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\Downloads\"/>
    </mc:Choice>
  </mc:AlternateContent>
  <xr:revisionPtr revIDLastSave="0" documentId="13_ncr:1_{FFC04684-572F-49CB-85C0-40D2BD6AD343}" xr6:coauthVersionLast="47" xr6:coauthVersionMax="47" xr10:uidLastSave="{00000000-0000-0000-0000-000000000000}"/>
  <bookViews>
    <workbookView xWindow="-120" yWindow="-120" windowWidth="29040" windowHeight="15840" activeTab="5" xr2:uid="{3DEE0ECB-2609-CF44-A6A7-0990966EDB10}"/>
  </bookViews>
  <sheets>
    <sheet name="Instructions" sheetId="1" r:id="rId1"/>
    <sheet name="1" sheetId="2" r:id="rId2"/>
    <sheet name="2" sheetId="3" r:id="rId3"/>
    <sheet name="3" sheetId="4" r:id="rId4"/>
    <sheet name="4" sheetId="5" r:id="rId5"/>
    <sheet name="5" sheetId="6" r:id="rId6"/>
    <sheet name="Bonus" sheetId="7" r:id="rId7"/>
    <sheet name="DataDump" sheetId="8" r:id="rId8"/>
  </sheets>
  <definedNames>
    <definedName name="_xlnm._FilterDatabase" localSheetId="4" hidden="1">'4'!$G$1:$G$601</definedName>
  </definedNames>
  <calcPr calcId="19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H9" i="6"/>
  <c r="H8" i="6"/>
  <c r="H7" i="6"/>
  <c r="H6" i="6"/>
  <c r="H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" i="6"/>
  <c r="H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2" i="5"/>
  <c r="M3" i="4"/>
  <c r="L3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I2" i="4"/>
  <c r="H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D8" i="2"/>
  <c r="C8" i="2"/>
  <c r="D11" i="2"/>
  <c r="C11" i="2"/>
  <c r="B11" i="2"/>
  <c r="D9" i="2"/>
  <c r="C9" i="2"/>
  <c r="B8" i="2"/>
  <c r="B9" i="2"/>
  <c r="H3" i="6" l="1"/>
</calcChain>
</file>

<file path=xl/sharedStrings.xml><?xml version="1.0" encoding="utf-8"?>
<sst xmlns="http://schemas.openxmlformats.org/spreadsheetml/2006/main" count="3933" uniqueCount="1423">
  <si>
    <t>Instructions</t>
  </si>
  <si>
    <t>Question 1:</t>
  </si>
  <si>
    <t>1) Calculate (using formulas) the total Debits</t>
  </si>
  <si>
    <t>2) Calculate (using formulas) the total Credits</t>
  </si>
  <si>
    <t>3) Calculate (using formulas) the Net Premium given the above two calculations</t>
  </si>
  <si>
    <t>Question 2:</t>
  </si>
  <si>
    <t>1) Use formulas to populate columns B-E using the "DataDump" tab</t>
  </si>
  <si>
    <t>2) Write a formula to calculate the loss ratio for each line in column F</t>
  </si>
  <si>
    <t>3) Write a formula to return a "Y" for any loss ratio above 75% in column G</t>
  </si>
  <si>
    <t>Question 3:</t>
  </si>
  <si>
    <t>1) Using the data provided in columns A-F, populate columns G &amp; H</t>
  </si>
  <si>
    <t>2) Find the average exposure of US Gulf business and populate in cell L2</t>
  </si>
  <si>
    <t>3) Find the highest exposure and populate in cell L3; populate the reference in column M3</t>
  </si>
  <si>
    <t>4) Create a pivot in cell P2 using all of the data in columns A-I, include reference, limit, exposure and premium. Sort pivot from largest exposure to smallest</t>
  </si>
  <si>
    <t>Question 4:</t>
  </si>
  <si>
    <t>1) Populate column G to return the values "Include" or "Exclude", using the data in columns A-F, using the criteria given in columnns M &amp; N</t>
  </si>
  <si>
    <t>2) Apply conditional formatting to highlight any of the "Include" cells</t>
  </si>
  <si>
    <t>3) Filter column K on Include</t>
  </si>
  <si>
    <t>Question 5:</t>
  </si>
  <si>
    <t>1) Using the data in column B, and using the criteria in column F, indicate if the payment is "Not Yet Due", or "Past Due" in column C</t>
  </si>
  <si>
    <t>2) Using the data in column B, and using the age band criteria in column G, create formulas to indicate the applicable age band for each line in column D</t>
  </si>
  <si>
    <t>3) Using formulas, populate the amount of reference falling into each age band in the cells provided in column H</t>
  </si>
  <si>
    <t>CanadianBook</t>
  </si>
  <si>
    <t>USGulfBook</t>
  </si>
  <si>
    <t>AustralasiaBook</t>
  </si>
  <si>
    <t>GrossPrem</t>
  </si>
  <si>
    <t>Brokerage</t>
  </si>
  <si>
    <t>FET</t>
  </si>
  <si>
    <t xml:space="preserve">-   </t>
  </si>
  <si>
    <t>Other Taxes</t>
  </si>
  <si>
    <t xml:space="preserve"> -   </t>
  </si>
  <si>
    <t>AdjPrem</t>
  </si>
  <si>
    <t>Total Debits</t>
  </si>
  <si>
    <t>Total Credits</t>
  </si>
  <si>
    <t>Net Position</t>
  </si>
  <si>
    <t>Reference</t>
  </si>
  <si>
    <t>Limit</t>
  </si>
  <si>
    <t>Excess</t>
  </si>
  <si>
    <t>Gross Written Premium</t>
  </si>
  <si>
    <t>Incurred Losses</t>
  </si>
  <si>
    <t>Loss Ratio</t>
  </si>
  <si>
    <t>Loss Ratio &gt; 75%</t>
  </si>
  <si>
    <t>RB889D17A000</t>
  </si>
  <si>
    <t>RB980C17A000</t>
  </si>
  <si>
    <t>RB580K17A000</t>
  </si>
  <si>
    <t>RB682A17A000</t>
  </si>
  <si>
    <t>RB545H17A000</t>
  </si>
  <si>
    <t>RB258A17A000</t>
  </si>
  <si>
    <t>RB112Q17A000</t>
  </si>
  <si>
    <t>RB175Q17A000</t>
  </si>
  <si>
    <t>RB962G17A000</t>
  </si>
  <si>
    <t>RB235D17A000</t>
  </si>
  <si>
    <t>RB954X17A000</t>
  </si>
  <si>
    <t>RB931B17A000</t>
  </si>
  <si>
    <t>RB358N17A000</t>
  </si>
  <si>
    <t>RA997G17A000</t>
  </si>
  <si>
    <t>RB338B17A000</t>
  </si>
  <si>
    <t>RA329E16A000</t>
  </si>
  <si>
    <t>RB613G17A000</t>
  </si>
  <si>
    <t>RB252K17A000</t>
  </si>
  <si>
    <t>RB292Q17A000</t>
  </si>
  <si>
    <t>RB444G17A000</t>
  </si>
  <si>
    <t>RB750Z17A000</t>
  </si>
  <si>
    <t>RB099F17A000</t>
  </si>
  <si>
    <t>RB886Z17A000</t>
  </si>
  <si>
    <t>RB309L17A000</t>
  </si>
  <si>
    <t>RB286B17A000</t>
  </si>
  <si>
    <t>RB450A17A000</t>
  </si>
  <si>
    <t>RB378E17A000</t>
  </si>
  <si>
    <t>RB858X17A000</t>
  </si>
  <si>
    <t>RB209Z17A000</t>
  </si>
  <si>
    <t>RB721J17A000</t>
  </si>
  <si>
    <t>Zone</t>
  </si>
  <si>
    <t>Signed Line</t>
  </si>
  <si>
    <t>Order</t>
  </si>
  <si>
    <t>ROL</t>
  </si>
  <si>
    <t>Exposure</t>
  </si>
  <si>
    <t>Premium</t>
  </si>
  <si>
    <t>RB911J17A000</t>
  </si>
  <si>
    <t>US North East</t>
  </si>
  <si>
    <t>US Gulf</t>
  </si>
  <si>
    <t>RB890S17A000</t>
  </si>
  <si>
    <t>North America</t>
  </si>
  <si>
    <t>Highest Exposure</t>
  </si>
  <si>
    <t>RB762B17A000</t>
  </si>
  <si>
    <t>US Southeast</t>
  </si>
  <si>
    <t>RB144H17A000</t>
  </si>
  <si>
    <t>US Midwest</t>
  </si>
  <si>
    <t>RB167E17A000</t>
  </si>
  <si>
    <t>US Nationwide</t>
  </si>
  <si>
    <t>RB785X17A000</t>
  </si>
  <si>
    <t>RB650F17A000</t>
  </si>
  <si>
    <t>RA149K17A000</t>
  </si>
  <si>
    <t>RB304K17A000</t>
  </si>
  <si>
    <t>RA956S17A000</t>
  </si>
  <si>
    <t>RB273K17A000</t>
  </si>
  <si>
    <t>RB419K17A000</t>
  </si>
  <si>
    <t>RB227Q17A000</t>
  </si>
  <si>
    <t>RB390K17A000</t>
  </si>
  <si>
    <t>RB104E17A000</t>
  </si>
  <si>
    <t>US California</t>
  </si>
  <si>
    <t>RB437F17A000</t>
  </si>
  <si>
    <t>RB801K17A000</t>
  </si>
  <si>
    <t>RB581Z17A000</t>
  </si>
  <si>
    <t>RB290X17A000</t>
  </si>
  <si>
    <t>US Mid Atlantic</t>
  </si>
  <si>
    <t>RB007V17A000</t>
  </si>
  <si>
    <t>RB863C17A000</t>
  </si>
  <si>
    <t>RB190E17A000</t>
  </si>
  <si>
    <t>RB213S17A000</t>
  </si>
  <si>
    <t>RB946H17A000</t>
  </si>
  <si>
    <t>RB113C17A000</t>
  </si>
  <si>
    <t>RB674K17A000</t>
  </si>
  <si>
    <t>RB725C17A000</t>
  </si>
  <si>
    <t>RB771Z17A000</t>
  </si>
  <si>
    <t>RB748Z17A000</t>
  </si>
  <si>
    <t>RB289F17A000</t>
  </si>
  <si>
    <t>RB183D17A000</t>
  </si>
  <si>
    <t>RB598C17A000</t>
  </si>
  <si>
    <t>RB272C17A000</t>
  </si>
  <si>
    <t>RB295Z17A000</t>
  </si>
  <si>
    <t>RB341J17A000</t>
  </si>
  <si>
    <t>RB226F17A000</t>
  </si>
  <si>
    <t>RB436X17A000</t>
  </si>
  <si>
    <t>RB951N17A000</t>
  </si>
  <si>
    <t>RB976F17A000</t>
  </si>
  <si>
    <t>RB764X17A000</t>
  </si>
  <si>
    <t>RB747K17A000</t>
  </si>
  <si>
    <t>RB686N17A000</t>
  </si>
  <si>
    <t>RB106B17A000</t>
  </si>
  <si>
    <t>RB706Z17A000</t>
  </si>
  <si>
    <t>RB118D17A000</t>
  </si>
  <si>
    <t>RB691X17A000</t>
  </si>
  <si>
    <t>RB421K17A000</t>
  </si>
  <si>
    <t>RB803G17A000</t>
  </si>
  <si>
    <t>RB469A17A000</t>
  </si>
  <si>
    <t>RB910B17A000</t>
  </si>
  <si>
    <t>Snapshot</t>
  </si>
  <si>
    <t>Entity</t>
  </si>
  <si>
    <t>IsBinder</t>
  </si>
  <si>
    <t>IsLineslip</t>
  </si>
  <si>
    <t>PlacingType</t>
  </si>
  <si>
    <t>Include/Exclude</t>
  </si>
  <si>
    <t>Include Criteria</t>
  </si>
  <si>
    <t>Exclude Criteria</t>
  </si>
  <si>
    <t>AA136A16A000</t>
  </si>
  <si>
    <t>8/30/2017</t>
  </si>
  <si>
    <t>FUL</t>
  </si>
  <si>
    <t>L</t>
  </si>
  <si>
    <t>Snapshot="11/29/2017"</t>
  </si>
  <si>
    <t>Placing Type "L"</t>
  </si>
  <si>
    <t>RA673D16A000</t>
  </si>
  <si>
    <t>9/30/2016</t>
  </si>
  <si>
    <t>FIBL</t>
  </si>
  <si>
    <t>X</t>
  </si>
  <si>
    <t>Placing Type "B"</t>
  </si>
  <si>
    <t>RA187X16A000</t>
  </si>
  <si>
    <t>3/16/2018</t>
  </si>
  <si>
    <t>IsBinder=TRUE</t>
  </si>
  <si>
    <t>PA014L16A000</t>
  </si>
  <si>
    <t>8/31/2016</t>
  </si>
  <si>
    <t>IsLineslip=TRUE</t>
  </si>
  <si>
    <t>AA018L15A000</t>
  </si>
  <si>
    <t>RA613H16A000</t>
  </si>
  <si>
    <t>7/31/2016</t>
  </si>
  <si>
    <t>RC708Q18A000</t>
  </si>
  <si>
    <t>12/31/2016</t>
  </si>
  <si>
    <t>RA083L16A000</t>
  </si>
  <si>
    <t>9/22/2017</t>
  </si>
  <si>
    <t>RA753E16A000</t>
  </si>
  <si>
    <t>4/30/2018</t>
  </si>
  <si>
    <t>MA021C16A000</t>
  </si>
  <si>
    <t>11/29/2017</t>
  </si>
  <si>
    <t>OM</t>
  </si>
  <si>
    <t>RC197B18A000</t>
  </si>
  <si>
    <t>2/28/2018</t>
  </si>
  <si>
    <t>RA600X16A000</t>
  </si>
  <si>
    <t>2/28/2017</t>
  </si>
  <si>
    <t>RB532X17A000</t>
  </si>
  <si>
    <t>6/28/2017</t>
  </si>
  <si>
    <t>AA265C16A000</t>
  </si>
  <si>
    <t>RA589F16A000</t>
  </si>
  <si>
    <t>MA071L17A000</t>
  </si>
  <si>
    <t>RA264Q15A000</t>
  </si>
  <si>
    <t>RB673C17A000</t>
  </si>
  <si>
    <t>RB482Q17A000</t>
  </si>
  <si>
    <t>RA805E16A000</t>
  </si>
  <si>
    <t>RA297V16A000</t>
  </si>
  <si>
    <t>7/27/2017</t>
  </si>
  <si>
    <t>RA735J16A000</t>
  </si>
  <si>
    <t>RA908C16A000</t>
  </si>
  <si>
    <t>10/30/2017</t>
  </si>
  <si>
    <t>RA862S16A000</t>
  </si>
  <si>
    <t>RA943E16A000</t>
  </si>
  <si>
    <t>AA046N16A000</t>
  </si>
  <si>
    <t>3/31/2017</t>
  </si>
  <si>
    <t>AX</t>
  </si>
  <si>
    <t>RA578L16A000</t>
  </si>
  <si>
    <t>AA204Z16A000</t>
  </si>
  <si>
    <t>RA129Z16A000</t>
  </si>
  <si>
    <t>RA762C16A000</t>
  </si>
  <si>
    <t>RA060S16A000</t>
  </si>
  <si>
    <t>1/31/2017</t>
  </si>
  <si>
    <t>RB499X17A000</t>
  </si>
  <si>
    <t>RB990H17A000</t>
  </si>
  <si>
    <t>4/30/2017</t>
  </si>
  <si>
    <t>RA185B16A000</t>
  </si>
  <si>
    <t>RA116H16A000</t>
  </si>
  <si>
    <t>RA345D16A000</t>
  </si>
  <si>
    <t>RA175S16A000</t>
  </si>
  <si>
    <t>RA895X16A000</t>
  </si>
  <si>
    <t>RB222N17A000</t>
  </si>
  <si>
    <t>2/29/2016</t>
  </si>
  <si>
    <t>RA840G16A000</t>
  </si>
  <si>
    <t>RA667K16A000</t>
  </si>
  <si>
    <t>RB385F17A000</t>
  </si>
  <si>
    <t>RA823A16A000</t>
  </si>
  <si>
    <t>12/21/2017</t>
  </si>
  <si>
    <t>RA869N16A000</t>
  </si>
  <si>
    <t>MA011V16A000</t>
  </si>
  <si>
    <t>5/31/2017</t>
  </si>
  <si>
    <t>RA783C16A000</t>
  </si>
  <si>
    <t>10/31/2016</t>
  </si>
  <si>
    <t>RA571Q16A000</t>
  </si>
  <si>
    <t>RA264Q15B000</t>
  </si>
  <si>
    <t>AA196S16A000</t>
  </si>
  <si>
    <t>EA015B17A000</t>
  </si>
  <si>
    <t>12/31/2015</t>
  </si>
  <si>
    <t>RA867V16A000</t>
  </si>
  <si>
    <t>RA002V15A000</t>
  </si>
  <si>
    <t>PA004F16A000</t>
  </si>
  <si>
    <t>5/31/2016</t>
  </si>
  <si>
    <t>RA509Z16A000</t>
  </si>
  <si>
    <t>RA606G16A000</t>
  </si>
  <si>
    <t>RA675A16A000</t>
  </si>
  <si>
    <t>RA575G16A000</t>
  </si>
  <si>
    <t>AA386S17A000</t>
  </si>
  <si>
    <t>RB991V17A000</t>
  </si>
  <si>
    <t>RA232A17A000</t>
  </si>
  <si>
    <t>RA327H15A000</t>
  </si>
  <si>
    <t>AA227S16A000</t>
  </si>
  <si>
    <t>RA306H15A000</t>
  </si>
  <si>
    <t>6/30/2016</t>
  </si>
  <si>
    <t>AA335X17A000</t>
  </si>
  <si>
    <t>RC022F17A000</t>
  </si>
  <si>
    <t>AA264Q16A000</t>
  </si>
  <si>
    <t>RA373E16A000</t>
  </si>
  <si>
    <t>RA899K16A000</t>
  </si>
  <si>
    <t>RA953K17A000</t>
  </si>
  <si>
    <t>RA173Z16A000</t>
  </si>
  <si>
    <t>RA077Z16A000</t>
  </si>
  <si>
    <t>RB398V17A000</t>
  </si>
  <si>
    <t>AA109G16A000</t>
  </si>
  <si>
    <t>RA650G16A000</t>
  </si>
  <si>
    <t>RA661B16A000</t>
  </si>
  <si>
    <t>RA916L16A000</t>
  </si>
  <si>
    <t>QS</t>
  </si>
  <si>
    <t>RA527Q16A000</t>
  </si>
  <si>
    <t>RA030X16A000</t>
  </si>
  <si>
    <t>AA537A18B000</t>
  </si>
  <si>
    <t>RB151J17A000</t>
  </si>
  <si>
    <t>EA004G16A018</t>
  </si>
  <si>
    <t>DEC</t>
  </si>
  <si>
    <t>RA931C16A000</t>
  </si>
  <si>
    <t>RA365S16A000</t>
  </si>
  <si>
    <t>RA694D16A000</t>
  </si>
  <si>
    <t>RA849B16A000</t>
  </si>
  <si>
    <t>RA296H16A000</t>
  </si>
  <si>
    <t>RA213V17A000</t>
  </si>
  <si>
    <t>RA082D16A000</t>
  </si>
  <si>
    <t>4/30/2016</t>
  </si>
  <si>
    <t>AA079S15A000</t>
  </si>
  <si>
    <t>F</t>
  </si>
  <si>
    <t>RA686Q16A000</t>
  </si>
  <si>
    <t>RB882F17A000</t>
  </si>
  <si>
    <t>RA459S16A000</t>
  </si>
  <si>
    <t>AA255V16B006</t>
  </si>
  <si>
    <t>RB122A17A000</t>
  </si>
  <si>
    <t>RA314X15A000</t>
  </si>
  <si>
    <t>AA180A16A000</t>
  </si>
  <si>
    <t>AA114L16A000</t>
  </si>
  <si>
    <t>AA262X16A000</t>
  </si>
  <si>
    <t>RA618J16A000</t>
  </si>
  <si>
    <t>RA246Z16A000</t>
  </si>
  <si>
    <t>RA721K16A000</t>
  </si>
  <si>
    <t>RA749H16A000</t>
  </si>
  <si>
    <t>RA223C16A000</t>
  </si>
  <si>
    <t>RB097J17A000</t>
  </si>
  <si>
    <t>RB368Z17A000</t>
  </si>
  <si>
    <t>11/30/2016</t>
  </si>
  <si>
    <t>RC282G18A000</t>
  </si>
  <si>
    <t>AA002V16I008</t>
  </si>
  <si>
    <t>RA851B16A000</t>
  </si>
  <si>
    <t>RA127C16A000</t>
  </si>
  <si>
    <t>AA093X15A000</t>
  </si>
  <si>
    <t>MA016X16A000</t>
  </si>
  <si>
    <t>RA767D16A000</t>
  </si>
  <si>
    <t>AA255V16B007</t>
  </si>
  <si>
    <t>1/31/2016</t>
  </si>
  <si>
    <t>AA051X15A000</t>
  </si>
  <si>
    <t>RB751G17A000</t>
  </si>
  <si>
    <t>RA584E16A000</t>
  </si>
  <si>
    <t>RA170Q17A000</t>
  </si>
  <si>
    <t>RA489N16A000</t>
  </si>
  <si>
    <t>RA550Q16A000</t>
  </si>
  <si>
    <t>RA504X16A000</t>
  </si>
  <si>
    <t>RA704D16A000</t>
  </si>
  <si>
    <t>RB522L17A000</t>
  </si>
  <si>
    <t>RB260A17A000</t>
  </si>
  <si>
    <t>RB617A17A000</t>
  </si>
  <si>
    <t>PA013D16A000</t>
  </si>
  <si>
    <t>AA210L16B000</t>
  </si>
  <si>
    <t>RB001G17A000</t>
  </si>
  <si>
    <t>RC207B18A000</t>
  </si>
  <si>
    <t>AA040D16A000</t>
  </si>
  <si>
    <t>RA214E16A000</t>
  </si>
  <si>
    <t>RA317C15B000</t>
  </si>
  <si>
    <t>RA090N16A000</t>
  </si>
  <si>
    <t>RA401A16A000</t>
  </si>
  <si>
    <t>RB430H17A000</t>
  </si>
  <si>
    <t>RA186J16A000</t>
  </si>
  <si>
    <t>RB699D17A000</t>
  </si>
  <si>
    <t>RA022H16A000</t>
  </si>
  <si>
    <t>AA126Q16A000</t>
  </si>
  <si>
    <t>RA358Q15A000</t>
  </si>
  <si>
    <t>RA780X16A000</t>
  </si>
  <si>
    <t>RB409E17A000</t>
  </si>
  <si>
    <t>RA021A16A000</t>
  </si>
  <si>
    <t>RA166X16A000</t>
  </si>
  <si>
    <t>RA114L16A000</t>
  </si>
  <si>
    <t>RA190F16A000</t>
  </si>
  <si>
    <t>AA097K16A000</t>
  </si>
  <si>
    <t>RA286C16A000</t>
  </si>
  <si>
    <t>RA134D16A000</t>
  </si>
  <si>
    <t>RA340C15B000</t>
  </si>
  <si>
    <t>RA494X16A000</t>
  </si>
  <si>
    <t>AA170Q16A000</t>
  </si>
  <si>
    <t>RB439C17A000</t>
  </si>
  <si>
    <t>RA001H15A000</t>
  </si>
  <si>
    <t>RB202B17A000</t>
  </si>
  <si>
    <t>RA300Z16A000</t>
  </si>
  <si>
    <t>RA923N16A000</t>
  </si>
  <si>
    <t>RA654A16A000</t>
  </si>
  <si>
    <t>RA265C16A000</t>
  </si>
  <si>
    <t>RA313J15A000</t>
  </si>
  <si>
    <t>RA171C16A000</t>
  </si>
  <si>
    <t>RB349S17A000</t>
  </si>
  <si>
    <t>RA810J16A000</t>
  </si>
  <si>
    <t>RA866H16A000</t>
  </si>
  <si>
    <t>AA029F16A000</t>
  </si>
  <si>
    <t>RB157Z17A000</t>
  </si>
  <si>
    <t>RA301G16A000</t>
  </si>
  <si>
    <t>RB950E17A000</t>
  </si>
  <si>
    <t>RA204Z16A000</t>
  </si>
  <si>
    <t>AA179H16A000</t>
  </si>
  <si>
    <t>AA011Q16A005</t>
  </si>
  <si>
    <t>AA151K16A000</t>
  </si>
  <si>
    <t>RA836K16A000</t>
  </si>
  <si>
    <t>AA255V16B004</t>
  </si>
  <si>
    <t>RA924B16A000</t>
  </si>
  <si>
    <t>PA043B17A000</t>
  </si>
  <si>
    <t>B</t>
  </si>
  <si>
    <t>RA234V16A000</t>
  </si>
  <si>
    <t>RA474F16A000</t>
  </si>
  <si>
    <t>AA512G15A000</t>
  </si>
  <si>
    <t>RA017D16A000</t>
  </si>
  <si>
    <t>RA278N15A000</t>
  </si>
  <si>
    <t>RA440S16A000</t>
  </si>
  <si>
    <t>MA019C16A000</t>
  </si>
  <si>
    <t>RA977S17A000</t>
  </si>
  <si>
    <t>AA219F16B000</t>
  </si>
  <si>
    <t>PF</t>
  </si>
  <si>
    <t>RA389A16A000</t>
  </si>
  <si>
    <t>RA788D16A000</t>
  </si>
  <si>
    <t>RA915D16A000</t>
  </si>
  <si>
    <t>RA951Q17A000</t>
  </si>
  <si>
    <t>RA605Z16A000</t>
  </si>
  <si>
    <t>RA526F16A000</t>
  </si>
  <si>
    <t>AA132G16A000</t>
  </si>
  <si>
    <t>RA319Z15A000</t>
  </si>
  <si>
    <t>PA001B16C000</t>
  </si>
  <si>
    <t>RA698V16A000</t>
  </si>
  <si>
    <t>RA132G16A000</t>
  </si>
  <si>
    <t>RB574X17A000</t>
  </si>
  <si>
    <t>RA202C16B000</t>
  </si>
  <si>
    <t>RB462C17A000</t>
  </si>
  <si>
    <t>RA110Z16A000</t>
  </si>
  <si>
    <t>RB438Q17A000</t>
  </si>
  <si>
    <t>RA776B16A000</t>
  </si>
  <si>
    <t>RA152Z16B000</t>
  </si>
  <si>
    <t>AA237B16A000</t>
  </si>
  <si>
    <t>AA101B16A000</t>
  </si>
  <si>
    <t>RA814C16A000</t>
  </si>
  <si>
    <t>RB629C17A000</t>
  </si>
  <si>
    <t>RB504V17A000</t>
  </si>
  <si>
    <t>RA784K16A000</t>
  </si>
  <si>
    <t>RC114J18A000</t>
  </si>
  <si>
    <t>RA445V16A000</t>
  </si>
  <si>
    <t>RB455B17A000</t>
  </si>
  <si>
    <t>RA207D16A000</t>
  </si>
  <si>
    <t>RA147Q16A000</t>
  </si>
  <si>
    <t>AA147Q16A000</t>
  </si>
  <si>
    <t>AA199A16A000</t>
  </si>
  <si>
    <t>RA680E16A000</t>
  </si>
  <si>
    <t>RA865A16A000</t>
  </si>
  <si>
    <t>RA493J16A000</t>
  </si>
  <si>
    <t>3/31/2016</t>
  </si>
  <si>
    <t>RA150C16A000</t>
  </si>
  <si>
    <t>AA145X15A000</t>
  </si>
  <si>
    <t>AA259J16A000</t>
  </si>
  <si>
    <t>AA111G16A000</t>
  </si>
  <si>
    <t>AA130K16B000</t>
  </si>
  <si>
    <t>RC297Q18A000</t>
  </si>
  <si>
    <t>RB283V17A000</t>
  </si>
  <si>
    <t>AA059D15A000</t>
  </si>
  <si>
    <t>RA925J16A000</t>
  </si>
  <si>
    <t>RA583V16A000</t>
  </si>
  <si>
    <t>RB156K17A000</t>
  </si>
  <si>
    <t>AA169C16B000</t>
  </si>
  <si>
    <t>RA889E16A000</t>
  </si>
  <si>
    <t>RB281A17A000</t>
  </si>
  <si>
    <t>RA683J16A000</t>
  </si>
  <si>
    <t>RA949Q16A000</t>
  </si>
  <si>
    <t>RB494V17A000</t>
  </si>
  <si>
    <t>AA039L15A000</t>
  </si>
  <si>
    <t>AA373E17A000</t>
  </si>
  <si>
    <t>RA978D17A000</t>
  </si>
  <si>
    <t>RB297S17A000</t>
  </si>
  <si>
    <t>RA033C16A000</t>
  </si>
  <si>
    <t>AA102J16C000</t>
  </si>
  <si>
    <t>RB015F17A000</t>
  </si>
  <si>
    <t>AA543N18A000</t>
  </si>
  <si>
    <t>RA117V16A000</t>
  </si>
  <si>
    <t>RA443A16A000</t>
  </si>
  <si>
    <t>RA013K16A000</t>
  </si>
  <si>
    <t>RA299N16A000</t>
  </si>
  <si>
    <t>RA046N16A000</t>
  </si>
  <si>
    <t>PA010Z17B000</t>
  </si>
  <si>
    <t>RB400K17A000</t>
  </si>
  <si>
    <t>RA091B16A000</t>
  </si>
  <si>
    <t>RB588V17A000</t>
  </si>
  <si>
    <t>RA361C15A000</t>
  </si>
  <si>
    <t>RA883S16A000</t>
  </si>
  <si>
    <t>AA514D15A000</t>
  </si>
  <si>
    <t>RA045E16A000</t>
  </si>
  <si>
    <t>RA522N16B000</t>
  </si>
  <si>
    <t>MA045G17A000</t>
  </si>
  <si>
    <t>RB346K17A000</t>
  </si>
  <si>
    <t>RB862Q17A000</t>
  </si>
  <si>
    <t>RA131Z16A000</t>
  </si>
  <si>
    <t>MA076N17A000</t>
  </si>
  <si>
    <t>AA101B16C000</t>
  </si>
  <si>
    <t>RA093X16A000</t>
  </si>
  <si>
    <t>AA082D15A000</t>
  </si>
  <si>
    <t>RB684V17A000</t>
  </si>
  <si>
    <t>RA092J16A000</t>
  </si>
  <si>
    <t>RA195G16A000</t>
  </si>
  <si>
    <t>RA237B15A000</t>
  </si>
  <si>
    <t>RA096C16A000</t>
  </si>
  <si>
    <t>RA900V16A000</t>
  </si>
  <si>
    <t>RB174F17A000</t>
  </si>
  <si>
    <t>RA245K16A000</t>
  </si>
  <si>
    <t>RA383K16A000</t>
  </si>
  <si>
    <t>RA441D16A000</t>
  </si>
  <si>
    <t>RC147L18A000</t>
  </si>
  <si>
    <t>RB468L17A000</t>
  </si>
  <si>
    <t>RA517H16A000</t>
  </si>
  <si>
    <t>RA104F16A000</t>
  </si>
  <si>
    <t>RA946J16A000</t>
  </si>
  <si>
    <t>RA644Q16A000</t>
  </si>
  <si>
    <t>RA397J16A000</t>
  </si>
  <si>
    <t>RA498K16A000</t>
  </si>
  <si>
    <t>RA737F16A000</t>
  </si>
  <si>
    <t>PA044J17A000</t>
  </si>
  <si>
    <t>RC124S18A000</t>
  </si>
  <si>
    <t>AA314X17A000</t>
  </si>
  <si>
    <t>RB188E17A000</t>
  </si>
  <si>
    <t>RB316N17A000</t>
  </si>
  <si>
    <t>RA672S16A000</t>
  </si>
  <si>
    <t>RA609L16A000</t>
  </si>
  <si>
    <t>RA778X16A000</t>
  </si>
  <si>
    <t>RA244C16A000</t>
  </si>
  <si>
    <t>RB630Q17A000</t>
  </si>
  <si>
    <t>EA004G16A007</t>
  </si>
  <si>
    <t>RB164A17A000</t>
  </si>
  <si>
    <t>AA462D18A000</t>
  </si>
  <si>
    <t>RA174G16A000</t>
  </si>
  <si>
    <t>RB279A17A000</t>
  </si>
  <si>
    <t>RA036G16A000</t>
  </si>
  <si>
    <t>AA052F15A000</t>
  </si>
  <si>
    <t>RA355J15A000</t>
  </si>
  <si>
    <t>RA577D16A000</t>
  </si>
  <si>
    <t>AA011Q16A004</t>
  </si>
  <si>
    <t>PA001B16B000</t>
  </si>
  <si>
    <t>RA009Q16A000</t>
  </si>
  <si>
    <t>RA242F16A000</t>
  </si>
  <si>
    <t>RA012C16A000</t>
  </si>
  <si>
    <t>RA141E16A000</t>
  </si>
  <si>
    <t>RB573J17A000</t>
  </si>
  <si>
    <t>RB571N17A000</t>
  </si>
  <si>
    <t>RA786G16A000</t>
  </si>
  <si>
    <t>RA003E17A000</t>
  </si>
  <si>
    <t>PA001B17A006</t>
  </si>
  <si>
    <t>RA262X16A000</t>
  </si>
  <si>
    <t>RA841S16A000</t>
  </si>
  <si>
    <t>RB929B17A000</t>
  </si>
  <si>
    <t>RA536L16A000</t>
  </si>
  <si>
    <t>AA023V15A000</t>
  </si>
  <si>
    <t>RC416E18A000</t>
  </si>
  <si>
    <t>RA500E16A000</t>
  </si>
  <si>
    <t>RB435J17A000</t>
  </si>
  <si>
    <t>RB408V17A000</t>
  </si>
  <si>
    <t>RA646K16A000</t>
  </si>
  <si>
    <t>RB425D17A000</t>
  </si>
  <si>
    <t>RB840F17A000</t>
  </si>
  <si>
    <t>AA049X15A000</t>
  </si>
  <si>
    <t>RA579A16A000</t>
  </si>
  <si>
    <t>AA018L15A042</t>
  </si>
  <si>
    <t>MA067S17A000</t>
  </si>
  <si>
    <t>RA641J16A000</t>
  </si>
  <si>
    <t>RA477K16A000</t>
  </si>
  <si>
    <t>RC486F18A000</t>
  </si>
  <si>
    <t>MA069L17A000</t>
  </si>
  <si>
    <t>RA247G16A000</t>
  </si>
  <si>
    <t>AA178A16A000</t>
  </si>
  <si>
    <t>RB615D17A000</t>
  </si>
  <si>
    <t>AA142N15A000</t>
  </si>
  <si>
    <t>RB412N17A000</t>
  </si>
  <si>
    <t>RA081S16A000</t>
  </si>
  <si>
    <t>RA065V16B000</t>
  </si>
  <si>
    <t>RB999C17A000</t>
  </si>
  <si>
    <t>RB148B17A000</t>
  </si>
  <si>
    <t>RA598D16A000</t>
  </si>
  <si>
    <t>RB255S17A000</t>
  </si>
  <si>
    <t>RB698S17A000</t>
  </si>
  <si>
    <t>RA864L16A000</t>
  </si>
  <si>
    <t>RA058S16A000</t>
  </si>
  <si>
    <t>RA078G16A000</t>
  </si>
  <si>
    <t>RB382B17A000</t>
  </si>
  <si>
    <t>AA026B15A000</t>
  </si>
  <si>
    <t>RB657D17A000</t>
  </si>
  <si>
    <t>RB959Z17A000</t>
  </si>
  <si>
    <t>EA011H16A000</t>
  </si>
  <si>
    <t>AA039L15B000</t>
  </si>
  <si>
    <t>RB496N17A000</t>
  </si>
  <si>
    <t>RB370Z17A000</t>
  </si>
  <si>
    <t>RA564N16A000</t>
  </si>
  <si>
    <t>RA406B16A000</t>
  </si>
  <si>
    <t>RA043H16A000</t>
  </si>
  <si>
    <t>RA803H16A000</t>
  </si>
  <si>
    <t>AA388L17A000</t>
  </si>
  <si>
    <t>RA937L16A000</t>
  </si>
  <si>
    <t>RA340C15A000</t>
  </si>
  <si>
    <t>RA722Z16A000</t>
  </si>
  <si>
    <t>AA330V17A000</t>
  </si>
  <si>
    <t>RA257N16A000</t>
  </si>
  <si>
    <t>RA261J16A000</t>
  </si>
  <si>
    <t>RA467E16A000</t>
  </si>
  <si>
    <t>RA230D16A000</t>
  </si>
  <si>
    <t>RA050J16A000</t>
  </si>
  <si>
    <t>RB543L17A000</t>
  </si>
  <si>
    <t>EA001C16A030</t>
  </si>
  <si>
    <t>RA049X16A000</t>
  </si>
  <si>
    <t>AA064H15A000</t>
  </si>
  <si>
    <t>MA001K16C000</t>
  </si>
  <si>
    <t>RA548Q16A000</t>
  </si>
  <si>
    <t>RA126Q16A000</t>
  </si>
  <si>
    <t>RA626Z16A000</t>
  </si>
  <si>
    <t>AA018L15A039</t>
  </si>
  <si>
    <t>RA288Z16A000</t>
  </si>
  <si>
    <t>RB182S17A000</t>
  </si>
  <si>
    <t>RA075C16A000</t>
  </si>
  <si>
    <t>RA272D16A000</t>
  </si>
  <si>
    <t>RC601D18A000</t>
  </si>
  <si>
    <t>RA203K16A000</t>
  </si>
  <si>
    <t>RB002S17A000</t>
  </si>
  <si>
    <t>RB957C17A000</t>
  </si>
  <si>
    <t>RA888V16A000</t>
  </si>
  <si>
    <t>RB185A17A000</t>
  </si>
  <si>
    <t>RA243Q15A000</t>
  </si>
  <si>
    <t>RB336E17A000</t>
  </si>
  <si>
    <t>RA067N16A000</t>
  </si>
  <si>
    <t>RA611L16A000</t>
  </si>
  <si>
    <t>RB816X17A000</t>
  </si>
  <si>
    <t>RA649S16A000</t>
  </si>
  <si>
    <t>RA163N16A000</t>
  </si>
  <si>
    <t>RA290Z16A000</t>
  </si>
  <si>
    <t>RB257L17A000</t>
  </si>
  <si>
    <t>RA622F16A000</t>
  </si>
  <si>
    <t>PA001B17A000</t>
  </si>
  <si>
    <t>RA699E16A000</t>
  </si>
  <si>
    <t>RA892N16A000</t>
  </si>
  <si>
    <t>RA139E16A000</t>
  </si>
  <si>
    <t>RA562V16A000</t>
  </si>
  <si>
    <t>RA112S16A000</t>
  </si>
  <si>
    <t>RA531K16A000</t>
  </si>
  <si>
    <t>RA656V16A000</t>
  </si>
  <si>
    <t>RA444H16A000</t>
  </si>
  <si>
    <t>RA434C16A000</t>
  </si>
  <si>
    <t>RA231L16A000</t>
  </si>
  <si>
    <t>RB231K17A000</t>
  </si>
  <si>
    <t>AA031F15A000</t>
  </si>
  <si>
    <t>RA708V16A000</t>
  </si>
  <si>
    <t>RA689Z16A000</t>
  </si>
  <si>
    <t>RA825V16A000</t>
  </si>
  <si>
    <t>RA385G16A000</t>
  </si>
  <si>
    <t>RA085H16A000</t>
  </si>
  <si>
    <t>RB542D17A000</t>
  </si>
  <si>
    <t>RA199A16B000</t>
  </si>
  <si>
    <t>MA002Z16A000</t>
  </si>
  <si>
    <t>RA827N16A000</t>
  </si>
  <si>
    <t>RA285Q16A000</t>
  </si>
  <si>
    <t>AA361C17A000</t>
  </si>
  <si>
    <t>MA072A17A000</t>
  </si>
  <si>
    <t>MA060X17A000</t>
  </si>
  <si>
    <t>AA018L15A037</t>
  </si>
  <si>
    <t>RB600V17A000</t>
  </si>
  <si>
    <t>RB300X17A000</t>
  </si>
  <si>
    <t>RA362K15A000</t>
  </si>
  <si>
    <t>RA812F16A000</t>
  </si>
  <si>
    <t>AA210L16A000</t>
  </si>
  <si>
    <t>RA732E16A000</t>
  </si>
  <si>
    <t>RB661A17A000</t>
  </si>
  <si>
    <t>AA011Q16A010</t>
  </si>
  <si>
    <t>MA001K16A000</t>
  </si>
  <si>
    <t>RA853X16A000</t>
  </si>
  <si>
    <t>RC092G18A000</t>
  </si>
  <si>
    <t>AA041L16A000</t>
  </si>
  <si>
    <t>MA065Z17A000</t>
  </si>
  <si>
    <t>RA948F16A000</t>
  </si>
  <si>
    <t>RB585L17A000</t>
  </si>
  <si>
    <t>AA086V15A000</t>
  </si>
  <si>
    <t>RA080G16A000</t>
  </si>
  <si>
    <t>RA902N16A000</t>
  </si>
  <si>
    <t>RA801L16A000</t>
  </si>
  <si>
    <t>RA549C16A000</t>
  </si>
  <si>
    <t>RA202C16A000</t>
  </si>
  <si>
    <t>RA813Q16A000</t>
  </si>
  <si>
    <t>RA325L15A000</t>
  </si>
  <si>
    <t>RA462D16A000</t>
  </si>
  <si>
    <t>RA660N16A000</t>
  </si>
  <si>
    <t>RB442K17A000</t>
  </si>
  <si>
    <t>RB403S17A000</t>
  </si>
  <si>
    <t>RB270F17A000</t>
  </si>
  <si>
    <t>RA795E16A000</t>
  </si>
  <si>
    <t>AA002V16A014</t>
  </si>
  <si>
    <t>RA246Z17A000</t>
  </si>
  <si>
    <t>MA024G16A000</t>
  </si>
  <si>
    <t>RA008F16A000</t>
  </si>
  <si>
    <t>RA624C16A000</t>
  </si>
  <si>
    <t>RA343G16A000</t>
  </si>
  <si>
    <t>AA435K17A000</t>
  </si>
  <si>
    <t>RB903A17A000</t>
  </si>
  <si>
    <t>RA255V16A000</t>
  </si>
  <si>
    <t>RA857K16A000</t>
  </si>
  <si>
    <t>RA122B16A000</t>
  </si>
  <si>
    <t>AA124X16A000</t>
  </si>
  <si>
    <t>RB658L17A000</t>
  </si>
  <si>
    <t>RA063A16B000</t>
  </si>
  <si>
    <t>RB447L17A000</t>
  </si>
  <si>
    <t>EA001C16A032</t>
  </si>
  <si>
    <t>RA012C17A000</t>
  </si>
  <si>
    <t>EA001C16A033</t>
  </si>
  <si>
    <t>AA001H16A000</t>
  </si>
  <si>
    <t>PA007K17B000</t>
  </si>
  <si>
    <t>RB317B17A000</t>
  </si>
  <si>
    <t>EA001C16A019</t>
  </si>
  <si>
    <t>RB899J17A000</t>
  </si>
  <si>
    <t>RA850N16A000</t>
  </si>
  <si>
    <t>RB654Z17A000</t>
  </si>
  <si>
    <t>RA010F16A000</t>
  </si>
  <si>
    <t>RA779F16A000</t>
  </si>
  <si>
    <t>AA056Z15A000</t>
  </si>
  <si>
    <t>AA257N16A000</t>
  </si>
  <si>
    <t>RA270G16A000</t>
  </si>
  <si>
    <t>RB565A17A000</t>
  </si>
  <si>
    <t>RA755B16A000</t>
  </si>
  <si>
    <t>RB769Z17A000</t>
  </si>
  <si>
    <t>RA693S16A000</t>
  </si>
  <si>
    <t>RA376J16A000</t>
  </si>
  <si>
    <t>RA220X16A000</t>
  </si>
  <si>
    <t>RA084A16A000</t>
  </si>
  <si>
    <t>RA106C16A000</t>
  </si>
  <si>
    <t>RB502A17A000</t>
  </si>
  <si>
    <t>RB353L17A000</t>
  </si>
  <si>
    <t>MA043K17A000</t>
  </si>
  <si>
    <t>DaysPast</t>
  </si>
  <si>
    <t>Not Yet Due/Overdue</t>
  </si>
  <si>
    <t>Age Band</t>
  </si>
  <si>
    <t>Count of Items Per Age Band</t>
  </si>
  <si>
    <t>RA487V16A000</t>
  </si>
  <si>
    <t>Less Than 0</t>
  </si>
  <si>
    <t>Not Yet Due</t>
  </si>
  <si>
    <t>&lt;60 days</t>
  </si>
  <si>
    <t>RC722V18A000</t>
  </si>
  <si>
    <t>0-29</t>
  </si>
  <si>
    <t>Overdue</t>
  </si>
  <si>
    <t>&gt;60 days</t>
  </si>
  <si>
    <t>RC782L18A000</t>
  </si>
  <si>
    <t>30-59</t>
  </si>
  <si>
    <t>RC465F18A000</t>
  </si>
  <si>
    <t>60-89</t>
  </si>
  <si>
    <t>RC460E18A000</t>
  </si>
  <si>
    <t>90-119</t>
  </si>
  <si>
    <t>120-149</t>
  </si>
  <si>
    <t>RB505E17A000</t>
  </si>
  <si>
    <t>150-179</t>
  </si>
  <si>
    <t>180-365</t>
  </si>
  <si>
    <t>RB938Z17A000</t>
  </si>
  <si>
    <t>Greater Than 365</t>
  </si>
  <si>
    <t>RC687A18A000</t>
  </si>
  <si>
    <t>RC178X18A000</t>
  </si>
  <si>
    <t>RB265B17A000</t>
  </si>
  <si>
    <t>RC504S18A000</t>
  </si>
  <si>
    <t>MA050L17A000</t>
  </si>
  <si>
    <t>RC597N18A000</t>
  </si>
  <si>
    <t>RC490C18A000</t>
  </si>
  <si>
    <t>RC472G18A000</t>
  </si>
  <si>
    <t>RB961Z17A000</t>
  </si>
  <si>
    <t>RC807Z18A000</t>
  </si>
  <si>
    <t>RC633X18A000</t>
  </si>
  <si>
    <t>RB284E17A000</t>
  </si>
  <si>
    <t>RB579Z17A000</t>
  </si>
  <si>
    <t>RA705L16A000</t>
  </si>
  <si>
    <t>RC518Q18A000</t>
  </si>
  <si>
    <t>RB775L17A000</t>
  </si>
  <si>
    <t>MA057J17A000</t>
  </si>
  <si>
    <t>RC298C18A000</t>
  </si>
  <si>
    <t>RC484J18A000</t>
  </si>
  <si>
    <t>RB632K17A000</t>
  </si>
  <si>
    <t>RB731S17A000</t>
  </si>
  <si>
    <t>RA442L16A000</t>
  </si>
  <si>
    <t>RC547D18A000</t>
  </si>
  <si>
    <t>RA273L16A000</t>
  </si>
  <si>
    <t>RB649Q17A000</t>
  </si>
  <si>
    <t>RC459N18A000</t>
  </si>
  <si>
    <t>RB547E17A000</t>
  </si>
  <si>
    <t>RB853V17A000</t>
  </si>
  <si>
    <t>RC450Z18A000</t>
  </si>
  <si>
    <t>RC476A18A000</t>
  </si>
  <si>
    <t>RB822K17A000</t>
  </si>
  <si>
    <t>RA585N16A000</t>
  </si>
  <si>
    <t>MA055N17A000</t>
  </si>
  <si>
    <t>RB120D17A000</t>
  </si>
  <si>
    <t>RC141C18A000</t>
  </si>
  <si>
    <t>RA972Q17A000</t>
  </si>
  <si>
    <t>RA417S16A000</t>
  </si>
  <si>
    <t>RC333Z18A000</t>
  </si>
  <si>
    <t>RC794Q18A000</t>
  </si>
  <si>
    <t>RC232X18A000</t>
  </si>
  <si>
    <t>RB602N17A000</t>
  </si>
  <si>
    <t>RC251B18A000</t>
  </si>
  <si>
    <t>RC668V18A000</t>
  </si>
  <si>
    <t>RB457X17A000</t>
  </si>
  <si>
    <t>RC235C18A000</t>
  </si>
  <si>
    <t>RC405K18A000</t>
  </si>
  <si>
    <t>MA107N18A000</t>
  </si>
  <si>
    <t>RC059B18A000</t>
  </si>
  <si>
    <t>RB513Q17A000</t>
  </si>
  <si>
    <t>RC667H18A000</t>
  </si>
  <si>
    <t>RA171C17A000</t>
  </si>
  <si>
    <t>RB640A17A000</t>
  </si>
  <si>
    <t>RB606F17A000</t>
  </si>
  <si>
    <t>RB831H17A000</t>
  </si>
  <si>
    <t>RC514B18A000</t>
  </si>
  <si>
    <t>RC229J18A000</t>
  </si>
  <si>
    <t>AA351V17A000</t>
  </si>
  <si>
    <t>RA740Q16A000</t>
  </si>
  <si>
    <t>RB429V17A000</t>
  </si>
  <si>
    <t>RB249C17A000</t>
  </si>
  <si>
    <t>RA854F16A000</t>
  </si>
  <si>
    <t>RB732D17A000</t>
  </si>
  <si>
    <t>RB386Q17A000</t>
  </si>
  <si>
    <t>RA216B17A000</t>
  </si>
  <si>
    <t>RA159V16A000</t>
  </si>
  <si>
    <t>RC198J18A000</t>
  </si>
  <si>
    <t>RC179F18A000</t>
  </si>
  <si>
    <t>RC469Z18A000</t>
  </si>
  <si>
    <t>RB515K17A000</t>
  </si>
  <si>
    <t>RA834Q16B000</t>
  </si>
  <si>
    <t>RC301E18A000</t>
  </si>
  <si>
    <t>RB795D17A000</t>
  </si>
  <si>
    <t>RC714G18A000</t>
  </si>
  <si>
    <t>RC304J18A000</t>
  </si>
  <si>
    <t>RB849A17A000</t>
  </si>
  <si>
    <t>RC136X18A000</t>
  </si>
  <si>
    <t>RB832V17A000</t>
  </si>
  <si>
    <t>RB006H17A000</t>
  </si>
  <si>
    <t>MA110B18A000</t>
  </si>
  <si>
    <t>MA108B18A000</t>
  </si>
  <si>
    <t>RC223A18A000</t>
  </si>
  <si>
    <t>RB138S17A000</t>
  </si>
  <si>
    <t>RC679K18B000</t>
  </si>
  <si>
    <t>RB765F17A000</t>
  </si>
  <si>
    <t>RB318J17A000</t>
  </si>
  <si>
    <t>RB134C17A000</t>
  </si>
  <si>
    <t>AA403V17A000</t>
  </si>
  <si>
    <t>RC731Q18A000</t>
  </si>
  <si>
    <t>RC598B18A000</t>
  </si>
  <si>
    <t>RC374K18A000</t>
  </si>
  <si>
    <t>RC259G18A000</t>
  </si>
  <si>
    <t>RC435H18A000</t>
  </si>
  <si>
    <t>RC617Z18A000</t>
  </si>
  <si>
    <t>RB334H17A000</t>
  </si>
  <si>
    <t>RC508H18A000</t>
  </si>
  <si>
    <t>MA099J18A000</t>
  </si>
  <si>
    <t>RA770L16A000</t>
  </si>
  <si>
    <t>RC360L18A000</t>
  </si>
  <si>
    <t>RB514C17A000</t>
  </si>
  <si>
    <t>RB177K17A000</t>
  </si>
  <si>
    <t>RC047Z17A000</t>
  </si>
  <si>
    <t>RC497A18A000</t>
  </si>
  <si>
    <t>RA439D16A000</t>
  </si>
  <si>
    <t>RC525S18A000</t>
  </si>
  <si>
    <t>RC158F18A000</t>
  </si>
  <si>
    <t>RB966A17A000</t>
  </si>
  <si>
    <t>RA109G16A000</t>
  </si>
  <si>
    <t>RB285N17A000</t>
  </si>
  <si>
    <t>RC192A18A000</t>
  </si>
  <si>
    <t>RB476B17A000</t>
  </si>
  <si>
    <t>RB223B17A000</t>
  </si>
  <si>
    <t>RB830A17A000</t>
  </si>
  <si>
    <t>RC002Q17A000</t>
  </si>
  <si>
    <t>RB465G17A000</t>
  </si>
  <si>
    <t>RC464X18A000</t>
  </si>
  <si>
    <t>RC091Z18A000</t>
  </si>
  <si>
    <t>RC116F18A000</t>
  </si>
  <si>
    <t>RC296F18A000</t>
  </si>
  <si>
    <t>RB533F17A000</t>
  </si>
  <si>
    <t>RB956Q17A000</t>
  </si>
  <si>
    <t>RC322E18A000</t>
  </si>
  <si>
    <t>RC340A18A000</t>
  </si>
  <si>
    <t>RC212F18A000</t>
  </si>
  <si>
    <t>RC195E18A000</t>
  </si>
  <si>
    <t>RC521C18A000</t>
  </si>
  <si>
    <t>RB328S17A000</t>
  </si>
  <si>
    <t>RC805C18A000</t>
  </si>
  <si>
    <t>RB792Z17A000</t>
  </si>
  <si>
    <t>RC447K18A000</t>
  </si>
  <si>
    <t>RB131X17A000</t>
  </si>
  <si>
    <t>RB497B17A000</t>
  </si>
  <si>
    <t>RB461Q17A000</t>
  </si>
  <si>
    <t>RB745Q17A000</t>
  </si>
  <si>
    <t>RC616K18A000</t>
  </si>
  <si>
    <t>RC522K18A000</t>
  </si>
  <si>
    <t>RC311K18A000</t>
  </si>
  <si>
    <t>PA039E17A000</t>
  </si>
  <si>
    <t>RC163K18A000</t>
  </si>
  <si>
    <t>RC493G18A000</t>
  </si>
  <si>
    <t>RB964D17A000</t>
  </si>
  <si>
    <t>"1) Return the total exposure for the sum of all US Nationwide &amp; US Gulf risks from Question 3.
Conditions:  i) You may only use ONE iteration of the SUMIFS formula (i.e. cannot write one SUMIFS and add an additional SUMIFS).
                          ii) You cannot use any of the following functions: VLOOKUP, INDEX/MATCH, XLOOKUP
                          iii) You may only use TWO distinct functions (i.e. you can use an IF and an OR, but you cannot use an IF, OR and an AND)."</t>
  </si>
  <si>
    <t>Lim</t>
  </si>
  <si>
    <t>RB889D17A001</t>
  </si>
  <si>
    <t>RB889D17A002</t>
  </si>
  <si>
    <t>RB889D17A003</t>
  </si>
  <si>
    <t>RB889D17A004</t>
  </si>
  <si>
    <t>RB889D17A005</t>
  </si>
  <si>
    <t>RB889D17A006</t>
  </si>
  <si>
    <t>RB889D17A007</t>
  </si>
  <si>
    <t>RB889D17A008</t>
  </si>
  <si>
    <t>RB889D17A009</t>
  </si>
  <si>
    <t>RB889D17A010</t>
  </si>
  <si>
    <t>RB889D17A011</t>
  </si>
  <si>
    <t>RB889D17A012</t>
  </si>
  <si>
    <t>RB889D17A013</t>
  </si>
  <si>
    <t>RB889D17A014</t>
  </si>
  <si>
    <t>RB889D17A015</t>
  </si>
  <si>
    <t>RB889D17A016</t>
  </si>
  <si>
    <t>RB889D17A017</t>
  </si>
  <si>
    <t>RB889D17A018</t>
  </si>
  <si>
    <t>RB889D17A019</t>
  </si>
  <si>
    <t>RB889D17A020</t>
  </si>
  <si>
    <t>RB889D17A021</t>
  </si>
  <si>
    <t>RB889D17A022</t>
  </si>
  <si>
    <t>RB889D17A023</t>
  </si>
  <si>
    <t>RB889D17A024</t>
  </si>
  <si>
    <t>RB889D17A025</t>
  </si>
  <si>
    <t>RB889D17A026</t>
  </si>
  <si>
    <t>RB889D17A027</t>
  </si>
  <si>
    <t>RB889D17A028</t>
  </si>
  <si>
    <t>RB889D17A029</t>
  </si>
  <si>
    <t>RB889D17A030</t>
  </si>
  <si>
    <t>RB889D17A031</t>
  </si>
  <si>
    <t>RB889D17A032</t>
  </si>
  <si>
    <t>RB889D17A033</t>
  </si>
  <si>
    <t>RB889D17A034</t>
  </si>
  <si>
    <t>RB889D17A035</t>
  </si>
  <si>
    <t>RB889D17A036</t>
  </si>
  <si>
    <t>RB889D17A037</t>
  </si>
  <si>
    <t>RB889D17A038</t>
  </si>
  <si>
    <t>RB889D17A039</t>
  </si>
  <si>
    <t>RB889D17A040</t>
  </si>
  <si>
    <t>RB889D17A041</t>
  </si>
  <si>
    <t>RB889D17A042</t>
  </si>
  <si>
    <t>RB889D17A043</t>
  </si>
  <si>
    <t>RB889D17A044</t>
  </si>
  <si>
    <t>RB889D17A045</t>
  </si>
  <si>
    <t>RB889D17A046</t>
  </si>
  <si>
    <t>RB889D17A047</t>
  </si>
  <si>
    <t>RB889D17A048</t>
  </si>
  <si>
    <t>RB889D17A049</t>
  </si>
  <si>
    <t>RB889D17A050</t>
  </si>
  <si>
    <t>RB889D17A051</t>
  </si>
  <si>
    <t>RB889D17A052</t>
  </si>
  <si>
    <t>RB889D17A053</t>
  </si>
  <si>
    <t>RB889D17A054</t>
  </si>
  <si>
    <t>RB889D17A055</t>
  </si>
  <si>
    <t>RB889D17A056</t>
  </si>
  <si>
    <t>RB889D17A057</t>
  </si>
  <si>
    <t>RB889D17A058</t>
  </si>
  <si>
    <t>RB889D17A059</t>
  </si>
  <si>
    <t>RB889D17A060</t>
  </si>
  <si>
    <t>RB889D17A061</t>
  </si>
  <si>
    <t>RB889D17A062</t>
  </si>
  <si>
    <t>RB889D17A063</t>
  </si>
  <si>
    <t>RB889D17A064</t>
  </si>
  <si>
    <t>RB889D17A065</t>
  </si>
  <si>
    <t>RB889D17A066</t>
  </si>
  <si>
    <t>RB889D17A067</t>
  </si>
  <si>
    <t>RB889D17A068</t>
  </si>
  <si>
    <t>RB889D17A069</t>
  </si>
  <si>
    <t>RB889D17A070</t>
  </si>
  <si>
    <t>RB889D17A071</t>
  </si>
  <si>
    <t>RB889D17A072</t>
  </si>
  <si>
    <t>RB889D17A073</t>
  </si>
  <si>
    <t>RB889D17A074</t>
  </si>
  <si>
    <t>RB889D17A075</t>
  </si>
  <si>
    <t>RB889D17A076</t>
  </si>
  <si>
    <t>RB889D17A077</t>
  </si>
  <si>
    <t>RB889D17A078</t>
  </si>
  <si>
    <t>RB889D17A079</t>
  </si>
  <si>
    <t>RB889D17A080</t>
  </si>
  <si>
    <t>RB889D17A081</t>
  </si>
  <si>
    <t>RB889D17A082</t>
  </si>
  <si>
    <t>RB889D17A083</t>
  </si>
  <si>
    <t>RB889D17A084</t>
  </si>
  <si>
    <t>RB889D17A085</t>
  </si>
  <si>
    <t>RB889D17A086</t>
  </si>
  <si>
    <t>RB889D17A087</t>
  </si>
  <si>
    <t>RB889D17A088</t>
  </si>
  <si>
    <t>RB889D17A089</t>
  </si>
  <si>
    <t>RB889D17A090</t>
  </si>
  <si>
    <t>RB889D17A091</t>
  </si>
  <si>
    <t>RB889D17A092</t>
  </si>
  <si>
    <t>RB889D17A093</t>
  </si>
  <si>
    <t>RB889D17A094</t>
  </si>
  <si>
    <t>RB889D17A095</t>
  </si>
  <si>
    <t>RB889D17A096</t>
  </si>
  <si>
    <t>RB889D17A097</t>
  </si>
  <si>
    <t>RB889D17A098</t>
  </si>
  <si>
    <t>RB889D17A099</t>
  </si>
  <si>
    <t>RB889D17A100</t>
  </si>
  <si>
    <t>RB889D17A101</t>
  </si>
  <si>
    <t>RB889D17A102</t>
  </si>
  <si>
    <t>RB889D17A103</t>
  </si>
  <si>
    <t>RB889D17A104</t>
  </si>
  <si>
    <t>RB889D17A105</t>
  </si>
  <si>
    <t>RB889D17A106</t>
  </si>
  <si>
    <t>RB889D17A107</t>
  </si>
  <si>
    <t>RB889D17A108</t>
  </si>
  <si>
    <t>RB889D17A109</t>
  </si>
  <si>
    <t>RB889D17A110</t>
  </si>
  <si>
    <t>RB889D17A111</t>
  </si>
  <si>
    <t>RB889D17A112</t>
  </si>
  <si>
    <t>RB889D17A113</t>
  </si>
  <si>
    <t>RB889D17A114</t>
  </si>
  <si>
    <t>RB889D17A115</t>
  </si>
  <si>
    <t>RB889D17A116</t>
  </si>
  <si>
    <t>RB889D17A117</t>
  </si>
  <si>
    <t>RB889D17A118</t>
  </si>
  <si>
    <t>RB889D17A119</t>
  </si>
  <si>
    <t>RB889D17A120</t>
  </si>
  <si>
    <t>RB889D17A121</t>
  </si>
  <si>
    <t>RB889D17A122</t>
  </si>
  <si>
    <t>RB889D17A123</t>
  </si>
  <si>
    <t>RB889D17A124</t>
  </si>
  <si>
    <t>RB889D17A125</t>
  </si>
  <si>
    <t>RB889D17A126</t>
  </si>
  <si>
    <t>RB889D17A127</t>
  </si>
  <si>
    <t>RB889D17A128</t>
  </si>
  <si>
    <t>RB889D17A129</t>
  </si>
  <si>
    <t>RB889D17A130</t>
  </si>
  <si>
    <t>RB889D17A131</t>
  </si>
  <si>
    <t>RB889D17A132</t>
  </si>
  <si>
    <t>RB889D17A133</t>
  </si>
  <si>
    <t>RB889D17A134</t>
  </si>
  <si>
    <t>RB889D17A135</t>
  </si>
  <si>
    <t>RB889D17A136</t>
  </si>
  <si>
    <t>RB889D17A137</t>
  </si>
  <si>
    <t>RB889D17A138</t>
  </si>
  <si>
    <t>RB889D17A139</t>
  </si>
  <si>
    <t>RB889D17A140</t>
  </si>
  <si>
    <t>RB889D17A141</t>
  </si>
  <si>
    <t>RB889D17A142</t>
  </si>
  <si>
    <t>RB889D17A143</t>
  </si>
  <si>
    <t>RB889D17A144</t>
  </si>
  <si>
    <t>RB889D17A145</t>
  </si>
  <si>
    <t>RB889D17A146</t>
  </si>
  <si>
    <t>RB889D17A147</t>
  </si>
  <si>
    <t>RB889D17A148</t>
  </si>
  <si>
    <t>RB889D17A149</t>
  </si>
  <si>
    <t>RB889D17A150</t>
  </si>
  <si>
    <t>RB889D17A151</t>
  </si>
  <si>
    <t>RB889D17A152</t>
  </si>
  <si>
    <t>RB889D17A153</t>
  </si>
  <si>
    <t>RB889D17A154</t>
  </si>
  <si>
    <t>RB889D17A155</t>
  </si>
  <si>
    <t>RB889D17A156</t>
  </si>
  <si>
    <t>RB889D17A157</t>
  </si>
  <si>
    <t>RB889D17A158</t>
  </si>
  <si>
    <t>RB889D17A159</t>
  </si>
  <si>
    <t>RB889D17A160</t>
  </si>
  <si>
    <t>RB889D17A161</t>
  </si>
  <si>
    <t>RB889D17A162</t>
  </si>
  <si>
    <t>RB889D17A163</t>
  </si>
  <si>
    <t>RB889D17A164</t>
  </si>
  <si>
    <t>RB889D17A165</t>
  </si>
  <si>
    <t>RB889D17A166</t>
  </si>
  <si>
    <t>RB889D17A167</t>
  </si>
  <si>
    <t>RB889D17A168</t>
  </si>
  <si>
    <t>RB889D17A169</t>
  </si>
  <si>
    <t>RB889D17A170</t>
  </si>
  <si>
    <t>RB889D17A171</t>
  </si>
  <si>
    <t>RB889D17A172</t>
  </si>
  <si>
    <t>RB889D17A173</t>
  </si>
  <si>
    <t>RB889D17A174</t>
  </si>
  <si>
    <t>RB889D17A175</t>
  </si>
  <si>
    <t>RB889D17A176</t>
  </si>
  <si>
    <t>RB889D17A177</t>
  </si>
  <si>
    <t>RB889D17A178</t>
  </si>
  <si>
    <t>RB889D17A179</t>
  </si>
  <si>
    <t>RB889D17A180</t>
  </si>
  <si>
    <t>RB889D17A181</t>
  </si>
  <si>
    <t>RB889D17A182</t>
  </si>
  <si>
    <t>RB889D17A183</t>
  </si>
  <si>
    <t>RB889D17A184</t>
  </si>
  <si>
    <t>RB889D17A185</t>
  </si>
  <si>
    <t>RB889D17A186</t>
  </si>
  <si>
    <t>RB889D17A187</t>
  </si>
  <si>
    <t>RB889D17A188</t>
  </si>
  <si>
    <t>RB889D17A189</t>
  </si>
  <si>
    <t>RB889D17A190</t>
  </si>
  <si>
    <t>RB889D17A191</t>
  </si>
  <si>
    <t>RB889D17A192</t>
  </si>
  <si>
    <t>RB889D17A193</t>
  </si>
  <si>
    <t>RB889D17A194</t>
  </si>
  <si>
    <t>RB889D17A195</t>
  </si>
  <si>
    <t>RB889D17A196</t>
  </si>
  <si>
    <t>RB889D17A197</t>
  </si>
  <si>
    <t>RB889D17A198</t>
  </si>
  <si>
    <t>RB889D17A199</t>
  </si>
  <si>
    <t>RB889D17A200</t>
  </si>
  <si>
    <t>RB889D17A201</t>
  </si>
  <si>
    <t>RB889D17A202</t>
  </si>
  <si>
    <t>RB889D17A203</t>
  </si>
  <si>
    <t>RB889D17A204</t>
  </si>
  <si>
    <t>RB889D17A205</t>
  </si>
  <si>
    <t>RB889D17A206</t>
  </si>
  <si>
    <t>RB889D17A207</t>
  </si>
  <si>
    <t>RB889D17A208</t>
  </si>
  <si>
    <t>RB889D17A209</t>
  </si>
  <si>
    <t>RB889D17A210</t>
  </si>
  <si>
    <t>RB889D17A211</t>
  </si>
  <si>
    <t>RB889D17A212</t>
  </si>
  <si>
    <t>RB889D17A213</t>
  </si>
  <si>
    <t>RB889D17A214</t>
  </si>
  <si>
    <t>RB889D17A215</t>
  </si>
  <si>
    <t>RB889D17A216</t>
  </si>
  <si>
    <t>RB889D17A217</t>
  </si>
  <si>
    <t>RB889D17A218</t>
  </si>
  <si>
    <t>RB889D17A219</t>
  </si>
  <si>
    <t>RB889D17A220</t>
  </si>
  <si>
    <t>RB889D17A221</t>
  </si>
  <si>
    <t>RB889D17A222</t>
  </si>
  <si>
    <t>RB889D17A223</t>
  </si>
  <si>
    <t>RB889D17A224</t>
  </si>
  <si>
    <t>RB889D17A225</t>
  </si>
  <si>
    <t>RB889D17A226</t>
  </si>
  <si>
    <t>RB889D17A227</t>
  </si>
  <si>
    <t>RB889D17A228</t>
  </si>
  <si>
    <t>RB889D17A229</t>
  </si>
  <si>
    <t>RB889D17A230</t>
  </si>
  <si>
    <t>RB889D17A231</t>
  </si>
  <si>
    <t>RB889D17A232</t>
  </si>
  <si>
    <t>RB889D17A233</t>
  </si>
  <si>
    <t>RB889D17A234</t>
  </si>
  <si>
    <t>RB889D17A235</t>
  </si>
  <si>
    <t>RB889D17A236</t>
  </si>
  <si>
    <t>RB889D17A237</t>
  </si>
  <si>
    <t>RB889D17A238</t>
  </si>
  <si>
    <t>RB889D17A239</t>
  </si>
  <si>
    <t>RB889D17A240</t>
  </si>
  <si>
    <t>RB889D17A241</t>
  </si>
  <si>
    <t>RB889D17A242</t>
  </si>
  <si>
    <t>RB889D17A243</t>
  </si>
  <si>
    <t>RB889D17A244</t>
  </si>
  <si>
    <t>RB889D17A245</t>
  </si>
  <si>
    <t>RB889D17A246</t>
  </si>
  <si>
    <t>RB889D17A247</t>
  </si>
  <si>
    <t>RB889D17A248</t>
  </si>
  <si>
    <t>RB889D17A249</t>
  </si>
  <si>
    <t>RB889D17A250</t>
  </si>
  <si>
    <t>RB889D17A251</t>
  </si>
  <si>
    <t>RB889D17A252</t>
  </si>
  <si>
    <t>RB889D17A253</t>
  </si>
  <si>
    <t>RB889D17A254</t>
  </si>
  <si>
    <t>RB889D17A255</t>
  </si>
  <si>
    <t>RB889D17A256</t>
  </si>
  <si>
    <t>RB889D17A257</t>
  </si>
  <si>
    <t>RB889D17A258</t>
  </si>
  <si>
    <t>RB889D17A259</t>
  </si>
  <si>
    <t>RB889D17A260</t>
  </si>
  <si>
    <t>RB889D17A261</t>
  </si>
  <si>
    <t>RB889D17A262</t>
  </si>
  <si>
    <t>RB889D17A263</t>
  </si>
  <si>
    <t>RB889D17A264</t>
  </si>
  <si>
    <t>RB889D17A265</t>
  </si>
  <si>
    <t>RB889D17A266</t>
  </si>
  <si>
    <t>RB889D17A267</t>
  </si>
  <si>
    <t>RB889D17A268</t>
  </si>
  <si>
    <t>RB889D17A269</t>
  </si>
  <si>
    <t>RB889D17A270</t>
  </si>
  <si>
    <t>RB889D17A271</t>
  </si>
  <si>
    <t>RB889D17A272</t>
  </si>
  <si>
    <t>RB889D17A273</t>
  </si>
  <si>
    <t>RB889D17A274</t>
  </si>
  <si>
    <t>RB889D17A275</t>
  </si>
  <si>
    <t>RB889D17A276</t>
  </si>
  <si>
    <t>RB889D17A277</t>
  </si>
  <si>
    <t>RB889D17A278</t>
  </si>
  <si>
    <t>RB889D17A279</t>
  </si>
  <si>
    <t>RB889D17A280</t>
  </si>
  <si>
    <t>RB889D17A281</t>
  </si>
  <si>
    <t>RB889D17A282</t>
  </si>
  <si>
    <t>RB889D17A283</t>
  </si>
  <si>
    <t>RB889D17A284</t>
  </si>
  <si>
    <t>RB889D17A285</t>
  </si>
  <si>
    <t>RB889D17A286</t>
  </si>
  <si>
    <t>RB889D17A287</t>
  </si>
  <si>
    <t>RB889D17A288</t>
  </si>
  <si>
    <t>RB889D17A289</t>
  </si>
  <si>
    <t>RB889D17A290</t>
  </si>
  <si>
    <t>RB889D17A291</t>
  </si>
  <si>
    <t>RB889D17A292</t>
  </si>
  <si>
    <t>RB889D17A293</t>
  </si>
  <si>
    <t>RB889D17A294</t>
  </si>
  <si>
    <t>RB889D17A295</t>
  </si>
  <si>
    <t>RB889D17A296</t>
  </si>
  <si>
    <t>RB889D17A297</t>
  </si>
  <si>
    <t>RB889D17A298</t>
  </si>
  <si>
    <t>RB889D17A299</t>
  </si>
  <si>
    <t>RB889D17A300</t>
  </si>
  <si>
    <t>RB889D17A301</t>
  </si>
  <si>
    <t>RB889D17A302</t>
  </si>
  <si>
    <t>RB889D17A303</t>
  </si>
  <si>
    <t>RB889D17A304</t>
  </si>
  <si>
    <t>RB889D17A305</t>
  </si>
  <si>
    <t>RB889D17A306</t>
  </si>
  <si>
    <t>RB889D17A307</t>
  </si>
  <si>
    <t>RB889D17A308</t>
  </si>
  <si>
    <t>RB889D17A309</t>
  </si>
  <si>
    <t>RB889D17A310</t>
  </si>
  <si>
    <t>RB889D17A311</t>
  </si>
  <si>
    <t>RB889D17A312</t>
  </si>
  <si>
    <t>RB889D17A313</t>
  </si>
  <si>
    <t>RB889D17A314</t>
  </si>
  <si>
    <t>RB889D17A315</t>
  </si>
  <si>
    <t>RB889D17A316</t>
  </si>
  <si>
    <t>RB889D17A317</t>
  </si>
  <si>
    <t>RB889D17A318</t>
  </si>
  <si>
    <t>RB889D17A319</t>
  </si>
  <si>
    <t>RB889D17A320</t>
  </si>
  <si>
    <t>RB889D17A321</t>
  </si>
  <si>
    <t>RB889D17A322</t>
  </si>
  <si>
    <t>RB889D17A323</t>
  </si>
  <si>
    <t>RB889D17A324</t>
  </si>
  <si>
    <t>RB889D17A325</t>
  </si>
  <si>
    <t>RB889D17A326</t>
  </si>
  <si>
    <t>RB889D17A327</t>
  </si>
  <si>
    <t>RB889D17A328</t>
  </si>
  <si>
    <t>RB889D17A329</t>
  </si>
  <si>
    <t>RB889D17A330</t>
  </si>
  <si>
    <t>RB889D17A331</t>
  </si>
  <si>
    <t>RB889D17A332</t>
  </si>
  <si>
    <t>RB889D17A333</t>
  </si>
  <si>
    <t>RB889D17A334</t>
  </si>
  <si>
    <t>RB889D17A335</t>
  </si>
  <si>
    <t>RB889D17A336</t>
  </si>
  <si>
    <t>RB889D17A337</t>
  </si>
  <si>
    <t>RB889D17A338</t>
  </si>
  <si>
    <t>RB889D17A339</t>
  </si>
  <si>
    <t>RB889D17A340</t>
  </si>
  <si>
    <t>RB889D17A341</t>
  </si>
  <si>
    <t>RB889D17A342</t>
  </si>
  <si>
    <t>RB889D17A343</t>
  </si>
  <si>
    <t>RB889D17A344</t>
  </si>
  <si>
    <t>RB889D17A345</t>
  </si>
  <si>
    <t>RB889D17A346</t>
  </si>
  <si>
    <t>RB889D17A347</t>
  </si>
  <si>
    <t>RB889D17A348</t>
  </si>
  <si>
    <t>RB889D17A349</t>
  </si>
  <si>
    <t>RB889D17A350</t>
  </si>
  <si>
    <t>RB889D17A351</t>
  </si>
  <si>
    <t>RB889D17A352</t>
  </si>
  <si>
    <t>RB889D17A353</t>
  </si>
  <si>
    <t>RB889D17A354</t>
  </si>
  <si>
    <t>RB889D17A355</t>
  </si>
  <si>
    <t>RB889D17A356</t>
  </si>
  <si>
    <t>RB889D17A357</t>
  </si>
  <si>
    <t>RB889D17A358</t>
  </si>
  <si>
    <t>RB889D17A359</t>
  </si>
  <si>
    <t>RB889D17A360</t>
  </si>
  <si>
    <t>RB889D17A361</t>
  </si>
  <si>
    <t>RB889D17A362</t>
  </si>
  <si>
    <t>RB889D17A363</t>
  </si>
  <si>
    <t>RB889D17A364</t>
  </si>
  <si>
    <t>RB889D17A365</t>
  </si>
  <si>
    <t>RB889D17A366</t>
  </si>
  <si>
    <t>RB889D17A367</t>
  </si>
  <si>
    <t>RB889D17A368</t>
  </si>
  <si>
    <t>RB889D17A369</t>
  </si>
  <si>
    <t>RB889D17A370</t>
  </si>
  <si>
    <t>RB889D17A371</t>
  </si>
  <si>
    <t>RB889D17A372</t>
  </si>
  <si>
    <t>RB889D17A373</t>
  </si>
  <si>
    <t>RB889D17A374</t>
  </si>
  <si>
    <t>RB889D17A375</t>
  </si>
  <si>
    <t>RB889D17A376</t>
  </si>
  <si>
    <t>RB889D17A377</t>
  </si>
  <si>
    <t>RB889D17A378</t>
  </si>
  <si>
    <t>RB889D17A379</t>
  </si>
  <si>
    <t>RB889D17A380</t>
  </si>
  <si>
    <t>RB889D17A381</t>
  </si>
  <si>
    <t>RB889D17A382</t>
  </si>
  <si>
    <t>RB889D17A383</t>
  </si>
  <si>
    <t>RB889D17A384</t>
  </si>
  <si>
    <t>RB889D17A385</t>
  </si>
  <si>
    <t>RB889D17A386</t>
  </si>
  <si>
    <t>RB889D17A387</t>
  </si>
  <si>
    <t>RB889D17A388</t>
  </si>
  <si>
    <t>RB889D17A389</t>
  </si>
  <si>
    <t>RB889D17A390</t>
  </si>
  <si>
    <t>RB889D17A391</t>
  </si>
  <si>
    <t>RB889D17A392</t>
  </si>
  <si>
    <t>RB889D17A393</t>
  </si>
  <si>
    <t>RB889D17A394</t>
  </si>
  <si>
    <t>RB889D17A395</t>
  </si>
  <si>
    <t>RB889D17A396</t>
  </si>
  <si>
    <t>RB889D17A397</t>
  </si>
  <si>
    <t>RB889D17A398</t>
  </si>
  <si>
    <t>RB889D17A399</t>
  </si>
  <si>
    <t>RB889D17A400</t>
  </si>
  <si>
    <t>RB889D17A401</t>
  </si>
  <si>
    <t>RB889D17A402</t>
  </si>
  <si>
    <t>RB889D17A403</t>
  </si>
  <si>
    <t>RB889D17A404</t>
  </si>
  <si>
    <t>RB889D17A405</t>
  </si>
  <si>
    <t>RB889D17A406</t>
  </si>
  <si>
    <t>RB889D17A407</t>
  </si>
  <si>
    <t>RB889D17A408</t>
  </si>
  <si>
    <t>RB889D17A409</t>
  </si>
  <si>
    <t>RB889D17A410</t>
  </si>
  <si>
    <t>RB889D17A411</t>
  </si>
  <si>
    <t>RB889D17A412</t>
  </si>
  <si>
    <t>RB889D17A413</t>
  </si>
  <si>
    <t>RB889D17A414</t>
  </si>
  <si>
    <t>RB889D17A415</t>
  </si>
  <si>
    <t>RB889D17A416</t>
  </si>
  <si>
    <t>RB889D17A417</t>
  </si>
  <si>
    <t>RB889D17A418</t>
  </si>
  <si>
    <t>RB889D17A419</t>
  </si>
  <si>
    <t>RB889D17A420</t>
  </si>
  <si>
    <t>RB889D17A421</t>
  </si>
  <si>
    <t>RB889D17A422</t>
  </si>
  <si>
    <t>RB889D17A423</t>
  </si>
  <si>
    <t>RB889D17A424</t>
  </si>
  <si>
    <t>RB889D17A425</t>
  </si>
  <si>
    <t>RB889D17A426</t>
  </si>
  <si>
    <t>RB889D17A427</t>
  </si>
  <si>
    <t>RB889D17A428</t>
  </si>
  <si>
    <t>RB889D17A429</t>
  </si>
  <si>
    <t>RB889D17A430</t>
  </si>
  <si>
    <t>RB889D17A431</t>
  </si>
  <si>
    <t>RB889D17A432</t>
  </si>
  <si>
    <t>RB889D17A433</t>
  </si>
  <si>
    <t>RB889D17A434</t>
  </si>
  <si>
    <t>RB889D17A435</t>
  </si>
  <si>
    <t>RB889D17A436</t>
  </si>
  <si>
    <t>RB889D17A437</t>
  </si>
  <si>
    <t>RB889D17A438</t>
  </si>
  <si>
    <t>RB889D17A439</t>
  </si>
  <si>
    <t>RB889D17A440</t>
  </si>
  <si>
    <t>RB889D17A441</t>
  </si>
  <si>
    <t>RB889D17A442</t>
  </si>
  <si>
    <t>RB889D17A443</t>
  </si>
  <si>
    <t>RB889D17A444</t>
  </si>
  <si>
    <t>RB889D17A445</t>
  </si>
  <si>
    <t>RB889D17A446</t>
  </si>
  <si>
    <t>RB889D17A447</t>
  </si>
  <si>
    <t>RB889D17A448</t>
  </si>
  <si>
    <t>RB889D17A449</t>
  </si>
  <si>
    <t>RB889D17A450</t>
  </si>
  <si>
    <t>RB889D17A451</t>
  </si>
  <si>
    <t>RB889D17A452</t>
  </si>
  <si>
    <t>RB889D17A453</t>
  </si>
  <si>
    <t>RB889D17A454</t>
  </si>
  <si>
    <t>RB889D17A455</t>
  </si>
  <si>
    <t>RB889D17A456</t>
  </si>
  <si>
    <t>RB889D17A457</t>
  </si>
  <si>
    <t>RB889D17A458</t>
  </si>
  <si>
    <t>RB889D17A459</t>
  </si>
  <si>
    <t>RB889D17A460</t>
  </si>
  <si>
    <t>RB889D17A461</t>
  </si>
  <si>
    <t>RB889D17A462</t>
  </si>
  <si>
    <t>RB889D17A463</t>
  </si>
  <si>
    <t>RB889D17A464</t>
  </si>
  <si>
    <t>RB889D17A465</t>
  </si>
  <si>
    <t>RB889D17A466</t>
  </si>
  <si>
    <t>RB889D17A467</t>
  </si>
  <si>
    <t>RB889D17A468</t>
  </si>
  <si>
    <t>RB889D17A469</t>
  </si>
  <si>
    <t>RB889D17A470</t>
  </si>
  <si>
    <t>RB889D17A471</t>
  </si>
  <si>
    <t>RB889D17A472</t>
  </si>
  <si>
    <t>RB889D17A473</t>
  </si>
  <si>
    <t>RB889D17A474</t>
  </si>
  <si>
    <t>RB889D17A475</t>
  </si>
  <si>
    <t>RB889D17A476</t>
  </si>
  <si>
    <t>RB889D17A477</t>
  </si>
  <si>
    <t>RB889D17A478</t>
  </si>
  <si>
    <t>RB889D17A479</t>
  </si>
  <si>
    <t>RB889D17A480</t>
  </si>
  <si>
    <t>RB889D17A481</t>
  </si>
  <si>
    <t>RB889D17A482</t>
  </si>
  <si>
    <t>RB889D17A483</t>
  </si>
  <si>
    <t>RB889D17A484</t>
  </si>
  <si>
    <t>RB889D17A485</t>
  </si>
  <si>
    <t>RB889D17A486</t>
  </si>
  <si>
    <t>RB889D17A487</t>
  </si>
  <si>
    <t>RB889D17A488</t>
  </si>
  <si>
    <t>RB889D17A489</t>
  </si>
  <si>
    <t>RB889D17A490</t>
  </si>
  <si>
    <t>RB889D17A491</t>
  </si>
  <si>
    <t>RB889D17A492</t>
  </si>
  <si>
    <t>RB889D17A493</t>
  </si>
  <si>
    <t>RB889D17A494</t>
  </si>
  <si>
    <t>RB889D17A495</t>
  </si>
  <si>
    <t>RB889D17A496</t>
  </si>
  <si>
    <t>RB889D17A497</t>
  </si>
  <si>
    <t>RB889D17A498</t>
  </si>
  <si>
    <t>RB889D17A499</t>
  </si>
  <si>
    <t>RB889D17A500</t>
  </si>
  <si>
    <t>RB889D17A501</t>
  </si>
  <si>
    <t>RB889D17A502</t>
  </si>
  <si>
    <t>RB889D17A503</t>
  </si>
  <si>
    <t>RB889D17A504</t>
  </si>
  <si>
    <t>RB889D17A505</t>
  </si>
  <si>
    <t>RB889D17A506</t>
  </si>
  <si>
    <t>RB889D17A507</t>
  </si>
  <si>
    <t>RB889D17A508</t>
  </si>
  <si>
    <t>RB889D17A509</t>
  </si>
  <si>
    <t>RB889D17A510</t>
  </si>
  <si>
    <t>RB889D17A511</t>
  </si>
  <si>
    <t>RB889D17A512</t>
  </si>
  <si>
    <t>RB889D17A513</t>
  </si>
  <si>
    <t>RB889D17A514</t>
  </si>
  <si>
    <t>RB889D17A515</t>
  </si>
  <si>
    <t>RB889D17A516</t>
  </si>
  <si>
    <t>RB889D17A517</t>
  </si>
  <si>
    <t>RB889D17A518</t>
  </si>
  <si>
    <t>RB889D17A519</t>
  </si>
  <si>
    <t>RB889D17A520</t>
  </si>
  <si>
    <t>RB889D17A521</t>
  </si>
  <si>
    <t>RB889D17A522</t>
  </si>
  <si>
    <t>RB889D17A523</t>
  </si>
  <si>
    <t>RB889D17A524</t>
  </si>
  <si>
    <t>RB889D17A525</t>
  </si>
  <si>
    <t>RB889D17A526</t>
  </si>
  <si>
    <t>RB889D17A527</t>
  </si>
  <si>
    <t>RB889D17A528</t>
  </si>
  <si>
    <t>RB889D17A529</t>
  </si>
  <si>
    <t>RB889D17A530</t>
  </si>
  <si>
    <t>RB889D17A531</t>
  </si>
  <si>
    <t>RB889D17A532</t>
  </si>
  <si>
    <t>RB889D17A533</t>
  </si>
  <si>
    <t>RB889D17A534</t>
  </si>
  <si>
    <t>RB889D17A535</t>
  </si>
  <si>
    <t>RB889D17A536</t>
  </si>
  <si>
    <t>RB889D17A537</t>
  </si>
  <si>
    <t>RB889D17A538</t>
  </si>
  <si>
    <t>RB889D17A539</t>
  </si>
  <si>
    <t>RB889D17A540</t>
  </si>
  <si>
    <t>RB889D17A541</t>
  </si>
  <si>
    <t>RB889D17A542</t>
  </si>
  <si>
    <t>RB889D17A543</t>
  </si>
  <si>
    <t>RB889D17A544</t>
  </si>
  <si>
    <t>RB889D17A545</t>
  </si>
  <si>
    <t>RB889D17A546</t>
  </si>
  <si>
    <t>RB889D17A547</t>
  </si>
  <si>
    <t>RB889D17A548</t>
  </si>
  <si>
    <t>RB889D17A549</t>
  </si>
  <si>
    <t>RB889D17A550</t>
  </si>
  <si>
    <t>RB889D17A551</t>
  </si>
  <si>
    <t>RB889D17A552</t>
  </si>
  <si>
    <t>RB889D17A553</t>
  </si>
  <si>
    <t>RB889D17A554</t>
  </si>
  <si>
    <t>RB889D17A555</t>
  </si>
  <si>
    <t>RB889D17A556</t>
  </si>
  <si>
    <t>RB889D17A557</t>
  </si>
  <si>
    <t>RB889D17A558</t>
  </si>
  <si>
    <t>RB889D17A559</t>
  </si>
  <si>
    <t>RB889D17A560</t>
  </si>
  <si>
    <t>RB889D17A561</t>
  </si>
  <si>
    <t>RB889D17A562</t>
  </si>
  <si>
    <t>RB889D17A563</t>
  </si>
  <si>
    <t>RB889D17A564</t>
  </si>
  <si>
    <t>RB889D17A565</t>
  </si>
  <si>
    <t>RB889D17A566</t>
  </si>
  <si>
    <t>Row Labels</t>
  </si>
  <si>
    <t>Grand Total</t>
  </si>
  <si>
    <t>Sum of Limit</t>
  </si>
  <si>
    <t>Sum of Exposure</t>
  </si>
  <si>
    <t>Sum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</si>
</sst>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1" xfId="0" applyFont="1" applyBorder="1"/>
    <xf numFmtId="4" fontId="2" fillId="0" borderId="3" xfId="0" applyNumberFormat="1" applyFont="1" applyBorder="1"/>
    <xf numFmtId="4" fontId="2" fillId="0" borderId="0" xfId="0" applyNumberFormat="1" applyFont="1"/>
    <xf numFmtId="0" fontId="2" fillId="0" borderId="3" xfId="0" applyFont="1" applyBorder="1"/>
    <xf numFmtId="10" fontId="2" fillId="0" borderId="0" xfId="0" applyNumberFormat="1" applyFont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4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4" fontId="2" fillId="0" borderId="4" xfId="0" applyNumberFormat="1" applyFont="1" applyBorder="1"/>
    <xf numFmtId="4" fontId="2" fillId="0" borderId="5" xfId="0" applyNumberFormat="1" applyFont="1" applyBorder="1"/>
    <xf numFmtId="2" fontId="2" fillId="0" borderId="6" xfId="2" applyNumberFormat="1" applyFont="1" applyBorder="1"/>
    <xf numFmtId="2" fontId="2" fillId="0" borderId="6" xfId="0" applyNumberFormat="1" applyFont="1" applyBorder="1"/>
    <xf numFmtId="2" fontId="2" fillId="0" borderId="0" xfId="0" applyNumberFormat="1" applyFont="1"/>
    <xf numFmtId="43" fontId="2" fillId="0" borderId="0" xfId="1" applyFont="1"/>
    <xf numFmtId="2" fontId="2" fillId="0" borderId="0" xfId="1" applyNumberFormat="1" applyFont="1"/>
    <xf numFmtId="43" fontId="2" fillId="0" borderId="7" xfId="1" applyFont="1" applyBorder="1"/>
    <xf numFmtId="43" fontId="2" fillId="0" borderId="2" xfId="1" applyFont="1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" refreshedDate="45741.630599074073" createdVersion="8" refreshedVersion="8" minRefreshableVersion="3" recordCount="50" xr:uid="{C58984F3-45E9-4E45-BAD6-8892B5DE0AB2}">
  <cacheSource type="worksheet">
    <worksheetSource ref="A1:I51" sheet="3"/>
  </cacheSource>
  <cacheFields count="9">
    <cacheField name="Reference" numFmtId="0">
      <sharedItems count="50">
        <s v="RB911J17A000"/>
        <s v="RB890S17A000"/>
        <s v="RB762B17A000"/>
        <s v="RB144H17A000"/>
        <s v="RB167E17A000"/>
        <s v="RB785X17A000"/>
        <s v="RB650F17A000"/>
        <s v="RA149K17A000"/>
        <s v="RB304K17A000"/>
        <s v="RA956S17A000"/>
        <s v="RB273K17A000"/>
        <s v="RB419K17A000"/>
        <s v="RB227Q17A000"/>
        <s v="RB390K17A000"/>
        <s v="RB104E17A000"/>
        <s v="RB437F17A000"/>
        <s v="RB801K17A000"/>
        <s v="RB581Z17A000"/>
        <s v="RB290X17A000"/>
        <s v="RB007V17A000"/>
        <s v="RB863C17A000"/>
        <s v="RB190E17A000"/>
        <s v="RB213S17A000"/>
        <s v="RB946H17A000"/>
        <s v="RB113C17A000"/>
        <s v="RB674K17A000"/>
        <s v="RB725C17A000"/>
        <s v="RB771Z17A000"/>
        <s v="RB748Z17A000"/>
        <s v="RB289F17A000"/>
        <s v="RB183D17A000"/>
        <s v="RB598C17A000"/>
        <s v="RB272C17A000"/>
        <s v="RB295Z17A000"/>
        <s v="RB341J17A000"/>
        <s v="RB226F17A000"/>
        <s v="RB436X17A000"/>
        <s v="RB951N17A000"/>
        <s v="RB976F17A000"/>
        <s v="RB764X17A000"/>
        <s v="RB747K17A000"/>
        <s v="RB686N17A000"/>
        <s v="RB106B17A000"/>
        <s v="RB706Z17A000"/>
        <s v="RB118D17A000"/>
        <s v="RB691X17A000"/>
        <s v="RB421K17A000"/>
        <s v="RB803G17A000"/>
        <s v="RB469A17A000"/>
        <s v="RB910B17A000"/>
      </sharedItems>
    </cacheField>
    <cacheField name="Zone" numFmtId="0">
      <sharedItems/>
    </cacheField>
    <cacheField name="Limit" numFmtId="4">
      <sharedItems containsSemiMixedTypes="0" containsString="0" containsNumber="1" containsInteger="1" minValue="1500000" maxValue="750000000"/>
    </cacheField>
    <cacheField name="Excess" numFmtId="4">
      <sharedItems containsSemiMixedTypes="0" containsString="0" containsNumber="1" containsInteger="1" minValue="500000" maxValue="1800000000"/>
    </cacheField>
    <cacheField name="Signed Line" numFmtId="10">
      <sharedItems containsSemiMixedTypes="0" containsString="0" containsNumber="1" minValue="2.0999999999999999E-3" maxValue="1"/>
    </cacheField>
    <cacheField name="Order" numFmtId="10">
      <sharedItems containsSemiMixedTypes="0" containsString="0" containsNumber="1" minValue="6.8500000000000005E-2" maxValue="1"/>
    </cacheField>
    <cacheField name="ROL" numFmtId="10">
      <sharedItems containsSemiMixedTypes="0" containsString="0" containsNumber="1" minValue="1.2999999999999999E-2" maxValue="0.37"/>
    </cacheField>
    <cacheField name="Exposure" numFmtId="43">
      <sharedItems containsSemiMixedTypes="0" containsString="0" containsNumber="1" minValue="100000" maxValue="15000000"/>
    </cacheField>
    <cacheField name="Premium" numFmtId="43">
      <sharedItems containsSemiMixedTypes="0" containsString="0" containsNumber="1" minValue="10500" maxValue="117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US North East"/>
    <n v="25000000"/>
    <n v="300000000"/>
    <n v="0.5"/>
    <n v="1"/>
    <n v="2.5000000000000001E-2"/>
    <n v="12500000"/>
    <n v="312500"/>
  </r>
  <r>
    <x v="1"/>
    <s v="North America"/>
    <n v="100000000"/>
    <n v="1800000000"/>
    <n v="0.15"/>
    <n v="1"/>
    <n v="1.55E-2"/>
    <n v="15000000"/>
    <n v="232500"/>
  </r>
  <r>
    <x v="2"/>
    <s v="US Southeast"/>
    <n v="40000000"/>
    <n v="95000000"/>
    <n v="0.01"/>
    <n v="1"/>
    <n v="0.2"/>
    <n v="400000"/>
    <n v="80000"/>
  </r>
  <r>
    <x v="3"/>
    <s v="US Midwest"/>
    <n v="90000000"/>
    <n v="110000000"/>
    <n v="0.05"/>
    <n v="1"/>
    <n v="3.2500000000000001E-2"/>
    <n v="4500000"/>
    <n v="146250"/>
  </r>
  <r>
    <x v="4"/>
    <s v="US Nationwide"/>
    <n v="50000000"/>
    <n v="50000000"/>
    <n v="0.02"/>
    <n v="1"/>
    <n v="0.17499999999999999"/>
    <n v="1000000"/>
    <n v="175000"/>
  </r>
  <r>
    <x v="5"/>
    <s v="US North East"/>
    <n v="37500000"/>
    <n v="15000000"/>
    <n v="2.5000000000000001E-2"/>
    <n v="1"/>
    <n v="3.3799999999999997E-2"/>
    <n v="937500"/>
    <n v="31687.499999999996"/>
  </r>
  <r>
    <x v="6"/>
    <s v="US Southeast"/>
    <n v="30000000"/>
    <n v="4600000"/>
    <n v="0.02"/>
    <n v="1"/>
    <n v="0.16500000000000001"/>
    <n v="600000"/>
    <n v="99000"/>
  </r>
  <r>
    <x v="7"/>
    <s v="US Midwest"/>
    <n v="80000000"/>
    <n v="80000000"/>
    <n v="1.2500000000000001E-2"/>
    <n v="1"/>
    <n v="2.4500000000000001E-2"/>
    <n v="1000000"/>
    <n v="24500"/>
  </r>
  <r>
    <x v="8"/>
    <s v="US Gulf"/>
    <n v="150000000"/>
    <n v="100000000"/>
    <n v="6.5000000000000002E-2"/>
    <n v="6.8500000000000005E-2"/>
    <n v="7.5399999999999995E-2"/>
    <n v="9750000"/>
    <n v="735150"/>
  </r>
  <r>
    <x v="9"/>
    <s v="US Nationwide"/>
    <n v="500000000"/>
    <n v="1000000000"/>
    <n v="7.4999999999999997E-3"/>
    <n v="1"/>
    <n v="0.13500000000000001"/>
    <n v="3750000"/>
    <n v="506250.00000000006"/>
  </r>
  <r>
    <x v="10"/>
    <s v="US North East"/>
    <n v="100000000"/>
    <n v="565000000"/>
    <n v="0.04"/>
    <n v="1"/>
    <n v="2.6499999999999999E-2"/>
    <n v="4000000"/>
    <n v="106000"/>
  </r>
  <r>
    <x v="11"/>
    <s v="US North East"/>
    <n v="60000000"/>
    <n v="65000000"/>
    <n v="0.02"/>
    <n v="1"/>
    <n v="9.6000000000000002E-2"/>
    <n v="1200000"/>
    <n v="115200"/>
  </r>
  <r>
    <x v="12"/>
    <s v="US Southeast"/>
    <n v="60000000"/>
    <n v="90000000"/>
    <n v="5.4600000000000003E-2"/>
    <n v="0.17749999999999999"/>
    <n v="0.1953"/>
    <n v="3276000"/>
    <n v="639802.80000000005"/>
  </r>
  <r>
    <x v="13"/>
    <s v="US Midwest"/>
    <n v="7000000"/>
    <n v="5500000"/>
    <n v="0.2"/>
    <n v="9.5000000000000001E-2"/>
    <n v="0.10929999999999999"/>
    <n v="1400000"/>
    <n v="153020"/>
  </r>
  <r>
    <x v="14"/>
    <s v="US California"/>
    <n v="225000000"/>
    <n v="325000000"/>
    <n v="1.4999999999999999E-2"/>
    <n v="1"/>
    <n v="2.35E-2"/>
    <n v="3375000"/>
    <n v="79312.5"/>
  </r>
  <r>
    <x v="15"/>
    <s v="US Nationwide"/>
    <n v="10000000"/>
    <n v="10000000"/>
    <n v="0.02"/>
    <n v="1"/>
    <n v="6.8000000000000005E-2"/>
    <n v="200000"/>
    <n v="13600.000000000002"/>
  </r>
  <r>
    <x v="16"/>
    <s v="US Gulf"/>
    <n v="30000000"/>
    <n v="20000000"/>
    <n v="0.05"/>
    <n v="1"/>
    <n v="7.4999999999999997E-2"/>
    <n v="1500000"/>
    <n v="112500"/>
  </r>
  <r>
    <x v="17"/>
    <s v="US North East"/>
    <n v="425000000"/>
    <n v="275000000"/>
    <n v="1.7999999999999999E-2"/>
    <n v="1"/>
    <n v="3.95E-2"/>
    <n v="7649999.9999999991"/>
    <n v="302174.99999999994"/>
  </r>
  <r>
    <x v="18"/>
    <s v="US Mid Atlantic"/>
    <n v="30000000"/>
    <n v="30000000"/>
    <n v="1.4999999999999999E-2"/>
    <n v="1"/>
    <n v="0.1575"/>
    <n v="450000"/>
    <n v="70875"/>
  </r>
  <r>
    <x v="19"/>
    <s v="US North East"/>
    <n v="70000000"/>
    <n v="175000000"/>
    <n v="7.4999999999999997E-3"/>
    <n v="1"/>
    <n v="0.06"/>
    <n v="525000"/>
    <n v="31500"/>
  </r>
  <r>
    <x v="20"/>
    <s v="US North East"/>
    <n v="45000000"/>
    <n v="5000000"/>
    <n v="0.1"/>
    <n v="1"/>
    <n v="8.7499999999999994E-2"/>
    <n v="4500000"/>
    <n v="393750"/>
  </r>
  <r>
    <x v="21"/>
    <s v="US Midwest"/>
    <n v="30000000"/>
    <n v="32000000"/>
    <n v="0.05"/>
    <n v="1"/>
    <n v="0.19"/>
    <n v="1500000"/>
    <n v="285000"/>
  </r>
  <r>
    <x v="22"/>
    <s v="US Nationwide"/>
    <n v="60000000"/>
    <n v="50000000"/>
    <n v="5.0000000000000001E-3"/>
    <n v="1"/>
    <n v="0.04"/>
    <n v="300000"/>
    <n v="12000"/>
  </r>
  <r>
    <x v="23"/>
    <s v="US North East"/>
    <n v="1500000"/>
    <n v="1500000"/>
    <n v="0.1"/>
    <n v="1"/>
    <n v="0.18"/>
    <n v="150000"/>
    <n v="27000"/>
  </r>
  <r>
    <x v="24"/>
    <s v="US Mid Atlantic"/>
    <n v="70000000"/>
    <n v="60000000"/>
    <n v="2.5000000000000001E-3"/>
    <n v="1"/>
    <n v="0.108"/>
    <n v="175000"/>
    <n v="18900"/>
  </r>
  <r>
    <x v="25"/>
    <s v="US Southeast"/>
    <n v="350000000"/>
    <n v="504000000"/>
    <n v="3.2000000000000001E-2"/>
    <n v="1"/>
    <n v="0.09"/>
    <n v="11200000"/>
    <n v="1008000"/>
  </r>
  <r>
    <x v="26"/>
    <s v="US Southeast"/>
    <n v="3250000"/>
    <n v="500000"/>
    <n v="0.25"/>
    <n v="0.25"/>
    <n v="0.28399999999999997"/>
    <n v="812500"/>
    <n v="230749.99999999997"/>
  </r>
  <r>
    <x v="27"/>
    <s v="US Southeast"/>
    <n v="25000000"/>
    <n v="1500000"/>
    <n v="0.04"/>
    <n v="1"/>
    <n v="7.0000000000000007E-2"/>
    <n v="1000000"/>
    <n v="70000"/>
  </r>
  <r>
    <x v="28"/>
    <s v="US Gulf"/>
    <n v="25000000"/>
    <n v="75000000"/>
    <n v="3.5000000000000003E-2"/>
    <n v="1"/>
    <n v="0.19750000000000001"/>
    <n v="875000.00000000012"/>
    <n v="172812.50000000003"/>
  </r>
  <r>
    <x v="29"/>
    <s v="US Mid Atlantic"/>
    <n v="20000000"/>
    <n v="10000000"/>
    <n v="1.4999999999999999E-2"/>
    <n v="1"/>
    <n v="0.29249999999999998"/>
    <n v="300000"/>
    <n v="87750"/>
  </r>
  <r>
    <x v="30"/>
    <s v="US Midwest"/>
    <n v="14000000"/>
    <n v="16000000"/>
    <n v="4.4999999999999998E-2"/>
    <n v="1"/>
    <n v="0.37"/>
    <n v="630000"/>
    <n v="233100"/>
  </r>
  <r>
    <x v="31"/>
    <s v="US Nationwide"/>
    <n v="10000000"/>
    <n v="10000000"/>
    <n v="0.05"/>
    <n v="1"/>
    <n v="6.25E-2"/>
    <n v="500000"/>
    <n v="31250"/>
  </r>
  <r>
    <x v="32"/>
    <s v="US North East"/>
    <n v="135000000"/>
    <n v="430000000"/>
    <n v="0.03"/>
    <n v="1"/>
    <n v="2.8500000000000001E-2"/>
    <n v="4050000"/>
    <n v="115425"/>
  </r>
  <r>
    <x v="33"/>
    <s v="US Gulf"/>
    <n v="75000000"/>
    <n v="75000000"/>
    <n v="0.03"/>
    <n v="1"/>
    <n v="5.2499999999999998E-2"/>
    <n v="2250000"/>
    <n v="118125"/>
  </r>
  <r>
    <x v="34"/>
    <s v="US Midwest"/>
    <n v="5000000"/>
    <n v="29900000"/>
    <n v="1"/>
    <n v="1"/>
    <n v="1.2999999999999999E-2"/>
    <n v="5000000"/>
    <n v="65000"/>
  </r>
  <r>
    <x v="35"/>
    <s v="US Southeast"/>
    <n v="40000000"/>
    <n v="50000000"/>
    <n v="0.05"/>
    <n v="0.26500000000000001"/>
    <n v="0.34449999999999997"/>
    <n v="2000000"/>
    <n v="689000"/>
  </r>
  <r>
    <x v="36"/>
    <s v="US Midwest"/>
    <n v="12000000"/>
    <n v="10000000"/>
    <n v="0.125"/>
    <n v="1"/>
    <n v="2.5000000000000001E-2"/>
    <n v="1500000"/>
    <n v="37500"/>
  </r>
  <r>
    <x v="37"/>
    <s v="US California"/>
    <n v="30000000"/>
    <n v="10000000"/>
    <n v="5.0000000000000001E-3"/>
    <n v="1"/>
    <n v="0.24"/>
    <n v="150000"/>
    <n v="36000"/>
  </r>
  <r>
    <x v="38"/>
    <s v="US Nationwide"/>
    <n v="4000000"/>
    <n v="3000000"/>
    <n v="2.5000000000000001E-2"/>
    <n v="1"/>
    <n v="0.105"/>
    <n v="100000"/>
    <n v="10500"/>
  </r>
  <r>
    <x v="39"/>
    <s v="US Southeast"/>
    <n v="70000000"/>
    <n v="185000000"/>
    <n v="0.05"/>
    <n v="1"/>
    <n v="5.5E-2"/>
    <n v="3500000"/>
    <n v="192500"/>
  </r>
  <r>
    <x v="40"/>
    <s v="US Southeast"/>
    <n v="225000000"/>
    <n v="140000000"/>
    <n v="1.4999999999999999E-2"/>
    <n v="1"/>
    <n v="5.5E-2"/>
    <n v="3375000"/>
    <n v="185625"/>
  </r>
  <r>
    <x v="41"/>
    <s v="US California"/>
    <n v="70000000"/>
    <n v="40000000"/>
    <n v="2.5000000000000001E-2"/>
    <n v="1"/>
    <n v="2.4E-2"/>
    <n v="1750000"/>
    <n v="42000"/>
  </r>
  <r>
    <x v="42"/>
    <s v="US Nationwide"/>
    <n v="200000000"/>
    <n v="400000000"/>
    <n v="6.3E-3"/>
    <n v="1"/>
    <n v="0.1875"/>
    <n v="1260000"/>
    <n v="236250"/>
  </r>
  <r>
    <x v="43"/>
    <s v="US North East"/>
    <n v="40000000"/>
    <n v="20000000"/>
    <n v="5.0000000000000001E-3"/>
    <n v="1"/>
    <n v="0.19"/>
    <n v="200000"/>
    <n v="38000"/>
  </r>
  <r>
    <x v="44"/>
    <s v="US Nationwide"/>
    <n v="350000000"/>
    <n v="300000000"/>
    <n v="2.5000000000000001E-2"/>
    <n v="0.33329999999999999"/>
    <n v="0.13400000000000001"/>
    <n v="8750000"/>
    <n v="1172500"/>
  </r>
  <r>
    <x v="45"/>
    <s v="US Southeast"/>
    <n v="90000000"/>
    <n v="5000000"/>
    <n v="5.0000000000000001E-3"/>
    <n v="1"/>
    <n v="7.7499999999999999E-2"/>
    <n v="450000"/>
    <n v="34875"/>
  </r>
  <r>
    <x v="46"/>
    <s v="US Nationwide"/>
    <n v="300000000"/>
    <n v="500000000"/>
    <n v="7.4999999999999997E-3"/>
    <n v="1"/>
    <n v="0.20549999999999999"/>
    <n v="2250000"/>
    <n v="462375"/>
  </r>
  <r>
    <x v="47"/>
    <s v="US Southeast"/>
    <n v="63000000"/>
    <n v="5000000"/>
    <n v="0.05"/>
    <n v="1"/>
    <n v="5.7000000000000002E-2"/>
    <n v="3150000"/>
    <n v="179550"/>
  </r>
  <r>
    <x v="48"/>
    <s v="US Nationwide"/>
    <n v="750000000"/>
    <n v="1500000000"/>
    <n v="2.0999999999999999E-3"/>
    <n v="1"/>
    <n v="0.24"/>
    <n v="1575000"/>
    <n v="378000"/>
  </r>
  <r>
    <x v="49"/>
    <s v="US North East"/>
    <n v="30000000"/>
    <n v="30000000"/>
    <n v="4.3900000000000002E-2"/>
    <n v="1"/>
    <n v="0.26250000000000001"/>
    <n v="1317000"/>
    <n v="34571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60C21-FE4A-4CA8-AD9C-8BD699AEE37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S53" firstHeaderRow="0" firstDataRow="1" firstDataCol="1"/>
  <pivotFields count="9">
    <pivotField axis="axisRow" showAll="0" sortType="descending">
      <items count="51">
        <item x="38"/>
        <item x="37"/>
        <item x="23"/>
        <item x="0"/>
        <item x="49"/>
        <item x="1"/>
        <item x="20"/>
        <item x="47"/>
        <item x="16"/>
        <item x="5"/>
        <item x="27"/>
        <item x="39"/>
        <item x="2"/>
        <item x="28"/>
        <item x="40"/>
        <item x="26"/>
        <item x="43"/>
        <item x="45"/>
        <item x="41"/>
        <item x="25"/>
        <item x="6"/>
        <item x="31"/>
        <item x="17"/>
        <item x="48"/>
        <item x="15"/>
        <item x="36"/>
        <item x="46"/>
        <item x="11"/>
        <item x="13"/>
        <item x="34"/>
        <item x="8"/>
        <item x="33"/>
        <item x="18"/>
        <item x="29"/>
        <item x="10"/>
        <item x="32"/>
        <item x="12"/>
        <item x="35"/>
        <item x="22"/>
        <item x="21"/>
        <item x="30"/>
        <item x="4"/>
        <item x="3"/>
        <item x="44"/>
        <item x="24"/>
        <item x="42"/>
        <item x="14"/>
        <item x="19"/>
        <item x="9"/>
        <item x="7"/>
        <item t="default"/>
      </items>
    </pivotField>
    <pivotField showAll="0"/>
    <pivotField dataField="1" numFmtId="4" showAll="0"/>
    <pivotField numFmtId="4" showAll="0"/>
    <pivotField numFmtId="10" showAll="0"/>
    <pivotField numFmtId="10" showAll="0"/>
    <pivotField numFmtId="10" showAll="0"/>
    <pivotField dataField="1" numFmtId="43" showAll="0"/>
    <pivotField dataField="1" numFmtId="43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mit" fld="2" baseField="0" baseItem="0" numFmtId="4"/>
    <dataField name="Sum of Premium" fld="8" baseField="0" baseItem="0" numFmtId="43"/>
    <dataField name="Sum of Exposure" fld="7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8929-0409-9040-BDE6-ADAD6C4B9735}">
  <dimension ref="B2:N28"/>
  <sheetViews>
    <sheetView showGridLines="0" topLeftCell="A7" workbookViewId="0">
      <selection activeCell="B28" sqref="B28"/>
    </sheetView>
  </sheetViews>
  <sheetFormatPr defaultColWidth="11" defaultRowHeight="15.75" x14ac:dyDescent="0.25"/>
  <cols>
    <col min="1" max="1" width="2.625" customWidth="1"/>
    <col min="2" max="2" width="118" customWidth="1"/>
  </cols>
  <sheetData>
    <row r="2" spans="2:14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25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x14ac:dyDescent="0.25">
      <c r="B5" s="2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x14ac:dyDescent="0.25">
      <c r="B6" s="2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x14ac:dyDescent="0.25"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1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4" x14ac:dyDescent="0.25">
      <c r="B10" s="2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5">
      <c r="B11" s="2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25">
      <c r="B12" s="2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1" t="s">
        <v>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25">
      <c r="B15" s="2" t="s"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25">
      <c r="B16" s="2" t="s"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25">
      <c r="B18" s="2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5">
      <c r="B20" s="1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25">
      <c r="B21" s="2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2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5">
      <c r="B23" s="2" t="s">
        <v>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25">
      <c r="B25" s="1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2" t="s">
        <v>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25">
      <c r="B27" s="2" t="s">
        <v>20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25">
      <c r="B28" s="2" t="s">
        <v>21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1500-6C9D-BC40-9CF2-2112E360397F}">
  <dimension ref="A1:D12"/>
  <sheetViews>
    <sheetView workbookViewId="0">
      <selection activeCell="D8" sqref="D8"/>
    </sheetView>
  </sheetViews>
  <sheetFormatPr defaultColWidth="11" defaultRowHeight="15.75" x14ac:dyDescent="0.25"/>
  <cols>
    <col min="2" max="2" width="12" bestFit="1" customWidth="1"/>
    <col min="3" max="3" width="12.625" bestFit="1" customWidth="1"/>
    <col min="4" max="4" width="13.375" bestFit="1" customWidth="1"/>
  </cols>
  <sheetData>
    <row r="1" spans="1:4" x14ac:dyDescent="0.25">
      <c r="A1" s="3"/>
      <c r="B1" s="4" t="s">
        <v>22</v>
      </c>
      <c r="C1" s="5" t="s">
        <v>23</v>
      </c>
      <c r="D1" s="5" t="s">
        <v>24</v>
      </c>
    </row>
    <row r="2" spans="1:4" x14ac:dyDescent="0.25">
      <c r="A2" s="2" t="s">
        <v>25</v>
      </c>
      <c r="B2" s="6">
        <v>8607377.3900000006</v>
      </c>
      <c r="C2" s="7">
        <v>47749799</v>
      </c>
      <c r="D2" s="7">
        <v>23913913.039999999</v>
      </c>
    </row>
    <row r="3" spans="1:4" x14ac:dyDescent="0.25">
      <c r="A3" s="2" t="s">
        <v>26</v>
      </c>
      <c r="B3" s="6">
        <v>-860737.74</v>
      </c>
      <c r="C3" s="7">
        <v>-4774979.9000000004</v>
      </c>
      <c r="D3" s="7">
        <v>-2391391.2999999998</v>
      </c>
    </row>
    <row r="4" spans="1:4" x14ac:dyDescent="0.25">
      <c r="A4" s="2" t="s">
        <v>27</v>
      </c>
      <c r="B4" s="8" t="s">
        <v>28</v>
      </c>
      <c r="C4" s="7">
        <v>-477497.99</v>
      </c>
      <c r="D4" s="2" t="s">
        <v>28</v>
      </c>
    </row>
    <row r="5" spans="1:4" x14ac:dyDescent="0.25">
      <c r="A5" s="2" t="s">
        <v>29</v>
      </c>
      <c r="B5" s="8" t="s">
        <v>28</v>
      </c>
      <c r="C5" s="2" t="s">
        <v>30</v>
      </c>
      <c r="D5" s="7">
        <v>-669589.56999999995</v>
      </c>
    </row>
    <row r="6" spans="1:4" x14ac:dyDescent="0.25">
      <c r="A6" s="2" t="s">
        <v>31</v>
      </c>
      <c r="B6" s="6">
        <v>441738</v>
      </c>
      <c r="C6" s="7">
        <v>137952</v>
      </c>
      <c r="D6" s="7">
        <v>397590</v>
      </c>
    </row>
    <row r="7" spans="1:4" x14ac:dyDescent="0.25">
      <c r="A7" s="2"/>
      <c r="B7" s="2"/>
      <c r="C7" s="2"/>
      <c r="D7" s="2"/>
    </row>
    <row r="8" spans="1:4" x14ac:dyDescent="0.25">
      <c r="A8" s="2" t="s">
        <v>32</v>
      </c>
      <c r="B8" s="17">
        <f>SUM(B2,B6)+B3</f>
        <v>8188377.6500000004</v>
      </c>
      <c r="C8" s="17">
        <f>SUM(C2,C6)+SUM(C3:C5)</f>
        <v>42635273.109999999</v>
      </c>
      <c r="D8" s="17">
        <f>SUM(D2,D6)+SUM(D3:D5)</f>
        <v>21250522.169999998</v>
      </c>
    </row>
    <row r="9" spans="1:4" ht="16.5" thickBot="1" x14ac:dyDescent="0.3">
      <c r="A9" s="2" t="s">
        <v>33</v>
      </c>
      <c r="B9" s="18">
        <f>SUM(B2,B6)</f>
        <v>9049115.3900000006</v>
      </c>
      <c r="C9" s="18">
        <f>SUM(C2,C6)</f>
        <v>47887751</v>
      </c>
      <c r="D9" s="18">
        <f xml:space="preserve"> SUM(D2,D6)</f>
        <v>24311503.039999999</v>
      </c>
    </row>
    <row r="10" spans="1:4" ht="16.5" thickTop="1" x14ac:dyDescent="0.25">
      <c r="A10" s="2"/>
      <c r="B10" s="2"/>
      <c r="C10" s="2"/>
      <c r="D10" s="2"/>
    </row>
    <row r="11" spans="1:4" ht="16.5" thickBot="1" x14ac:dyDescent="0.3">
      <c r="A11" s="2" t="s">
        <v>34</v>
      </c>
      <c r="B11" s="18">
        <f xml:space="preserve"> B9 - B8</f>
        <v>860737.74000000022</v>
      </c>
      <c r="C11" s="18">
        <f xml:space="preserve"> C9 - C8</f>
        <v>5252477.8900000006</v>
      </c>
      <c r="D11" s="18">
        <f xml:space="preserve"> D9 - D8</f>
        <v>3060980.870000001</v>
      </c>
    </row>
    <row r="12" spans="1:4" ht="16.5" thickTop="1" x14ac:dyDescent="0.25">
      <c r="A12" s="2"/>
      <c r="B12" s="2"/>
      <c r="C12" s="2"/>
      <c r="D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DA5F-8520-9948-882D-374A52CC407A}">
  <dimension ref="A1:G101"/>
  <sheetViews>
    <sheetView workbookViewId="0">
      <selection activeCell="G2" sqref="G2"/>
    </sheetView>
  </sheetViews>
  <sheetFormatPr defaultColWidth="11" defaultRowHeight="15.75" x14ac:dyDescent="0.25"/>
  <cols>
    <col min="1" max="1" width="13.375" bestFit="1" customWidth="1"/>
    <col min="2" max="2" width="18.25" customWidth="1"/>
    <col min="3" max="3" width="15.625" bestFit="1" customWidth="1"/>
    <col min="4" max="4" width="19.875" customWidth="1"/>
    <col min="5" max="5" width="18.875" customWidth="1"/>
    <col min="9" max="9" width="16.375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</row>
    <row r="2" spans="1:7" x14ac:dyDescent="0.25">
      <c r="A2" s="2" t="s">
        <v>42</v>
      </c>
      <c r="B2" s="19">
        <f>VLOOKUP(A2, DataDump!A:G, 2, FALSE)</f>
        <v>150000000</v>
      </c>
      <c r="C2" s="20">
        <f>VLOOKUP(A2, DataDump!A:G, 3, FALSE)</f>
        <v>1600000000</v>
      </c>
      <c r="D2" s="21">
        <f>VLOOKUP(A2, DataDump!A:G, 6, FALSE)</f>
        <v>318600</v>
      </c>
      <c r="E2" s="21" t="str">
        <f>VLOOKUP(A2, DataDump!A:G, 7, FALSE)</f>
        <v xml:space="preserve"> -   </v>
      </c>
      <c r="F2" s="21" t="str">
        <f>IF(OR(E2=0, E2="", NOT(ISNUMBER(E2)), NOT(ISNUMBER(D2))), "N/A", E2/D2*100)</f>
        <v>N/A</v>
      </c>
      <c r="G2" s="2"/>
    </row>
    <row r="3" spans="1:7" x14ac:dyDescent="0.25">
      <c r="A3" s="2" t="s">
        <v>852</v>
      </c>
      <c r="B3" s="19">
        <f>VLOOKUP(A3, DataDump!A:G, 2, FALSE)</f>
        <v>10000000</v>
      </c>
      <c r="C3" s="20">
        <f>VLOOKUP(A3, DataDump!A:G, 3, FALSE)</f>
        <v>20000000</v>
      </c>
      <c r="D3" s="21">
        <f>VLOOKUP(A3, DataDump!A:G, 6, FALSE)</f>
        <v>190000</v>
      </c>
      <c r="E3" s="21" t="str">
        <f>VLOOKUP(A3, DataDump!A:G, 7, FALSE)</f>
        <v xml:space="preserve"> -   </v>
      </c>
      <c r="F3" s="21" t="str">
        <f t="shared" ref="F3:F66" si="0">IF(OR(E3=0, E3="", NOT(ISNUMBER(E3)), NOT(ISNUMBER(D3))), "N/A", E3/D3*100)</f>
        <v>N/A</v>
      </c>
      <c r="G3" s="2"/>
    </row>
    <row r="4" spans="1:7" x14ac:dyDescent="0.25">
      <c r="A4" s="2" t="s">
        <v>853</v>
      </c>
      <c r="B4" s="19">
        <f>VLOOKUP(A4, DataDump!A:G, 2, FALSE)</f>
        <v>100000000</v>
      </c>
      <c r="C4" s="20">
        <f>VLOOKUP(A4, DataDump!A:G, 3, FALSE)</f>
        <v>175000000</v>
      </c>
      <c r="D4" s="21">
        <f>VLOOKUP(A4, DataDump!A:G, 6, FALSE)</f>
        <v>236000</v>
      </c>
      <c r="E4" s="21" t="str">
        <f>VLOOKUP(A4, DataDump!A:G, 7, FALSE)</f>
        <v xml:space="preserve"> -   </v>
      </c>
      <c r="F4" s="21" t="str">
        <f t="shared" si="0"/>
        <v>N/A</v>
      </c>
      <c r="G4" s="2"/>
    </row>
    <row r="5" spans="1:7" x14ac:dyDescent="0.25">
      <c r="A5" s="2" t="s">
        <v>854</v>
      </c>
      <c r="B5" s="19">
        <f>VLOOKUP(A5, DataDump!A:G, 2, FALSE)</f>
        <v>45000000</v>
      </c>
      <c r="C5" s="20">
        <f>VLOOKUP(A5, DataDump!A:G, 3, FALSE)</f>
        <v>2000000</v>
      </c>
      <c r="D5" s="21">
        <f>VLOOKUP(A5, DataDump!A:G, 6, FALSE)</f>
        <v>6561</v>
      </c>
      <c r="E5" s="21" t="str">
        <f>VLOOKUP(A5, DataDump!A:G, 7, FALSE)</f>
        <v xml:space="preserve"> -   </v>
      </c>
      <c r="F5" s="21" t="str">
        <f t="shared" si="0"/>
        <v>N/A</v>
      </c>
      <c r="G5" s="2"/>
    </row>
    <row r="6" spans="1:7" x14ac:dyDescent="0.25">
      <c r="A6" s="2" t="s">
        <v>855</v>
      </c>
      <c r="B6" s="19">
        <f>VLOOKUP(A6, DataDump!A:G, 2, FALSE)</f>
        <v>50000000</v>
      </c>
      <c r="C6" s="20">
        <f>VLOOKUP(A6, DataDump!A:G, 3, FALSE)</f>
        <v>1000000000</v>
      </c>
      <c r="D6" s="21">
        <f>VLOOKUP(A6, DataDump!A:G, 6, FALSE)</f>
        <v>70026.23</v>
      </c>
      <c r="E6" s="21" t="str">
        <f>VLOOKUP(A6, DataDump!A:G, 7, FALSE)</f>
        <v xml:space="preserve"> -   </v>
      </c>
      <c r="F6" s="21" t="str">
        <f t="shared" si="0"/>
        <v>N/A</v>
      </c>
      <c r="G6" s="2"/>
    </row>
    <row r="7" spans="1:7" x14ac:dyDescent="0.25">
      <c r="A7" s="2" t="s">
        <v>856</v>
      </c>
      <c r="B7" s="19">
        <f>VLOOKUP(A7, DataDump!A:G, 2, FALSE)</f>
        <v>200000000</v>
      </c>
      <c r="C7" s="20">
        <f>VLOOKUP(A7, DataDump!A:G, 3, FALSE)</f>
        <v>100000000</v>
      </c>
      <c r="D7" s="21">
        <f>VLOOKUP(A7, DataDump!A:G, 6, FALSE)</f>
        <v>308402.40000000002</v>
      </c>
      <c r="E7" s="21" t="str">
        <f>VLOOKUP(A7, DataDump!A:G, 7, FALSE)</f>
        <v xml:space="preserve"> -   </v>
      </c>
      <c r="F7" s="21" t="str">
        <f t="shared" si="0"/>
        <v>N/A</v>
      </c>
      <c r="G7" s="2"/>
    </row>
    <row r="8" spans="1:7" x14ac:dyDescent="0.25">
      <c r="A8" s="2" t="s">
        <v>857</v>
      </c>
      <c r="B8" s="19">
        <f>VLOOKUP(A8, DataDump!A:G, 2, FALSE)</f>
        <v>1500000000</v>
      </c>
      <c r="C8" s="20">
        <f>VLOOKUP(A8, DataDump!A:G, 3, FALSE)</f>
        <v>2000000000</v>
      </c>
      <c r="D8" s="21">
        <f>VLOOKUP(A8, DataDump!A:G, 6, FALSE)</f>
        <v>1876295.96</v>
      </c>
      <c r="E8" s="21" t="str">
        <f>VLOOKUP(A8, DataDump!A:G, 7, FALSE)</f>
        <v xml:space="preserve"> -   </v>
      </c>
      <c r="F8" s="21" t="str">
        <f t="shared" si="0"/>
        <v>N/A</v>
      </c>
      <c r="G8" s="2"/>
    </row>
    <row r="9" spans="1:7" x14ac:dyDescent="0.25">
      <c r="A9" s="2" t="s">
        <v>858</v>
      </c>
      <c r="B9" s="19">
        <f>VLOOKUP(A9, DataDump!A:G, 2, FALSE)</f>
        <v>80000000</v>
      </c>
      <c r="C9" s="20">
        <f>VLOOKUP(A9, DataDump!A:G, 3, FALSE)</f>
        <v>50000000</v>
      </c>
      <c r="D9" s="21">
        <f>VLOOKUP(A9, DataDump!A:G, 6, FALSE)</f>
        <v>240000</v>
      </c>
      <c r="E9" s="21" t="str">
        <f>VLOOKUP(A9, DataDump!A:G, 7, FALSE)</f>
        <v xml:space="preserve"> -   </v>
      </c>
      <c r="F9" s="21" t="str">
        <f t="shared" si="0"/>
        <v>N/A</v>
      </c>
      <c r="G9" s="2"/>
    </row>
    <row r="10" spans="1:7" x14ac:dyDescent="0.25">
      <c r="A10" s="2" t="s">
        <v>859</v>
      </c>
      <c r="B10" s="19">
        <f>VLOOKUP(A10, DataDump!A:G, 2, FALSE)</f>
        <v>10000000</v>
      </c>
      <c r="C10" s="20">
        <f>VLOOKUP(A10, DataDump!A:G, 3, FALSE)</f>
        <v>5000000</v>
      </c>
      <c r="D10" s="21">
        <f>VLOOKUP(A10, DataDump!A:G, 6, FALSE)</f>
        <v>199881.16</v>
      </c>
      <c r="E10" s="21">
        <f>VLOOKUP(A10, DataDump!A:G, 7, FALSE)</f>
        <v>484016.1</v>
      </c>
      <c r="F10" s="21">
        <f t="shared" si="0"/>
        <v>242.15193668077569</v>
      </c>
      <c r="G10" s="2"/>
    </row>
    <row r="11" spans="1:7" x14ac:dyDescent="0.25">
      <c r="A11" s="2" t="s">
        <v>860</v>
      </c>
      <c r="B11" s="19">
        <f>VLOOKUP(A11, DataDump!A:G, 2, FALSE)</f>
        <v>25000000</v>
      </c>
      <c r="C11" s="20">
        <f>VLOOKUP(A11, DataDump!A:G, 3, FALSE)</f>
        <v>379000000</v>
      </c>
      <c r="D11" s="21">
        <f>VLOOKUP(A11, DataDump!A:G, 6, FALSE)</f>
        <v>14249.9</v>
      </c>
      <c r="E11" s="21" t="str">
        <f>VLOOKUP(A11, DataDump!A:G, 7, FALSE)</f>
        <v xml:space="preserve"> -   </v>
      </c>
      <c r="F11" s="21" t="str">
        <f t="shared" si="0"/>
        <v>N/A</v>
      </c>
      <c r="G11" s="2"/>
    </row>
    <row r="12" spans="1:7" x14ac:dyDescent="0.25">
      <c r="A12" s="2" t="s">
        <v>861</v>
      </c>
      <c r="B12" s="19">
        <f>VLOOKUP(A12, DataDump!A:G, 2, FALSE)</f>
        <v>5000000</v>
      </c>
      <c r="C12" s="20">
        <f>VLOOKUP(A12, DataDump!A:G, 3, FALSE)</f>
        <v>2500000</v>
      </c>
      <c r="D12" s="21">
        <f>VLOOKUP(A12, DataDump!A:G, 6, FALSE)</f>
        <v>12184.52</v>
      </c>
      <c r="E12" s="21">
        <f>VLOOKUP(A12, DataDump!A:G, 7, FALSE)</f>
        <v>25806.45</v>
      </c>
      <c r="F12" s="21">
        <f t="shared" si="0"/>
        <v>211.79701785544282</v>
      </c>
      <c r="G12" s="2"/>
    </row>
    <row r="13" spans="1:7" x14ac:dyDescent="0.25">
      <c r="A13" s="2" t="s">
        <v>862</v>
      </c>
      <c r="B13" s="19">
        <f>VLOOKUP(A13, DataDump!A:G, 2, FALSE)</f>
        <v>80000000</v>
      </c>
      <c r="C13" s="20">
        <f>VLOOKUP(A13, DataDump!A:G, 3, FALSE)</f>
        <v>80000000</v>
      </c>
      <c r="D13" s="21">
        <f>VLOOKUP(A13, DataDump!A:G, 6, FALSE)</f>
        <v>40716.01</v>
      </c>
      <c r="E13" s="21">
        <f>VLOOKUP(A13, DataDump!A:G, 7, FALSE)</f>
        <v>0</v>
      </c>
      <c r="F13" s="21" t="str">
        <f t="shared" si="0"/>
        <v>N/A</v>
      </c>
      <c r="G13" s="2"/>
    </row>
    <row r="14" spans="1:7" x14ac:dyDescent="0.25">
      <c r="A14" s="2" t="s">
        <v>863</v>
      </c>
      <c r="B14" s="19">
        <f>VLOOKUP(A14, DataDump!A:G, 2, FALSE)</f>
        <v>97500000</v>
      </c>
      <c r="C14" s="20">
        <f>VLOOKUP(A14, DataDump!A:G, 3, FALSE)</f>
        <v>80000000</v>
      </c>
      <c r="D14" s="21">
        <f>VLOOKUP(A14, DataDump!A:G, 6, FALSE)</f>
        <v>146250</v>
      </c>
      <c r="E14" s="21" t="str">
        <f>VLOOKUP(A14, DataDump!A:G, 7, FALSE)</f>
        <v xml:space="preserve"> -   </v>
      </c>
      <c r="F14" s="21" t="str">
        <f t="shared" si="0"/>
        <v>N/A</v>
      </c>
      <c r="G14" s="2"/>
    </row>
    <row r="15" spans="1:7" x14ac:dyDescent="0.25">
      <c r="A15" s="2" t="s">
        <v>864</v>
      </c>
      <c r="B15" s="19">
        <f>VLOOKUP(A15, DataDump!A:G, 2, FALSE)</f>
        <v>30000000</v>
      </c>
      <c r="C15" s="20">
        <f>VLOOKUP(A15, DataDump!A:G, 3, FALSE)</f>
        <v>30000000</v>
      </c>
      <c r="D15" s="21">
        <f>VLOOKUP(A15, DataDump!A:G, 6, FALSE)</f>
        <v>12374.99</v>
      </c>
      <c r="E15" s="21" t="str">
        <f>VLOOKUP(A15, DataDump!A:G, 7, FALSE)</f>
        <v xml:space="preserve"> -   </v>
      </c>
      <c r="F15" s="21" t="str">
        <f t="shared" si="0"/>
        <v>N/A</v>
      </c>
      <c r="G15" s="2"/>
    </row>
    <row r="16" spans="1:7" x14ac:dyDescent="0.25">
      <c r="A16" s="2" t="s">
        <v>865</v>
      </c>
      <c r="B16" s="19">
        <f>VLOOKUP(A16, DataDump!A:G, 2, FALSE)</f>
        <v>5000000</v>
      </c>
      <c r="C16" s="20">
        <f>VLOOKUP(A16, DataDump!A:G, 3, FALSE)</f>
        <v>5000000</v>
      </c>
      <c r="D16" s="21">
        <f>VLOOKUP(A16, DataDump!A:G, 6, FALSE)</f>
        <v>95000</v>
      </c>
      <c r="E16" s="21" t="str">
        <f>VLOOKUP(A16, DataDump!A:G, 7, FALSE)</f>
        <v xml:space="preserve"> -   </v>
      </c>
      <c r="F16" s="21" t="str">
        <f t="shared" si="0"/>
        <v>N/A</v>
      </c>
      <c r="G16" s="2"/>
    </row>
    <row r="17" spans="1:7" x14ac:dyDescent="0.25">
      <c r="A17" s="2" t="s">
        <v>866</v>
      </c>
      <c r="B17" s="19">
        <f>VLOOKUP(A17, DataDump!A:G, 2, FALSE)</f>
        <v>8000000</v>
      </c>
      <c r="C17" s="20">
        <f>VLOOKUP(A17, DataDump!A:G, 3, FALSE)</f>
        <v>5000000</v>
      </c>
      <c r="D17" s="21">
        <f>VLOOKUP(A17, DataDump!A:G, 6, FALSE)</f>
        <v>66576.56</v>
      </c>
      <c r="E17" s="21">
        <f>VLOOKUP(A17, DataDump!A:G, 7, FALSE)</f>
        <v>194999.99</v>
      </c>
      <c r="F17" s="21">
        <f t="shared" si="0"/>
        <v>292.89586304849638</v>
      </c>
      <c r="G17" s="2"/>
    </row>
    <row r="18" spans="1:7" x14ac:dyDescent="0.25">
      <c r="A18" s="2" t="s">
        <v>867</v>
      </c>
      <c r="B18" s="19">
        <f>VLOOKUP(A18, DataDump!A:G, 2, FALSE)</f>
        <v>10000000</v>
      </c>
      <c r="C18" s="20">
        <f>VLOOKUP(A18, DataDump!A:G, 3, FALSE)</f>
        <v>25000000</v>
      </c>
      <c r="D18" s="21">
        <f>VLOOKUP(A18, DataDump!A:G, 6, FALSE)</f>
        <v>225056.7</v>
      </c>
      <c r="E18" s="21">
        <f>VLOOKUP(A18, DataDump!A:G, 7, FALSE)</f>
        <v>250000</v>
      </c>
      <c r="F18" s="21">
        <f t="shared" si="0"/>
        <v>111.08311816533345</v>
      </c>
      <c r="G18" s="2"/>
    </row>
    <row r="19" spans="1:7" x14ac:dyDescent="0.25">
      <c r="A19" s="2" t="s">
        <v>868</v>
      </c>
      <c r="B19" s="19">
        <f>VLOOKUP(A19, DataDump!A:G, 2, FALSE)</f>
        <v>103500000</v>
      </c>
      <c r="C19" s="20">
        <f>VLOOKUP(A19, DataDump!A:G, 3, FALSE)</f>
        <v>25100000</v>
      </c>
      <c r="D19" s="21">
        <f>VLOOKUP(A19, DataDump!A:G, 6, FALSE)</f>
        <v>361203.89</v>
      </c>
      <c r="E19" s="21">
        <f>VLOOKUP(A19, DataDump!A:G, 7, FALSE)</f>
        <v>388125</v>
      </c>
      <c r="F19" s="21">
        <f t="shared" si="0"/>
        <v>107.45316170321422</v>
      </c>
      <c r="G19" s="2"/>
    </row>
    <row r="20" spans="1:7" x14ac:dyDescent="0.25">
      <c r="A20" s="2" t="s">
        <v>869</v>
      </c>
      <c r="B20" s="19">
        <f>VLOOKUP(A20, DataDump!A:G, 2, FALSE)</f>
        <v>200000000</v>
      </c>
      <c r="C20" s="20">
        <f>VLOOKUP(A20, DataDump!A:G, 3, FALSE)</f>
        <v>150000000</v>
      </c>
      <c r="D20" s="21">
        <f>VLOOKUP(A20, DataDump!A:G, 6, FALSE)</f>
        <v>815505.78</v>
      </c>
      <c r="E20" s="21" t="str">
        <f>VLOOKUP(A20, DataDump!A:G, 7, FALSE)</f>
        <v xml:space="preserve"> -   </v>
      </c>
      <c r="F20" s="21" t="str">
        <f t="shared" si="0"/>
        <v>N/A</v>
      </c>
      <c r="G20" s="2"/>
    </row>
    <row r="21" spans="1:7" x14ac:dyDescent="0.25">
      <c r="A21" s="2" t="s">
        <v>870</v>
      </c>
      <c r="B21" s="19">
        <f>VLOOKUP(A21, DataDump!A:G, 2, FALSE)</f>
        <v>70000000</v>
      </c>
      <c r="C21" s="20">
        <f>VLOOKUP(A21, DataDump!A:G, 3, FALSE)</f>
        <v>175000000</v>
      </c>
      <c r="D21" s="21">
        <f>VLOOKUP(A21, DataDump!A:G, 6, FALSE)</f>
        <v>10499.69</v>
      </c>
      <c r="E21" s="21" t="str">
        <f>VLOOKUP(A21, DataDump!A:G, 7, FALSE)</f>
        <v xml:space="preserve"> -   </v>
      </c>
      <c r="F21" s="21" t="str">
        <f t="shared" si="0"/>
        <v>N/A</v>
      </c>
      <c r="G21" s="2"/>
    </row>
    <row r="22" spans="1:7" x14ac:dyDescent="0.25">
      <c r="A22" s="2" t="s">
        <v>871</v>
      </c>
      <c r="B22" s="19">
        <f>VLOOKUP(A22, DataDump!A:G, 2, FALSE)</f>
        <v>41600000</v>
      </c>
      <c r="C22" s="20">
        <f>VLOOKUP(A22, DataDump!A:G, 3, FALSE)</f>
        <v>19300000</v>
      </c>
      <c r="D22" s="21">
        <f>VLOOKUP(A22, DataDump!A:G, 6, FALSE)</f>
        <v>109200</v>
      </c>
      <c r="E22" s="21" t="str">
        <f>VLOOKUP(A22, DataDump!A:G, 7, FALSE)</f>
        <v xml:space="preserve"> -   </v>
      </c>
      <c r="F22" s="21" t="str">
        <f t="shared" si="0"/>
        <v>N/A</v>
      </c>
      <c r="G22" s="2"/>
    </row>
    <row r="23" spans="1:7" x14ac:dyDescent="0.25">
      <c r="A23" s="2" t="s">
        <v>872</v>
      </c>
      <c r="B23" s="19">
        <f>VLOOKUP(A23, DataDump!A:G, 2, FALSE)</f>
        <v>400000000</v>
      </c>
      <c r="C23" s="20">
        <f>VLOOKUP(A23, DataDump!A:G, 3, FALSE)</f>
        <v>1550000000</v>
      </c>
      <c r="D23" s="21">
        <f>VLOOKUP(A23, DataDump!A:G, 6, FALSE)</f>
        <v>2697715.7</v>
      </c>
      <c r="E23" s="21" t="str">
        <f>VLOOKUP(A23, DataDump!A:G, 7, FALSE)</f>
        <v xml:space="preserve"> -   </v>
      </c>
      <c r="F23" s="21" t="str">
        <f t="shared" si="0"/>
        <v>N/A</v>
      </c>
      <c r="G23" s="2"/>
    </row>
    <row r="24" spans="1:7" x14ac:dyDescent="0.25">
      <c r="A24" s="2" t="s">
        <v>873</v>
      </c>
      <c r="B24" s="19">
        <f>VLOOKUP(A24, DataDump!A:G, 2, FALSE)</f>
        <v>70000000</v>
      </c>
      <c r="C24" s="20">
        <f>VLOOKUP(A24, DataDump!A:G, 3, FALSE)</f>
        <v>70000000</v>
      </c>
      <c r="D24" s="21">
        <f>VLOOKUP(A24, DataDump!A:G, 6, FALSE)</f>
        <v>29925.13</v>
      </c>
      <c r="E24" s="21" t="str">
        <f>VLOOKUP(A24, DataDump!A:G, 7, FALSE)</f>
        <v xml:space="preserve"> -   </v>
      </c>
      <c r="F24" s="21" t="str">
        <f t="shared" si="0"/>
        <v>N/A</v>
      </c>
      <c r="G24" s="2"/>
    </row>
    <row r="25" spans="1:7" x14ac:dyDescent="0.25">
      <c r="A25" s="2" t="s">
        <v>874</v>
      </c>
      <c r="B25" s="19">
        <f>VLOOKUP(A25, DataDump!A:G, 2, FALSE)</f>
        <v>190000000</v>
      </c>
      <c r="C25" s="20">
        <f>VLOOKUP(A25, DataDump!A:G, 3, FALSE)</f>
        <v>140000000</v>
      </c>
      <c r="D25" s="21">
        <f>VLOOKUP(A25, DataDump!A:G, 6, FALSE)</f>
        <v>268365.52</v>
      </c>
      <c r="E25" s="21" t="str">
        <f>VLOOKUP(A25, DataDump!A:G, 7, FALSE)</f>
        <v xml:space="preserve"> -   </v>
      </c>
      <c r="F25" s="21" t="str">
        <f t="shared" si="0"/>
        <v>N/A</v>
      </c>
      <c r="G25" s="2"/>
    </row>
    <row r="26" spans="1:7" x14ac:dyDescent="0.25">
      <c r="A26" s="2" t="s">
        <v>875</v>
      </c>
      <c r="B26" s="19">
        <f>VLOOKUP(A26, DataDump!A:G, 2, FALSE)</f>
        <v>200000000</v>
      </c>
      <c r="C26" s="20">
        <f>VLOOKUP(A26, DataDump!A:G, 3, FALSE)</f>
        <v>25100000</v>
      </c>
      <c r="D26" s="21">
        <f>VLOOKUP(A26, DataDump!A:G, 6, FALSE)</f>
        <v>277499.99</v>
      </c>
      <c r="E26" s="21">
        <f>VLOOKUP(A26, DataDump!A:G, 7, FALSE)</f>
        <v>750000</v>
      </c>
      <c r="F26" s="21">
        <f t="shared" si="0"/>
        <v>270.27028000973985</v>
      </c>
      <c r="G26" s="2"/>
    </row>
    <row r="27" spans="1:7" x14ac:dyDescent="0.25">
      <c r="A27" s="2" t="s">
        <v>876</v>
      </c>
      <c r="B27" s="19">
        <f>VLOOKUP(A27, DataDump!A:G, 2, FALSE)</f>
        <v>60000000</v>
      </c>
      <c r="C27" s="20">
        <f>VLOOKUP(A27, DataDump!A:G, 3, FALSE)</f>
        <v>65500000</v>
      </c>
      <c r="D27" s="21">
        <f>VLOOKUP(A27, DataDump!A:G, 6, FALSE)</f>
        <v>81000</v>
      </c>
      <c r="E27" s="21" t="str">
        <f>VLOOKUP(A27, DataDump!A:G, 7, FALSE)</f>
        <v xml:space="preserve"> -   </v>
      </c>
      <c r="F27" s="21" t="str">
        <f t="shared" si="0"/>
        <v>N/A</v>
      </c>
      <c r="G27" s="2"/>
    </row>
    <row r="28" spans="1:7" x14ac:dyDescent="0.25">
      <c r="A28" s="2" t="s">
        <v>877</v>
      </c>
      <c r="B28" s="19">
        <f>VLOOKUP(A28, DataDump!A:G, 2, FALSE)</f>
        <v>55000000</v>
      </c>
      <c r="C28" s="20">
        <f>VLOOKUP(A28, DataDump!A:G, 3, FALSE)</f>
        <v>25000000</v>
      </c>
      <c r="D28" s="21">
        <f>VLOOKUP(A28, DataDump!A:G, 6, FALSE)</f>
        <v>272244.96999999997</v>
      </c>
      <c r="E28" s="21">
        <f>VLOOKUP(A28, DataDump!A:G, 7, FALSE)</f>
        <v>550000</v>
      </c>
      <c r="F28" s="21">
        <f t="shared" si="0"/>
        <v>202.0239345468899</v>
      </c>
      <c r="G28" s="2"/>
    </row>
    <row r="29" spans="1:7" x14ac:dyDescent="0.25">
      <c r="A29" s="2" t="s">
        <v>878</v>
      </c>
      <c r="B29" s="19">
        <f>VLOOKUP(A29, DataDump!A:G, 2, FALSE)</f>
        <v>45000000</v>
      </c>
      <c r="C29" s="20">
        <f>VLOOKUP(A29, DataDump!A:G, 3, FALSE)</f>
        <v>65000000</v>
      </c>
      <c r="D29" s="21">
        <f>VLOOKUP(A29, DataDump!A:G, 6, FALSE)</f>
        <v>123067.08</v>
      </c>
      <c r="E29" s="21" t="str">
        <f>VLOOKUP(A29, DataDump!A:G, 7, FALSE)</f>
        <v xml:space="preserve"> -   </v>
      </c>
      <c r="F29" s="21" t="str">
        <f t="shared" si="0"/>
        <v>N/A</v>
      </c>
      <c r="G29" s="2"/>
    </row>
    <row r="30" spans="1:7" x14ac:dyDescent="0.25">
      <c r="A30" s="2" t="s">
        <v>879</v>
      </c>
      <c r="B30" s="19">
        <f>VLOOKUP(A30, DataDump!A:G, 2, FALSE)</f>
        <v>20000000</v>
      </c>
      <c r="C30" s="20">
        <f>VLOOKUP(A30, DataDump!A:G, 3, FALSE)</f>
        <v>30000000</v>
      </c>
      <c r="D30" s="21">
        <f>VLOOKUP(A30, DataDump!A:G, 6, FALSE)</f>
        <v>59809.55</v>
      </c>
      <c r="E30" s="21" t="str">
        <f>VLOOKUP(A30, DataDump!A:G, 7, FALSE)</f>
        <v xml:space="preserve"> -   </v>
      </c>
      <c r="F30" s="21" t="str">
        <f t="shared" si="0"/>
        <v>N/A</v>
      </c>
      <c r="G30" s="2"/>
    </row>
    <row r="31" spans="1:7" x14ac:dyDescent="0.25">
      <c r="A31" s="2" t="s">
        <v>880</v>
      </c>
      <c r="B31" s="19">
        <f>VLOOKUP(A31, DataDump!A:G, 2, FALSE)</f>
        <v>100000000</v>
      </c>
      <c r="C31" s="20">
        <f>VLOOKUP(A31, DataDump!A:G, 3, FALSE)</f>
        <v>300000000</v>
      </c>
      <c r="D31" s="21">
        <f>VLOOKUP(A31, DataDump!A:G, 6, FALSE)</f>
        <v>104647.36</v>
      </c>
      <c r="E31" s="21" t="str">
        <f>VLOOKUP(A31, DataDump!A:G, 7, FALSE)</f>
        <v xml:space="preserve"> -   </v>
      </c>
      <c r="F31" s="21" t="str">
        <f t="shared" si="0"/>
        <v>N/A</v>
      </c>
      <c r="G31" s="2"/>
    </row>
    <row r="32" spans="1:7" x14ac:dyDescent="0.25">
      <c r="A32" s="2" t="s">
        <v>881</v>
      </c>
      <c r="B32" s="19">
        <f>VLOOKUP(A32, DataDump!A:G, 2, FALSE)</f>
        <v>40000000</v>
      </c>
      <c r="C32" s="20">
        <f>VLOOKUP(A32, DataDump!A:G, 3, FALSE)</f>
        <v>25000000</v>
      </c>
      <c r="D32" s="21">
        <f>VLOOKUP(A32, DataDump!A:G, 6, FALSE)</f>
        <v>81088.800000000003</v>
      </c>
      <c r="E32" s="21" t="str">
        <f>VLOOKUP(A32, DataDump!A:G, 7, FALSE)</f>
        <v xml:space="preserve"> -   </v>
      </c>
      <c r="F32" s="21" t="str">
        <f t="shared" si="0"/>
        <v>N/A</v>
      </c>
      <c r="G32" s="2"/>
    </row>
    <row r="33" spans="1:7" x14ac:dyDescent="0.25">
      <c r="A33" s="2" t="s">
        <v>882</v>
      </c>
      <c r="B33" s="19">
        <f>VLOOKUP(A33, DataDump!A:G, 2, FALSE)</f>
        <v>8000000</v>
      </c>
      <c r="C33" s="20">
        <f>VLOOKUP(A33, DataDump!A:G, 3, FALSE)</f>
        <v>5000000</v>
      </c>
      <c r="D33" s="21">
        <f>VLOOKUP(A33, DataDump!A:G, 6, FALSE)</f>
        <v>100405.68</v>
      </c>
      <c r="E33" s="21">
        <f>VLOOKUP(A33, DataDump!A:G, 7, FALSE)</f>
        <v>194999.96</v>
      </c>
      <c r="F33" s="21">
        <f t="shared" si="0"/>
        <v>194.21208043210305</v>
      </c>
      <c r="G33" s="2"/>
    </row>
    <row r="34" spans="1:7" x14ac:dyDescent="0.25">
      <c r="A34" s="2" t="s">
        <v>883</v>
      </c>
      <c r="B34" s="19">
        <f>VLOOKUP(A34, DataDump!A:G, 2, FALSE)</f>
        <v>10000000</v>
      </c>
      <c r="C34" s="20">
        <f>VLOOKUP(A34, DataDump!A:G, 3, FALSE)</f>
        <v>5000000</v>
      </c>
      <c r="D34" s="21">
        <f>VLOOKUP(A34, DataDump!A:G, 6, FALSE)</f>
        <v>21562.6</v>
      </c>
      <c r="E34" s="21" t="str">
        <f>VLOOKUP(A34, DataDump!A:G, 7, FALSE)</f>
        <v xml:space="preserve"> -   </v>
      </c>
      <c r="F34" s="21" t="str">
        <f t="shared" si="0"/>
        <v>N/A</v>
      </c>
      <c r="G34" s="2"/>
    </row>
    <row r="35" spans="1:7" x14ac:dyDescent="0.25">
      <c r="A35" s="2" t="s">
        <v>884</v>
      </c>
      <c r="B35" s="19">
        <f>VLOOKUP(A35, DataDump!A:G, 2, FALSE)</f>
        <v>8500000</v>
      </c>
      <c r="C35" s="20">
        <f>VLOOKUP(A35, DataDump!A:G, 3, FALSE)</f>
        <v>1500000</v>
      </c>
      <c r="D35" s="21">
        <f>VLOOKUP(A35, DataDump!A:G, 6, FALSE)</f>
        <v>76034.179999999993</v>
      </c>
      <c r="E35" s="21">
        <f>VLOOKUP(A35, DataDump!A:G, 7, FALSE)</f>
        <v>56566.03</v>
      </c>
      <c r="F35" s="21">
        <f t="shared" si="0"/>
        <v>74.395528432081477</v>
      </c>
      <c r="G35" s="2"/>
    </row>
    <row r="36" spans="1:7" x14ac:dyDescent="0.25">
      <c r="A36" s="2" t="s">
        <v>885</v>
      </c>
      <c r="B36" s="19">
        <f>VLOOKUP(A36, DataDump!A:G, 2, FALSE)</f>
        <v>30000000</v>
      </c>
      <c r="C36" s="20">
        <f>VLOOKUP(A36, DataDump!A:G, 3, FALSE)</f>
        <v>50000000</v>
      </c>
      <c r="D36" s="21">
        <f>VLOOKUP(A36, DataDump!A:G, 6, FALSE)</f>
        <v>29370.6</v>
      </c>
      <c r="E36" s="21" t="str">
        <f>VLOOKUP(A36, DataDump!A:G, 7, FALSE)</f>
        <v xml:space="preserve"> -   </v>
      </c>
      <c r="F36" s="21" t="str">
        <f t="shared" si="0"/>
        <v>N/A</v>
      </c>
      <c r="G36" s="2"/>
    </row>
    <row r="37" spans="1:7" x14ac:dyDescent="0.25">
      <c r="A37" s="2" t="s">
        <v>886</v>
      </c>
      <c r="B37" s="19">
        <f>VLOOKUP(A37, DataDump!A:G, 2, FALSE)</f>
        <v>45000000</v>
      </c>
      <c r="C37" s="20">
        <f>VLOOKUP(A37, DataDump!A:G, 3, FALSE)</f>
        <v>5000000</v>
      </c>
      <c r="D37" s="21">
        <f>VLOOKUP(A37, DataDump!A:G, 6, FALSE)</f>
        <v>22362.54</v>
      </c>
      <c r="E37" s="21" t="str">
        <f>VLOOKUP(A37, DataDump!A:G, 7, FALSE)</f>
        <v xml:space="preserve"> -   </v>
      </c>
      <c r="F37" s="21" t="str">
        <f t="shared" si="0"/>
        <v>N/A</v>
      </c>
      <c r="G37" s="2"/>
    </row>
    <row r="38" spans="1:7" x14ac:dyDescent="0.25">
      <c r="A38" s="2" t="s">
        <v>887</v>
      </c>
      <c r="B38" s="19">
        <f>VLOOKUP(A38, DataDump!A:G, 2, FALSE)</f>
        <v>65900000</v>
      </c>
      <c r="C38" s="20">
        <f>VLOOKUP(A38, DataDump!A:G, 3, FALSE)</f>
        <v>19300000</v>
      </c>
      <c r="D38" s="21">
        <f>VLOOKUP(A38, DataDump!A:G, 6, FALSE)</f>
        <v>474480</v>
      </c>
      <c r="E38" s="21">
        <f>VLOOKUP(A38, DataDump!A:G, 7, FALSE)</f>
        <v>494250</v>
      </c>
      <c r="F38" s="21">
        <f t="shared" si="0"/>
        <v>104.16666666666667</v>
      </c>
      <c r="G38" s="2"/>
    </row>
    <row r="39" spans="1:7" x14ac:dyDescent="0.25">
      <c r="A39" s="2" t="s">
        <v>888</v>
      </c>
      <c r="B39" s="19">
        <f>VLOOKUP(A39, DataDump!A:G, 2, FALSE)</f>
        <v>130000000</v>
      </c>
      <c r="C39" s="20">
        <f>VLOOKUP(A39, DataDump!A:G, 3, FALSE)</f>
        <v>10000000</v>
      </c>
      <c r="D39" s="21">
        <f>VLOOKUP(A39, DataDump!A:G, 6, FALSE)</f>
        <v>338000</v>
      </c>
      <c r="E39" s="21">
        <f>VLOOKUP(A39, DataDump!A:G, 7, FALSE)</f>
        <v>650000</v>
      </c>
      <c r="F39" s="21">
        <f t="shared" si="0"/>
        <v>192.30769230769232</v>
      </c>
      <c r="G39" s="2"/>
    </row>
    <row r="40" spans="1:7" x14ac:dyDescent="0.25">
      <c r="A40" s="2" t="s">
        <v>889</v>
      </c>
      <c r="B40" s="19">
        <f>VLOOKUP(A40, DataDump!A:G, 2, FALSE)</f>
        <v>95000000</v>
      </c>
      <c r="C40" s="20">
        <f>VLOOKUP(A40, DataDump!A:G, 3, FALSE)</f>
        <v>130000000</v>
      </c>
      <c r="D40" s="21">
        <f>VLOOKUP(A40, DataDump!A:G, 6, FALSE)</f>
        <v>101641.42</v>
      </c>
      <c r="E40" s="21" t="str">
        <f>VLOOKUP(A40, DataDump!A:G, 7, FALSE)</f>
        <v xml:space="preserve"> -   </v>
      </c>
      <c r="F40" s="21" t="str">
        <f t="shared" si="0"/>
        <v>N/A</v>
      </c>
      <c r="G40" s="2"/>
    </row>
    <row r="41" spans="1:7" x14ac:dyDescent="0.25">
      <c r="A41" s="2" t="s">
        <v>890</v>
      </c>
      <c r="B41" s="19">
        <f>VLOOKUP(A41, DataDump!A:G, 2, FALSE)</f>
        <v>30000000</v>
      </c>
      <c r="C41" s="20">
        <f>VLOOKUP(A41, DataDump!A:G, 3, FALSE)</f>
        <v>3000000</v>
      </c>
      <c r="D41" s="21">
        <f>VLOOKUP(A41, DataDump!A:G, 6, FALSE)</f>
        <v>148500</v>
      </c>
      <c r="E41" s="21" t="str">
        <f>VLOOKUP(A41, DataDump!A:G, 7, FALSE)</f>
        <v xml:space="preserve"> -   </v>
      </c>
      <c r="F41" s="21" t="str">
        <f t="shared" si="0"/>
        <v>N/A</v>
      </c>
      <c r="G41" s="2"/>
    </row>
    <row r="42" spans="1:7" x14ac:dyDescent="0.25">
      <c r="A42" s="2" t="s">
        <v>891</v>
      </c>
      <c r="B42" s="19">
        <f>VLOOKUP(A42, DataDump!A:G, 2, FALSE)</f>
        <v>175500000</v>
      </c>
      <c r="C42" s="20">
        <f>VLOOKUP(A42, DataDump!A:G, 3, FALSE)</f>
        <v>19300000</v>
      </c>
      <c r="D42" s="21">
        <f>VLOOKUP(A42, DataDump!A:G, 6, FALSE)</f>
        <v>144787.51999999999</v>
      </c>
      <c r="E42" s="21" t="str">
        <f>VLOOKUP(A42, DataDump!A:G, 7, FALSE)</f>
        <v xml:space="preserve"> -   </v>
      </c>
      <c r="F42" s="21" t="str">
        <f t="shared" si="0"/>
        <v>N/A</v>
      </c>
      <c r="G42" s="2"/>
    </row>
    <row r="43" spans="1:7" x14ac:dyDescent="0.25">
      <c r="A43" s="2" t="s">
        <v>892</v>
      </c>
      <c r="B43" s="19">
        <f>VLOOKUP(A43, DataDump!A:G, 2, FALSE)</f>
        <v>10000000</v>
      </c>
      <c r="C43" s="20">
        <f>VLOOKUP(A43, DataDump!A:G, 3, FALSE)</f>
        <v>10000000</v>
      </c>
      <c r="D43" s="21">
        <f>VLOOKUP(A43, DataDump!A:G, 6, FALSE)</f>
        <v>69980.899999999994</v>
      </c>
      <c r="E43" s="21" t="str">
        <f>VLOOKUP(A43, DataDump!A:G, 7, FALSE)</f>
        <v xml:space="preserve"> -   </v>
      </c>
      <c r="F43" s="21" t="str">
        <f t="shared" si="0"/>
        <v>N/A</v>
      </c>
      <c r="G43" s="2"/>
    </row>
    <row r="44" spans="1:7" x14ac:dyDescent="0.25">
      <c r="A44" s="2" t="s">
        <v>893</v>
      </c>
      <c r="B44" s="19">
        <f>VLOOKUP(A44, DataDump!A:G, 2, FALSE)</f>
        <v>220000000</v>
      </c>
      <c r="C44" s="20">
        <f>VLOOKUP(A44, DataDump!A:G, 3, FALSE)</f>
        <v>87000000</v>
      </c>
      <c r="D44" s="21">
        <f>VLOOKUP(A44, DataDump!A:G, 6, FALSE)</f>
        <v>3728115.77</v>
      </c>
      <c r="E44" s="21">
        <f>VLOOKUP(A44, DataDump!A:G, 7, FALSE)</f>
        <v>9149999.9900000002</v>
      </c>
      <c r="F44" s="21">
        <f t="shared" si="0"/>
        <v>245.43229219515359</v>
      </c>
      <c r="G44" s="2"/>
    </row>
    <row r="45" spans="1:7" x14ac:dyDescent="0.25">
      <c r="A45" s="2" t="s">
        <v>894</v>
      </c>
      <c r="B45" s="19">
        <f>VLOOKUP(A45, DataDump!A:G, 2, FALSE)</f>
        <v>15000000</v>
      </c>
      <c r="C45" s="20">
        <f>VLOOKUP(A45, DataDump!A:G, 3, FALSE)</f>
        <v>15000000</v>
      </c>
      <c r="D45" s="21">
        <f>VLOOKUP(A45, DataDump!A:G, 6, FALSE)</f>
        <v>12157.44</v>
      </c>
      <c r="E45" s="21" t="str">
        <f>VLOOKUP(A45, DataDump!A:G, 7, FALSE)</f>
        <v xml:space="preserve"> -   </v>
      </c>
      <c r="F45" s="21" t="str">
        <f t="shared" si="0"/>
        <v>N/A</v>
      </c>
      <c r="G45" s="2"/>
    </row>
    <row r="46" spans="1:7" x14ac:dyDescent="0.25">
      <c r="A46" s="2" t="s">
        <v>895</v>
      </c>
      <c r="B46" s="19">
        <f>VLOOKUP(A46, DataDump!A:G, 2, FALSE)</f>
        <v>10000000</v>
      </c>
      <c r="C46" s="20">
        <f>VLOOKUP(A46, DataDump!A:G, 3, FALSE)</f>
        <v>22000000</v>
      </c>
      <c r="D46" s="21">
        <f>VLOOKUP(A46, DataDump!A:G, 6, FALSE)</f>
        <v>48457.5</v>
      </c>
      <c r="E46" s="21">
        <f>VLOOKUP(A46, DataDump!A:G, 7, FALSE)</f>
        <v>61525.05</v>
      </c>
      <c r="F46" s="21">
        <f t="shared" si="0"/>
        <v>126.96703296703298</v>
      </c>
      <c r="G46" s="2"/>
    </row>
    <row r="47" spans="1:7" x14ac:dyDescent="0.25">
      <c r="A47" s="2" t="s">
        <v>896</v>
      </c>
      <c r="B47" s="19">
        <f>VLOOKUP(A47, DataDump!A:G, 2, FALSE)</f>
        <v>26000000</v>
      </c>
      <c r="C47" s="20">
        <f>VLOOKUP(A47, DataDump!A:G, 3, FALSE)</f>
        <v>25000000</v>
      </c>
      <c r="D47" s="21">
        <f>VLOOKUP(A47, DataDump!A:G, 6, FALSE)</f>
        <v>166259.20000000001</v>
      </c>
      <c r="E47" s="21" t="str">
        <f>VLOOKUP(A47, DataDump!A:G, 7, FALSE)</f>
        <v xml:space="preserve"> -   </v>
      </c>
      <c r="F47" s="21" t="str">
        <f t="shared" si="0"/>
        <v>N/A</v>
      </c>
      <c r="G47" s="2"/>
    </row>
    <row r="48" spans="1:7" x14ac:dyDescent="0.25">
      <c r="A48" s="2" t="s">
        <v>897</v>
      </c>
      <c r="B48" s="19">
        <f>VLOOKUP(A48, DataDump!A:G, 2, FALSE)</f>
        <v>25000000</v>
      </c>
      <c r="C48" s="20">
        <f>VLOOKUP(A48, DataDump!A:G, 3, FALSE)</f>
        <v>25000000</v>
      </c>
      <c r="D48" s="21">
        <f>VLOOKUP(A48, DataDump!A:G, 6, FALSE)</f>
        <v>62506.79</v>
      </c>
      <c r="E48" s="21" t="str">
        <f>VLOOKUP(A48, DataDump!A:G, 7, FALSE)</f>
        <v xml:space="preserve"> -   </v>
      </c>
      <c r="F48" s="21" t="str">
        <f t="shared" si="0"/>
        <v>N/A</v>
      </c>
      <c r="G48" s="2"/>
    </row>
    <row r="49" spans="1:7" x14ac:dyDescent="0.25">
      <c r="A49" s="2" t="s">
        <v>898</v>
      </c>
      <c r="B49" s="19">
        <f>VLOOKUP(A49, DataDump!A:G, 2, FALSE)</f>
        <v>100000000</v>
      </c>
      <c r="C49" s="20">
        <f>VLOOKUP(A49, DataDump!A:G, 3, FALSE)</f>
        <v>130000000</v>
      </c>
      <c r="D49" s="21">
        <f>VLOOKUP(A49, DataDump!A:G, 6, FALSE)</f>
        <v>79150.679999999993</v>
      </c>
      <c r="E49" s="21" t="str">
        <f>VLOOKUP(A49, DataDump!A:G, 7, FALSE)</f>
        <v xml:space="preserve"> -   </v>
      </c>
      <c r="F49" s="21" t="str">
        <f t="shared" si="0"/>
        <v>N/A</v>
      </c>
      <c r="G49" s="2"/>
    </row>
    <row r="50" spans="1:7" x14ac:dyDescent="0.25">
      <c r="A50" s="2" t="s">
        <v>899</v>
      </c>
      <c r="B50" s="19">
        <f>VLOOKUP(A50, DataDump!A:G, 2, FALSE)</f>
        <v>700000000</v>
      </c>
      <c r="C50" s="20">
        <f>VLOOKUP(A50, DataDump!A:G, 3, FALSE)</f>
        <v>800000000</v>
      </c>
      <c r="D50" s="21">
        <f>VLOOKUP(A50, DataDump!A:G, 6, FALSE)</f>
        <v>447284.28</v>
      </c>
      <c r="E50" s="21" t="str">
        <f>VLOOKUP(A50, DataDump!A:G, 7, FALSE)</f>
        <v xml:space="preserve"> -   </v>
      </c>
      <c r="F50" s="21" t="str">
        <f t="shared" si="0"/>
        <v>N/A</v>
      </c>
      <c r="G50" s="2"/>
    </row>
    <row r="51" spans="1:7" x14ac:dyDescent="0.25">
      <c r="A51" s="2" t="s">
        <v>900</v>
      </c>
      <c r="B51" s="19">
        <f>VLOOKUP(A51, DataDump!A:G, 2, FALSE)</f>
        <v>250000000</v>
      </c>
      <c r="C51" s="20">
        <f>VLOOKUP(A51, DataDump!A:G, 3, FALSE)</f>
        <v>200000000</v>
      </c>
      <c r="D51" s="21">
        <f>VLOOKUP(A51, DataDump!A:G, 6, FALSE)</f>
        <v>245000</v>
      </c>
      <c r="E51" s="21" t="str">
        <f>VLOOKUP(A51, DataDump!A:G, 7, FALSE)</f>
        <v xml:space="preserve"> -   </v>
      </c>
      <c r="F51" s="21" t="str">
        <f t="shared" si="0"/>
        <v>N/A</v>
      </c>
      <c r="G51" s="2"/>
    </row>
    <row r="52" spans="1:7" x14ac:dyDescent="0.25">
      <c r="A52" s="2" t="s">
        <v>901</v>
      </c>
      <c r="B52" s="19">
        <f>VLOOKUP(A52, DataDump!A:G, 2, FALSE)</f>
        <v>20000000</v>
      </c>
      <c r="C52" s="20">
        <f>VLOOKUP(A52, DataDump!A:G, 3, FALSE)</f>
        <v>71000000</v>
      </c>
      <c r="D52" s="21">
        <f>VLOOKUP(A52, DataDump!A:G, 6, FALSE)</f>
        <v>209532</v>
      </c>
      <c r="E52" s="21">
        <f>VLOOKUP(A52, DataDump!A:G, 7, FALSE)</f>
        <v>551400</v>
      </c>
      <c r="F52" s="21">
        <f t="shared" si="0"/>
        <v>263.15789473684214</v>
      </c>
      <c r="G52" s="2"/>
    </row>
    <row r="53" spans="1:7" x14ac:dyDescent="0.25">
      <c r="A53" s="2" t="s">
        <v>902</v>
      </c>
      <c r="B53" s="19">
        <f>VLOOKUP(A53, DataDump!A:G, 2, FALSE)</f>
        <v>265000000</v>
      </c>
      <c r="C53" s="20">
        <f>VLOOKUP(A53, DataDump!A:G, 3, FALSE)</f>
        <v>440000000</v>
      </c>
      <c r="D53" s="21">
        <f>VLOOKUP(A53, DataDump!A:G, 6, FALSE)</f>
        <v>42400</v>
      </c>
      <c r="E53" s="21" t="str">
        <f>VLOOKUP(A53, DataDump!A:G, 7, FALSE)</f>
        <v xml:space="preserve"> -   </v>
      </c>
      <c r="F53" s="21" t="str">
        <f t="shared" si="0"/>
        <v>N/A</v>
      </c>
      <c r="G53" s="2"/>
    </row>
    <row r="54" spans="1:7" x14ac:dyDescent="0.25">
      <c r="A54" s="2" t="s">
        <v>903</v>
      </c>
      <c r="B54" s="19">
        <f>VLOOKUP(A54, DataDump!A:G, 2, FALSE)</f>
        <v>10000000</v>
      </c>
      <c r="C54" s="20">
        <f>VLOOKUP(A54, DataDump!A:G, 3, FALSE)</f>
        <v>15000000</v>
      </c>
      <c r="D54" s="21">
        <f>VLOOKUP(A54, DataDump!A:G, 6, FALSE)</f>
        <v>41013</v>
      </c>
      <c r="E54" s="21" t="str">
        <f>VLOOKUP(A54, DataDump!A:G, 7, FALSE)</f>
        <v xml:space="preserve"> -   </v>
      </c>
      <c r="F54" s="21" t="str">
        <f t="shared" si="0"/>
        <v>N/A</v>
      </c>
      <c r="G54" s="2"/>
    </row>
    <row r="55" spans="1:7" x14ac:dyDescent="0.25">
      <c r="A55" s="2" t="s">
        <v>904</v>
      </c>
      <c r="B55" s="19">
        <f>VLOOKUP(A55, DataDump!A:G, 2, FALSE)</f>
        <v>200000000</v>
      </c>
      <c r="C55" s="20">
        <f>VLOOKUP(A55, DataDump!A:G, 3, FALSE)</f>
        <v>404000000</v>
      </c>
      <c r="D55" s="21">
        <f>VLOOKUP(A55, DataDump!A:G, 6, FALSE)</f>
        <v>900000</v>
      </c>
      <c r="E55" s="21" t="str">
        <f>VLOOKUP(A55, DataDump!A:G, 7, FALSE)</f>
        <v xml:space="preserve"> -   </v>
      </c>
      <c r="F55" s="21" t="str">
        <f t="shared" si="0"/>
        <v>N/A</v>
      </c>
      <c r="G55" s="2"/>
    </row>
    <row r="56" spans="1:7" x14ac:dyDescent="0.25">
      <c r="A56" s="2" t="s">
        <v>905</v>
      </c>
      <c r="B56" s="19">
        <f>VLOOKUP(A56, DataDump!A:G, 2, FALSE)</f>
        <v>20000000</v>
      </c>
      <c r="C56" s="20">
        <f>VLOOKUP(A56, DataDump!A:G, 3, FALSE)</f>
        <v>24000000</v>
      </c>
      <c r="D56" s="21">
        <f>VLOOKUP(A56, DataDump!A:G, 6, FALSE)</f>
        <v>93898</v>
      </c>
      <c r="E56" s="21" t="str">
        <f>VLOOKUP(A56, DataDump!A:G, 7, FALSE)</f>
        <v xml:space="preserve"> -   </v>
      </c>
      <c r="F56" s="21" t="str">
        <f t="shared" si="0"/>
        <v>N/A</v>
      </c>
      <c r="G56" s="2"/>
    </row>
    <row r="57" spans="1:7" x14ac:dyDescent="0.25">
      <c r="A57" s="2" t="s">
        <v>906</v>
      </c>
      <c r="B57" s="19">
        <f>VLOOKUP(A57, DataDump!A:G, 2, FALSE)</f>
        <v>12000000</v>
      </c>
      <c r="C57" s="20">
        <f>VLOOKUP(A57, DataDump!A:G, 3, FALSE)</f>
        <v>18000000</v>
      </c>
      <c r="D57" s="21">
        <f>VLOOKUP(A57, DataDump!A:G, 6, FALSE)</f>
        <v>18223.990000000002</v>
      </c>
      <c r="E57" s="21" t="str">
        <f>VLOOKUP(A57, DataDump!A:G, 7, FALSE)</f>
        <v xml:space="preserve"> -   </v>
      </c>
      <c r="F57" s="21" t="str">
        <f t="shared" si="0"/>
        <v>N/A</v>
      </c>
      <c r="G57" s="2"/>
    </row>
    <row r="58" spans="1:7" x14ac:dyDescent="0.25">
      <c r="A58" s="2" t="s">
        <v>907</v>
      </c>
      <c r="B58" s="19">
        <f>VLOOKUP(A58, DataDump!A:G, 2, FALSE)</f>
        <v>200000000</v>
      </c>
      <c r="C58" s="20">
        <f>VLOOKUP(A58, DataDump!A:G, 3, FALSE)</f>
        <v>15900000</v>
      </c>
      <c r="D58" s="21">
        <f>VLOOKUP(A58, DataDump!A:G, 6, FALSE)</f>
        <v>440000</v>
      </c>
      <c r="E58" s="21" t="str">
        <f>VLOOKUP(A58, DataDump!A:G, 7, FALSE)</f>
        <v xml:space="preserve"> -   </v>
      </c>
      <c r="F58" s="21" t="str">
        <f t="shared" si="0"/>
        <v>N/A</v>
      </c>
      <c r="G58" s="2"/>
    </row>
    <row r="59" spans="1:7" x14ac:dyDescent="0.25">
      <c r="A59" s="2" t="s">
        <v>908</v>
      </c>
      <c r="B59" s="19">
        <f>VLOOKUP(A59, DataDump!A:G, 2, FALSE)</f>
        <v>240000000</v>
      </c>
      <c r="C59" s="20">
        <f>VLOOKUP(A59, DataDump!A:G, 3, FALSE)</f>
        <v>290000000</v>
      </c>
      <c r="D59" s="21">
        <f>VLOOKUP(A59, DataDump!A:G, 6, FALSE)</f>
        <v>61577.16</v>
      </c>
      <c r="E59" s="21" t="str">
        <f>VLOOKUP(A59, DataDump!A:G, 7, FALSE)</f>
        <v xml:space="preserve"> -   </v>
      </c>
      <c r="F59" s="21" t="str">
        <f t="shared" si="0"/>
        <v>N/A</v>
      </c>
      <c r="G59" s="2"/>
    </row>
    <row r="60" spans="1:7" x14ac:dyDescent="0.25">
      <c r="A60" s="2" t="s">
        <v>909</v>
      </c>
      <c r="B60" s="19">
        <f>VLOOKUP(A60, DataDump!A:G, 2, FALSE)</f>
        <v>10000000</v>
      </c>
      <c r="C60" s="20">
        <f>VLOOKUP(A60, DataDump!A:G, 3, FALSE)</f>
        <v>30900000</v>
      </c>
      <c r="D60" s="21">
        <f>VLOOKUP(A60, DataDump!A:G, 6, FALSE)</f>
        <v>133476.73000000001</v>
      </c>
      <c r="E60" s="21" t="str">
        <f>VLOOKUP(A60, DataDump!A:G, 7, FALSE)</f>
        <v xml:space="preserve"> -   </v>
      </c>
      <c r="F60" s="21" t="str">
        <f t="shared" si="0"/>
        <v>N/A</v>
      </c>
      <c r="G60" s="2"/>
    </row>
    <row r="61" spans="1:7" x14ac:dyDescent="0.25">
      <c r="A61" s="2" t="s">
        <v>910</v>
      </c>
      <c r="B61" s="19">
        <f>VLOOKUP(A61, DataDump!A:G, 2, FALSE)</f>
        <v>10000000</v>
      </c>
      <c r="C61" s="20">
        <f>VLOOKUP(A61, DataDump!A:G, 3, FALSE)</f>
        <v>10000000</v>
      </c>
      <c r="D61" s="21">
        <f>VLOOKUP(A61, DataDump!A:G, 6, FALSE)</f>
        <v>37017.4</v>
      </c>
      <c r="E61" s="21" t="str">
        <f>VLOOKUP(A61, DataDump!A:G, 7, FALSE)</f>
        <v xml:space="preserve"> -   </v>
      </c>
      <c r="F61" s="21" t="str">
        <f t="shared" si="0"/>
        <v>N/A</v>
      </c>
      <c r="G61" s="2"/>
    </row>
    <row r="62" spans="1:7" x14ac:dyDescent="0.25">
      <c r="A62" s="2" t="s">
        <v>911</v>
      </c>
      <c r="B62" s="19">
        <f>VLOOKUP(A62, DataDump!A:G, 2, FALSE)</f>
        <v>10000000</v>
      </c>
      <c r="C62" s="20">
        <f>VLOOKUP(A62, DataDump!A:G, 3, FALSE)</f>
        <v>5000000</v>
      </c>
      <c r="D62" s="21">
        <f>VLOOKUP(A62, DataDump!A:G, 6, FALSE)</f>
        <v>15625</v>
      </c>
      <c r="E62" s="21" t="str">
        <f>VLOOKUP(A62, DataDump!A:G, 7, FALSE)</f>
        <v xml:space="preserve"> -   </v>
      </c>
      <c r="F62" s="21" t="str">
        <f t="shared" si="0"/>
        <v>N/A</v>
      </c>
      <c r="G62" s="2"/>
    </row>
    <row r="63" spans="1:7" x14ac:dyDescent="0.25">
      <c r="A63" s="2" t="s">
        <v>912</v>
      </c>
      <c r="B63" s="19">
        <f>VLOOKUP(A63, DataDump!A:G, 2, FALSE)</f>
        <v>25000000</v>
      </c>
      <c r="C63" s="20">
        <f>VLOOKUP(A63, DataDump!A:G, 3, FALSE)</f>
        <v>30000000</v>
      </c>
      <c r="D63" s="21">
        <f>VLOOKUP(A63, DataDump!A:G, 6, FALSE)</f>
        <v>53118.48</v>
      </c>
      <c r="E63" s="21" t="str">
        <f>VLOOKUP(A63, DataDump!A:G, 7, FALSE)</f>
        <v xml:space="preserve"> -   </v>
      </c>
      <c r="F63" s="21" t="str">
        <f t="shared" si="0"/>
        <v>N/A</v>
      </c>
      <c r="G63" s="2"/>
    </row>
    <row r="64" spans="1:7" x14ac:dyDescent="0.25">
      <c r="A64" s="2" t="s">
        <v>913</v>
      </c>
      <c r="B64" s="19">
        <f>VLOOKUP(A64, DataDump!A:G, 2, FALSE)</f>
        <v>26000000</v>
      </c>
      <c r="C64" s="20">
        <f>VLOOKUP(A64, DataDump!A:G, 3, FALSE)</f>
        <v>4000000</v>
      </c>
      <c r="D64" s="21">
        <f>VLOOKUP(A64, DataDump!A:G, 6, FALSE)</f>
        <v>206703.37</v>
      </c>
      <c r="E64" s="21" t="str">
        <f>VLOOKUP(A64, DataDump!A:G, 7, FALSE)</f>
        <v xml:space="preserve"> -   </v>
      </c>
      <c r="F64" s="21" t="str">
        <f t="shared" si="0"/>
        <v>N/A</v>
      </c>
      <c r="G64" s="2"/>
    </row>
    <row r="65" spans="1:7" x14ac:dyDescent="0.25">
      <c r="A65" s="2" t="s">
        <v>914</v>
      </c>
      <c r="B65" s="19">
        <f>VLOOKUP(A65, DataDump!A:G, 2, FALSE)</f>
        <v>130000000</v>
      </c>
      <c r="C65" s="20">
        <f>VLOOKUP(A65, DataDump!A:G, 3, FALSE)</f>
        <v>150000000</v>
      </c>
      <c r="D65" s="21">
        <f>VLOOKUP(A65, DataDump!A:G, 6, FALSE)</f>
        <v>50699.48</v>
      </c>
      <c r="E65" s="21" t="str">
        <f>VLOOKUP(A65, DataDump!A:G, 7, FALSE)</f>
        <v xml:space="preserve"> -   </v>
      </c>
      <c r="F65" s="21" t="str">
        <f t="shared" si="0"/>
        <v>N/A</v>
      </c>
      <c r="G65" s="2"/>
    </row>
    <row r="66" spans="1:7" x14ac:dyDescent="0.25">
      <c r="A66" s="2" t="s">
        <v>915</v>
      </c>
      <c r="B66" s="19">
        <f>VLOOKUP(A66, DataDump!A:G, 2, FALSE)</f>
        <v>12000000</v>
      </c>
      <c r="C66" s="20">
        <f>VLOOKUP(A66, DataDump!A:G, 3, FALSE)</f>
        <v>18000000</v>
      </c>
      <c r="D66" s="21">
        <f>VLOOKUP(A66, DataDump!A:G, 6, FALSE)</f>
        <v>56304</v>
      </c>
      <c r="E66" s="21" t="str">
        <f>VLOOKUP(A66, DataDump!A:G, 7, FALSE)</f>
        <v xml:space="preserve"> -   </v>
      </c>
      <c r="F66" s="21" t="str">
        <f t="shared" si="0"/>
        <v>N/A</v>
      </c>
      <c r="G66" s="2"/>
    </row>
    <row r="67" spans="1:7" x14ac:dyDescent="0.25">
      <c r="A67" s="2" t="s">
        <v>916</v>
      </c>
      <c r="B67" s="19">
        <f>VLOOKUP(A67, DataDump!A:G, 2, FALSE)</f>
        <v>15000000</v>
      </c>
      <c r="C67" s="20">
        <f>VLOOKUP(A67, DataDump!A:G, 3, FALSE)</f>
        <v>11000000</v>
      </c>
      <c r="D67" s="21">
        <f>VLOOKUP(A67, DataDump!A:G, 6, FALSE)</f>
        <v>15493.52</v>
      </c>
      <c r="E67" s="21" t="str">
        <f>VLOOKUP(A67, DataDump!A:G, 7, FALSE)</f>
        <v xml:space="preserve"> -   </v>
      </c>
      <c r="F67" s="21" t="str">
        <f t="shared" ref="F67:F101" si="1">IF(OR(E67=0, E67="", NOT(ISNUMBER(E67)), NOT(ISNUMBER(D67))), "N/A", E67/D67*100)</f>
        <v>N/A</v>
      </c>
      <c r="G67" s="2"/>
    </row>
    <row r="68" spans="1:7" x14ac:dyDescent="0.25">
      <c r="A68" s="2" t="s">
        <v>917</v>
      </c>
      <c r="B68" s="19">
        <f>VLOOKUP(A68, DataDump!A:G, 2, FALSE)</f>
        <v>35000000</v>
      </c>
      <c r="C68" s="20">
        <f>VLOOKUP(A68, DataDump!A:G, 3, FALSE)</f>
        <v>30000000</v>
      </c>
      <c r="D68" s="21">
        <f>VLOOKUP(A68, DataDump!A:G, 6, FALSE)</f>
        <v>127861</v>
      </c>
      <c r="E68" s="21" t="str">
        <f>VLOOKUP(A68, DataDump!A:G, 7, FALSE)</f>
        <v xml:space="preserve"> -   </v>
      </c>
      <c r="F68" s="21" t="str">
        <f t="shared" si="1"/>
        <v>N/A</v>
      </c>
      <c r="G68" s="2"/>
    </row>
    <row r="69" spans="1:7" x14ac:dyDescent="0.25">
      <c r="A69" s="2" t="s">
        <v>918</v>
      </c>
      <c r="B69" s="19">
        <f>VLOOKUP(A69, DataDump!A:G, 2, FALSE)</f>
        <v>30000000</v>
      </c>
      <c r="C69" s="20">
        <f>VLOOKUP(A69, DataDump!A:G, 3, FALSE)</f>
        <v>40000000</v>
      </c>
      <c r="D69" s="21">
        <f>VLOOKUP(A69, DataDump!A:G, 6, FALSE)</f>
        <v>108000</v>
      </c>
      <c r="E69" s="21">
        <f>VLOOKUP(A69, DataDump!A:G, 7, FALSE)</f>
        <v>300000</v>
      </c>
      <c r="F69" s="21">
        <f t="shared" si="1"/>
        <v>277.77777777777777</v>
      </c>
      <c r="G69" s="2"/>
    </row>
    <row r="70" spans="1:7" x14ac:dyDescent="0.25">
      <c r="A70" s="2" t="s">
        <v>919</v>
      </c>
      <c r="B70" s="19">
        <f>VLOOKUP(A70, DataDump!A:G, 2, FALSE)</f>
        <v>27500000</v>
      </c>
      <c r="C70" s="20">
        <f>VLOOKUP(A70, DataDump!A:G, 3, FALSE)</f>
        <v>25000000</v>
      </c>
      <c r="D70" s="21">
        <f>VLOOKUP(A70, DataDump!A:G, 6, FALSE)</f>
        <v>139811.07999999999</v>
      </c>
      <c r="E70" s="21">
        <f>VLOOKUP(A70, DataDump!A:G, 7, FALSE)</f>
        <v>469472.27</v>
      </c>
      <c r="F70" s="21">
        <f t="shared" si="1"/>
        <v>335.79046095631338</v>
      </c>
      <c r="G70" s="2"/>
    </row>
    <row r="71" spans="1:7" x14ac:dyDescent="0.25">
      <c r="A71" s="2" t="s">
        <v>920</v>
      </c>
      <c r="B71" s="19">
        <f>VLOOKUP(A71, DataDump!A:G, 2, FALSE)</f>
        <v>50000000</v>
      </c>
      <c r="C71" s="20">
        <f>VLOOKUP(A71, DataDump!A:G, 3, FALSE)</f>
        <v>50000000</v>
      </c>
      <c r="D71" s="21">
        <f>VLOOKUP(A71, DataDump!A:G, 6, FALSE)</f>
        <v>135000</v>
      </c>
      <c r="E71" s="21" t="str">
        <f>VLOOKUP(A71, DataDump!A:G, 7, FALSE)</f>
        <v xml:space="preserve"> -   </v>
      </c>
      <c r="F71" s="21" t="str">
        <f t="shared" si="1"/>
        <v>N/A</v>
      </c>
      <c r="G71" s="2"/>
    </row>
    <row r="72" spans="1:7" x14ac:dyDescent="0.25">
      <c r="A72" s="2" t="s">
        <v>921</v>
      </c>
      <c r="B72" s="19">
        <f>VLOOKUP(A72, DataDump!A:G, 2, FALSE)</f>
        <v>116000000</v>
      </c>
      <c r="C72" s="20">
        <f>VLOOKUP(A72, DataDump!A:G, 3, FALSE)</f>
        <v>25100000</v>
      </c>
      <c r="D72" s="21">
        <f>VLOOKUP(A72, DataDump!A:G, 6, FALSE)</f>
        <v>348000</v>
      </c>
      <c r="E72" s="21" t="str">
        <f>VLOOKUP(A72, DataDump!A:G, 7, FALSE)</f>
        <v xml:space="preserve"> -   </v>
      </c>
      <c r="F72" s="21" t="str">
        <f t="shared" si="1"/>
        <v>N/A</v>
      </c>
      <c r="G72" s="2"/>
    </row>
    <row r="73" spans="1:7" x14ac:dyDescent="0.25">
      <c r="A73" s="2" t="s">
        <v>922</v>
      </c>
      <c r="B73" s="19">
        <f>VLOOKUP(A73, DataDump!A:G, 2, FALSE)</f>
        <v>150000000</v>
      </c>
      <c r="C73" s="20">
        <f>VLOOKUP(A73, DataDump!A:G, 3, FALSE)</f>
        <v>350000000</v>
      </c>
      <c r="D73" s="21">
        <f>VLOOKUP(A73, DataDump!A:G, 6, FALSE)</f>
        <v>157708.75</v>
      </c>
      <c r="E73" s="21" t="str">
        <f>VLOOKUP(A73, DataDump!A:G, 7, FALSE)</f>
        <v xml:space="preserve"> -   </v>
      </c>
      <c r="F73" s="21" t="str">
        <f t="shared" si="1"/>
        <v>N/A</v>
      </c>
      <c r="G73" s="2"/>
    </row>
    <row r="74" spans="1:7" x14ac:dyDescent="0.25">
      <c r="A74" s="2" t="s">
        <v>923</v>
      </c>
      <c r="B74" s="19">
        <f>VLOOKUP(A74, DataDump!A:G, 2, FALSE)</f>
        <v>15000000</v>
      </c>
      <c r="C74" s="20">
        <f>VLOOKUP(A74, DataDump!A:G, 3, FALSE)</f>
        <v>80000000</v>
      </c>
      <c r="D74" s="21">
        <f>VLOOKUP(A74, DataDump!A:G, 6, FALSE)</f>
        <v>12254.96</v>
      </c>
      <c r="E74" s="21" t="str">
        <f>VLOOKUP(A74, DataDump!A:G, 7, FALSE)</f>
        <v xml:space="preserve"> -   </v>
      </c>
      <c r="F74" s="21" t="str">
        <f t="shared" si="1"/>
        <v>N/A</v>
      </c>
      <c r="G74" s="2"/>
    </row>
    <row r="75" spans="1:7" x14ac:dyDescent="0.25">
      <c r="A75" s="2" t="s">
        <v>924</v>
      </c>
      <c r="B75" s="19">
        <f>VLOOKUP(A75, DataDump!A:G, 2, FALSE)</f>
        <v>250000000</v>
      </c>
      <c r="C75" s="20">
        <f>VLOOKUP(A75, DataDump!A:G, 3, FALSE)</f>
        <v>450000000</v>
      </c>
      <c r="D75" s="21">
        <f>VLOOKUP(A75, DataDump!A:G, 6, FALSE)</f>
        <v>244699.14</v>
      </c>
      <c r="E75" s="21" t="str">
        <f>VLOOKUP(A75, DataDump!A:G, 7, FALSE)</f>
        <v xml:space="preserve"> -   </v>
      </c>
      <c r="F75" s="21" t="str">
        <f t="shared" si="1"/>
        <v>N/A</v>
      </c>
      <c r="G75" s="2"/>
    </row>
    <row r="76" spans="1:7" x14ac:dyDescent="0.25">
      <c r="A76" s="2" t="s">
        <v>925</v>
      </c>
      <c r="B76" s="19">
        <f>VLOOKUP(A76, DataDump!A:G, 2, FALSE)</f>
        <v>175000000</v>
      </c>
      <c r="C76" s="20">
        <f>VLOOKUP(A76, DataDump!A:G, 3, FALSE)</f>
        <v>750000000</v>
      </c>
      <c r="D76" s="21">
        <f>VLOOKUP(A76, DataDump!A:G, 6, FALSE)</f>
        <v>30843.74</v>
      </c>
      <c r="E76" s="21" t="str">
        <f>VLOOKUP(A76, DataDump!A:G, 7, FALSE)</f>
        <v xml:space="preserve"> -   </v>
      </c>
      <c r="F76" s="21" t="str">
        <f t="shared" si="1"/>
        <v>N/A</v>
      </c>
      <c r="G76" s="2"/>
    </row>
    <row r="77" spans="1:7" x14ac:dyDescent="0.25">
      <c r="A77" s="2" t="s">
        <v>926</v>
      </c>
      <c r="B77" s="19">
        <f>VLOOKUP(A77, DataDump!A:G, 2, FALSE)</f>
        <v>15000000</v>
      </c>
      <c r="C77" s="20">
        <f>VLOOKUP(A77, DataDump!A:G, 3, FALSE)</f>
        <v>15000000</v>
      </c>
      <c r="D77" s="21">
        <f>VLOOKUP(A77, DataDump!A:G, 6, FALSE)</f>
        <v>74100</v>
      </c>
      <c r="E77" s="21" t="str">
        <f>VLOOKUP(A77, DataDump!A:G, 7, FALSE)</f>
        <v xml:space="preserve"> -   </v>
      </c>
      <c r="F77" s="21" t="str">
        <f t="shared" si="1"/>
        <v>N/A</v>
      </c>
      <c r="G77" s="2"/>
    </row>
    <row r="78" spans="1:7" x14ac:dyDescent="0.25">
      <c r="A78" s="2" t="s">
        <v>927</v>
      </c>
      <c r="B78" s="19">
        <f>VLOOKUP(A78, DataDump!A:G, 2, FALSE)</f>
        <v>50000000</v>
      </c>
      <c r="C78" s="20">
        <f>VLOOKUP(A78, DataDump!A:G, 3, FALSE)</f>
        <v>150000000</v>
      </c>
      <c r="D78" s="21">
        <f>VLOOKUP(A78, DataDump!A:G, 6, FALSE)</f>
        <v>36241.56</v>
      </c>
      <c r="E78" s="21" t="str">
        <f>VLOOKUP(A78, DataDump!A:G, 7, FALSE)</f>
        <v xml:space="preserve"> -   </v>
      </c>
      <c r="F78" s="21" t="str">
        <f t="shared" si="1"/>
        <v>N/A</v>
      </c>
      <c r="G78" s="2"/>
    </row>
    <row r="79" spans="1:7" x14ac:dyDescent="0.25">
      <c r="A79" s="2" t="s">
        <v>928</v>
      </c>
      <c r="B79" s="19">
        <f>VLOOKUP(A79, DataDump!A:G, 2, FALSE)</f>
        <v>325000000</v>
      </c>
      <c r="C79" s="20">
        <f>VLOOKUP(A79, DataDump!A:G, 3, FALSE)</f>
        <v>250000000</v>
      </c>
      <c r="D79" s="21">
        <f>VLOOKUP(A79, DataDump!A:G, 6, FALSE)</f>
        <v>377947.48</v>
      </c>
      <c r="E79" s="21" t="str">
        <f>VLOOKUP(A79, DataDump!A:G, 7, FALSE)</f>
        <v xml:space="preserve"> -   </v>
      </c>
      <c r="F79" s="21" t="str">
        <f t="shared" si="1"/>
        <v>N/A</v>
      </c>
      <c r="G79" s="2"/>
    </row>
    <row r="80" spans="1:7" x14ac:dyDescent="0.25">
      <c r="A80" s="2" t="s">
        <v>929</v>
      </c>
      <c r="B80" s="19">
        <f>VLOOKUP(A80, DataDump!A:G, 2, FALSE)</f>
        <v>135000000</v>
      </c>
      <c r="C80" s="20">
        <f>VLOOKUP(A80, DataDump!A:G, 3, FALSE)</f>
        <v>130000000</v>
      </c>
      <c r="D80" s="21">
        <f>VLOOKUP(A80, DataDump!A:G, 6, FALSE)</f>
        <v>8268.76</v>
      </c>
      <c r="E80" s="21" t="str">
        <f>VLOOKUP(A80, DataDump!A:G, 7, FALSE)</f>
        <v xml:space="preserve"> -   </v>
      </c>
      <c r="F80" s="21" t="str">
        <f t="shared" si="1"/>
        <v>N/A</v>
      </c>
      <c r="G80" s="2"/>
    </row>
    <row r="81" spans="1:7" x14ac:dyDescent="0.25">
      <c r="A81" s="2" t="s">
        <v>930</v>
      </c>
      <c r="B81" s="19">
        <f>VLOOKUP(A81, DataDump!A:G, 2, FALSE)</f>
        <v>170000000</v>
      </c>
      <c r="C81" s="20">
        <f>VLOOKUP(A81, DataDump!A:G, 3, FALSE)</f>
        <v>195000000</v>
      </c>
      <c r="D81" s="21">
        <f>VLOOKUP(A81, DataDump!A:G, 6, FALSE)</f>
        <v>28422.81</v>
      </c>
      <c r="E81" s="21" t="str">
        <f>VLOOKUP(A81, DataDump!A:G, 7, FALSE)</f>
        <v xml:space="preserve"> -   </v>
      </c>
      <c r="F81" s="21" t="str">
        <f t="shared" si="1"/>
        <v>N/A</v>
      </c>
      <c r="G81" s="2"/>
    </row>
    <row r="82" spans="1:7" x14ac:dyDescent="0.25">
      <c r="A82" s="2" t="s">
        <v>931</v>
      </c>
      <c r="B82" s="19">
        <f>VLOOKUP(A82, DataDump!A:G, 2, FALSE)</f>
        <v>7000000</v>
      </c>
      <c r="C82" s="20">
        <f>VLOOKUP(A82, DataDump!A:G, 3, FALSE)</f>
        <v>5500000</v>
      </c>
      <c r="D82" s="21">
        <f>VLOOKUP(A82, DataDump!A:G, 6, FALSE)</f>
        <v>6648.51</v>
      </c>
      <c r="E82" s="21" t="str">
        <f>VLOOKUP(A82, DataDump!A:G, 7, FALSE)</f>
        <v xml:space="preserve"> -   </v>
      </c>
      <c r="F82" s="21" t="str">
        <f t="shared" si="1"/>
        <v>N/A</v>
      </c>
      <c r="G82" s="2"/>
    </row>
    <row r="83" spans="1:7" x14ac:dyDescent="0.25">
      <c r="A83" s="2" t="s">
        <v>932</v>
      </c>
      <c r="B83" s="19">
        <f>VLOOKUP(A83, DataDump!A:G, 2, FALSE)</f>
        <v>250000000</v>
      </c>
      <c r="C83" s="20">
        <f>VLOOKUP(A83, DataDump!A:G, 3, FALSE)</f>
        <v>50000000</v>
      </c>
      <c r="D83" s="21">
        <f>VLOOKUP(A83, DataDump!A:G, 6, FALSE)</f>
        <v>187500</v>
      </c>
      <c r="E83" s="21" t="str">
        <f>VLOOKUP(A83, DataDump!A:G, 7, FALSE)</f>
        <v xml:space="preserve"> -   </v>
      </c>
      <c r="F83" s="21" t="str">
        <f t="shared" si="1"/>
        <v>N/A</v>
      </c>
      <c r="G83" s="2"/>
    </row>
    <row r="84" spans="1:7" x14ac:dyDescent="0.25">
      <c r="A84" s="2" t="s">
        <v>933</v>
      </c>
      <c r="B84" s="19">
        <f>VLOOKUP(A84, DataDump!A:G, 2, FALSE)</f>
        <v>59000000</v>
      </c>
      <c r="C84" s="20">
        <f>VLOOKUP(A84, DataDump!A:G, 3, FALSE)</f>
        <v>10400000</v>
      </c>
      <c r="D84" s="21">
        <f>VLOOKUP(A84, DataDump!A:G, 6, FALSE)</f>
        <v>95137.44</v>
      </c>
      <c r="E84" s="21">
        <f>VLOOKUP(A84, DataDump!A:G, 7, FALSE)</f>
        <v>135431.99</v>
      </c>
      <c r="F84" s="21">
        <f t="shared" si="1"/>
        <v>142.35404063846997</v>
      </c>
      <c r="G84" s="2"/>
    </row>
    <row r="85" spans="1:7" x14ac:dyDescent="0.25">
      <c r="A85" s="2" t="s">
        <v>934</v>
      </c>
      <c r="B85" s="19">
        <f>VLOOKUP(A85, DataDump!A:G, 2, FALSE)</f>
        <v>250000000</v>
      </c>
      <c r="C85" s="20">
        <f>VLOOKUP(A85, DataDump!A:G, 3, FALSE)</f>
        <v>250000000</v>
      </c>
      <c r="D85" s="21">
        <f>VLOOKUP(A85, DataDump!A:G, 6, FALSE)</f>
        <v>1350000</v>
      </c>
      <c r="E85" s="21" t="str">
        <f>VLOOKUP(A85, DataDump!A:G, 7, FALSE)</f>
        <v xml:space="preserve"> -   </v>
      </c>
      <c r="F85" s="21" t="str">
        <f t="shared" si="1"/>
        <v>N/A</v>
      </c>
      <c r="G85" s="2"/>
    </row>
    <row r="86" spans="1:7" x14ac:dyDescent="0.25">
      <c r="A86" s="2" t="s">
        <v>935</v>
      </c>
      <c r="B86" s="19">
        <f>VLOOKUP(A86, DataDump!A:G, 2, FALSE)</f>
        <v>350000000</v>
      </c>
      <c r="C86" s="20">
        <f>VLOOKUP(A86, DataDump!A:G, 3, FALSE)</f>
        <v>300000000</v>
      </c>
      <c r="D86" s="21">
        <f>VLOOKUP(A86, DataDump!A:G, 6, FALSE)</f>
        <v>603317.66</v>
      </c>
      <c r="E86" s="21">
        <f>VLOOKUP(A86, DataDump!A:G, 7, FALSE)</f>
        <v>561626.38</v>
      </c>
      <c r="F86" s="21">
        <f t="shared" si="1"/>
        <v>93.089663577890292</v>
      </c>
      <c r="G86" s="2"/>
    </row>
    <row r="87" spans="1:7" x14ac:dyDescent="0.25">
      <c r="A87" s="2" t="s">
        <v>936</v>
      </c>
      <c r="B87" s="19">
        <f>VLOOKUP(A87, DataDump!A:G, 2, FALSE)</f>
        <v>100000000</v>
      </c>
      <c r="C87" s="20">
        <f>VLOOKUP(A87, DataDump!A:G, 3, FALSE)</f>
        <v>100000000</v>
      </c>
      <c r="D87" s="21">
        <f>VLOOKUP(A87, DataDump!A:G, 6, FALSE)</f>
        <v>154800</v>
      </c>
      <c r="E87" s="21" t="str">
        <f>VLOOKUP(A87, DataDump!A:G, 7, FALSE)</f>
        <v xml:space="preserve"> -   </v>
      </c>
      <c r="F87" s="21" t="str">
        <f t="shared" si="1"/>
        <v>N/A</v>
      </c>
      <c r="G87" s="2"/>
    </row>
    <row r="88" spans="1:7" x14ac:dyDescent="0.25">
      <c r="A88" s="2" t="s">
        <v>937</v>
      </c>
      <c r="B88" s="19">
        <f>VLOOKUP(A88, DataDump!A:G, 2, FALSE)</f>
        <v>45000000</v>
      </c>
      <c r="C88" s="20">
        <f>VLOOKUP(A88, DataDump!A:G, 3, FALSE)</f>
        <v>216000000</v>
      </c>
      <c r="D88" s="21">
        <f>VLOOKUP(A88, DataDump!A:G, 6, FALSE)</f>
        <v>414051.76</v>
      </c>
      <c r="E88" s="21" t="str">
        <f>VLOOKUP(A88, DataDump!A:G, 7, FALSE)</f>
        <v xml:space="preserve"> -   </v>
      </c>
      <c r="F88" s="21" t="str">
        <f t="shared" si="1"/>
        <v>N/A</v>
      </c>
      <c r="G88" s="2"/>
    </row>
    <row r="89" spans="1:7" x14ac:dyDescent="0.25">
      <c r="A89" s="2" t="s">
        <v>938</v>
      </c>
      <c r="B89" s="19">
        <f>VLOOKUP(A89, DataDump!A:G, 2, FALSE)</f>
        <v>14000000</v>
      </c>
      <c r="C89" s="20">
        <f>VLOOKUP(A89, DataDump!A:G, 3, FALSE)</f>
        <v>16000000</v>
      </c>
      <c r="D89" s="21">
        <f>VLOOKUP(A89, DataDump!A:G, 6, FALSE)</f>
        <v>199326</v>
      </c>
      <c r="E89" s="21" t="str">
        <f>VLOOKUP(A89, DataDump!A:G, 7, FALSE)</f>
        <v xml:space="preserve"> -   </v>
      </c>
      <c r="F89" s="21" t="str">
        <f t="shared" si="1"/>
        <v>N/A</v>
      </c>
      <c r="G89" s="2"/>
    </row>
    <row r="90" spans="1:7" x14ac:dyDescent="0.25">
      <c r="A90" s="2" t="s">
        <v>939</v>
      </c>
      <c r="B90" s="19">
        <f>VLOOKUP(A90, DataDump!A:G, 2, FALSE)</f>
        <v>57000000</v>
      </c>
      <c r="C90" s="20">
        <f>VLOOKUP(A90, DataDump!A:G, 3, FALSE)</f>
        <v>35000000</v>
      </c>
      <c r="D90" s="21">
        <f>VLOOKUP(A90, DataDump!A:G, 6, FALSE)</f>
        <v>15830.36</v>
      </c>
      <c r="E90" s="21" t="str">
        <f>VLOOKUP(A90, DataDump!A:G, 7, FALSE)</f>
        <v xml:space="preserve"> -   </v>
      </c>
      <c r="F90" s="21" t="str">
        <f t="shared" si="1"/>
        <v>N/A</v>
      </c>
      <c r="G90" s="2"/>
    </row>
    <row r="91" spans="1:7" x14ac:dyDescent="0.25">
      <c r="A91" s="2" t="s">
        <v>940</v>
      </c>
      <c r="B91" s="19">
        <f>VLOOKUP(A91, DataDump!A:G, 2, FALSE)</f>
        <v>320000000</v>
      </c>
      <c r="C91" s="20">
        <f>VLOOKUP(A91, DataDump!A:G, 3, FALSE)</f>
        <v>380000000</v>
      </c>
      <c r="D91" s="21">
        <f>VLOOKUP(A91, DataDump!A:G, 6, FALSE)</f>
        <v>272446.03999999998</v>
      </c>
      <c r="E91" s="21" t="str">
        <f>VLOOKUP(A91, DataDump!A:G, 7, FALSE)</f>
        <v xml:space="preserve"> -   </v>
      </c>
      <c r="F91" s="21" t="str">
        <f t="shared" si="1"/>
        <v>N/A</v>
      </c>
      <c r="G91" s="2"/>
    </row>
    <row r="92" spans="1:7" x14ac:dyDescent="0.25">
      <c r="A92" s="2" t="s">
        <v>941</v>
      </c>
      <c r="B92" s="19">
        <f>VLOOKUP(A92, DataDump!A:G, 2, FALSE)</f>
        <v>20000000</v>
      </c>
      <c r="C92" s="20">
        <f>VLOOKUP(A92, DataDump!A:G, 3, FALSE)</f>
        <v>25000000</v>
      </c>
      <c r="D92" s="21">
        <f>VLOOKUP(A92, DataDump!A:G, 6, FALSE)</f>
        <v>42000</v>
      </c>
      <c r="E92" s="21" t="str">
        <f>VLOOKUP(A92, DataDump!A:G, 7, FALSE)</f>
        <v xml:space="preserve"> -   </v>
      </c>
      <c r="F92" s="21" t="str">
        <f t="shared" si="1"/>
        <v>N/A</v>
      </c>
      <c r="G92" s="2"/>
    </row>
    <row r="93" spans="1:7" x14ac:dyDescent="0.25">
      <c r="A93" s="2" t="s">
        <v>942</v>
      </c>
      <c r="B93" s="19">
        <f>VLOOKUP(A93, DataDump!A:G, 2, FALSE)</f>
        <v>10000000</v>
      </c>
      <c r="C93" s="20">
        <f>VLOOKUP(A93, DataDump!A:G, 3, FALSE)</f>
        <v>10000000</v>
      </c>
      <c r="D93" s="21">
        <f>VLOOKUP(A93, DataDump!A:G, 6, FALSE)</f>
        <v>84900</v>
      </c>
      <c r="E93" s="21" t="str">
        <f>VLOOKUP(A93, DataDump!A:G, 7, FALSE)</f>
        <v xml:space="preserve"> -   </v>
      </c>
      <c r="F93" s="21" t="str">
        <f t="shared" si="1"/>
        <v>N/A</v>
      </c>
      <c r="G93" s="2"/>
    </row>
    <row r="94" spans="1:7" x14ac:dyDescent="0.25">
      <c r="A94" s="2" t="s">
        <v>943</v>
      </c>
      <c r="B94" s="19">
        <f>VLOOKUP(A94, DataDump!A:G, 2, FALSE)</f>
        <v>35500000</v>
      </c>
      <c r="C94" s="20">
        <f>VLOOKUP(A94, DataDump!A:G, 3, FALSE)</f>
        <v>17000000</v>
      </c>
      <c r="D94" s="21">
        <f>VLOOKUP(A94, DataDump!A:G, 6, FALSE)</f>
        <v>187842.92</v>
      </c>
      <c r="E94" s="21">
        <f>VLOOKUP(A94, DataDump!A:G, 7, FALSE)</f>
        <v>724270.95</v>
      </c>
      <c r="F94" s="21">
        <f t="shared" si="1"/>
        <v>385.5726635850848</v>
      </c>
      <c r="G94" s="2"/>
    </row>
    <row r="95" spans="1:7" x14ac:dyDescent="0.25">
      <c r="A95" s="2" t="s">
        <v>944</v>
      </c>
      <c r="B95" s="19">
        <f>VLOOKUP(A95, DataDump!A:G, 2, FALSE)</f>
        <v>100000000</v>
      </c>
      <c r="C95" s="20">
        <f>VLOOKUP(A95, DataDump!A:G, 3, FALSE)</f>
        <v>200000000</v>
      </c>
      <c r="D95" s="21">
        <f>VLOOKUP(A95, DataDump!A:G, 6, FALSE)</f>
        <v>384925</v>
      </c>
      <c r="E95" s="21" t="str">
        <f>VLOOKUP(A95, DataDump!A:G, 7, FALSE)</f>
        <v xml:space="preserve"> -   </v>
      </c>
      <c r="F95" s="21" t="str">
        <f t="shared" si="1"/>
        <v>N/A</v>
      </c>
      <c r="G95" s="2"/>
    </row>
    <row r="96" spans="1:7" x14ac:dyDescent="0.25">
      <c r="A96" s="2" t="s">
        <v>945</v>
      </c>
      <c r="B96" s="19">
        <f>VLOOKUP(A96, DataDump!A:G, 2, FALSE)</f>
        <v>6500000</v>
      </c>
      <c r="C96" s="20">
        <f>VLOOKUP(A96, DataDump!A:G, 3, FALSE)</f>
        <v>6500000</v>
      </c>
      <c r="D96" s="21">
        <f>VLOOKUP(A96, DataDump!A:G, 6, FALSE)</f>
        <v>18523.900000000001</v>
      </c>
      <c r="E96" s="21" t="str">
        <f>VLOOKUP(A96, DataDump!A:G, 7, FALSE)</f>
        <v xml:space="preserve"> -   </v>
      </c>
      <c r="F96" s="21" t="str">
        <f t="shared" si="1"/>
        <v>N/A</v>
      </c>
      <c r="G96" s="2"/>
    </row>
    <row r="97" spans="1:7" x14ac:dyDescent="0.25">
      <c r="A97" s="2" t="s">
        <v>946</v>
      </c>
      <c r="B97" s="19">
        <f>VLOOKUP(A97, DataDump!A:G, 2, FALSE)</f>
        <v>30000000</v>
      </c>
      <c r="C97" s="20">
        <f>VLOOKUP(A97, DataDump!A:G, 3, FALSE)</f>
        <v>32000000</v>
      </c>
      <c r="D97" s="21">
        <f>VLOOKUP(A97, DataDump!A:G, 6, FALSE)</f>
        <v>73102.48</v>
      </c>
      <c r="E97" s="21" t="str">
        <f>VLOOKUP(A97, DataDump!A:G, 7, FALSE)</f>
        <v xml:space="preserve"> -   </v>
      </c>
      <c r="F97" s="21" t="str">
        <f t="shared" si="1"/>
        <v>N/A</v>
      </c>
      <c r="G97" s="2"/>
    </row>
    <row r="98" spans="1:7" x14ac:dyDescent="0.25">
      <c r="A98" s="2" t="s">
        <v>947</v>
      </c>
      <c r="B98" s="19">
        <f>VLOOKUP(A98, DataDump!A:G, 2, FALSE)</f>
        <v>50000000</v>
      </c>
      <c r="C98" s="20">
        <f>VLOOKUP(A98, DataDump!A:G, 3, FALSE)</f>
        <v>3000000</v>
      </c>
      <c r="D98" s="21">
        <f>VLOOKUP(A98, DataDump!A:G, 6, FALSE)</f>
        <v>89000</v>
      </c>
      <c r="E98" s="21" t="str">
        <f>VLOOKUP(A98, DataDump!A:G, 7, FALSE)</f>
        <v xml:space="preserve"> -   </v>
      </c>
      <c r="F98" s="21" t="str">
        <f t="shared" si="1"/>
        <v>N/A</v>
      </c>
      <c r="G98" s="2"/>
    </row>
    <row r="99" spans="1:7" x14ac:dyDescent="0.25">
      <c r="A99" s="2" t="s">
        <v>948</v>
      </c>
      <c r="B99" s="19">
        <f>VLOOKUP(A99, DataDump!A:G, 2, FALSE)</f>
        <v>17000000</v>
      </c>
      <c r="C99" s="20">
        <f>VLOOKUP(A99, DataDump!A:G, 3, FALSE)</f>
        <v>8000000</v>
      </c>
      <c r="D99" s="21">
        <f>VLOOKUP(A99, DataDump!A:G, 6, FALSE)</f>
        <v>437797.36</v>
      </c>
      <c r="E99" s="21">
        <f>VLOOKUP(A99, DataDump!A:G, 7, FALSE)</f>
        <v>468330.84</v>
      </c>
      <c r="F99" s="21">
        <f t="shared" si="1"/>
        <v>106.97434082288666</v>
      </c>
      <c r="G99" s="2"/>
    </row>
    <row r="100" spans="1:7" x14ac:dyDescent="0.25">
      <c r="A100" s="2" t="s">
        <v>949</v>
      </c>
      <c r="B100" s="19">
        <f>VLOOKUP(A100, DataDump!A:G, 2, FALSE)</f>
        <v>10000000</v>
      </c>
      <c r="C100" s="20">
        <f>VLOOKUP(A100, DataDump!A:G, 3, FALSE)</f>
        <v>10000000</v>
      </c>
      <c r="D100" s="21">
        <f>VLOOKUP(A100, DataDump!A:G, 6, FALSE)</f>
        <v>139248.48000000001</v>
      </c>
      <c r="E100" s="21">
        <f>VLOOKUP(A100, DataDump!A:G, 7, FALSE)</f>
        <v>306970.82</v>
      </c>
      <c r="F100" s="21">
        <f t="shared" si="1"/>
        <v>220.44823756783555</v>
      </c>
      <c r="G100" s="2"/>
    </row>
    <row r="101" spans="1:7" x14ac:dyDescent="0.25">
      <c r="A101" s="2" t="s">
        <v>950</v>
      </c>
      <c r="B101" s="19">
        <f>VLOOKUP(A101, DataDump!A:G, 2, FALSE)</f>
        <v>500000000</v>
      </c>
      <c r="C101" s="20">
        <f>VLOOKUP(A101, DataDump!A:G, 3, FALSE)</f>
        <v>1000000000</v>
      </c>
      <c r="D101" s="21">
        <f>VLOOKUP(A101, DataDump!A:G, 6, FALSE)</f>
        <v>1314000</v>
      </c>
      <c r="E101" s="21" t="str">
        <f>VLOOKUP(A101, DataDump!A:G, 7, FALSE)</f>
        <v xml:space="preserve"> -   </v>
      </c>
      <c r="F101" s="21" t="str">
        <f t="shared" si="1"/>
        <v>N/A</v>
      </c>
      <c r="G101" s="2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2F4A-C7EB-B345-9ADD-9A82B485D0B7}">
  <dimension ref="A1:S53"/>
  <sheetViews>
    <sheetView topLeftCell="E1" workbookViewId="0">
      <selection activeCell="N9" sqref="N9"/>
    </sheetView>
  </sheetViews>
  <sheetFormatPr defaultColWidth="11" defaultRowHeight="15.75" x14ac:dyDescent="0.25"/>
  <cols>
    <col min="3" max="3" width="13.625" bestFit="1" customWidth="1"/>
    <col min="4" max="4" width="15.125" bestFit="1" customWidth="1"/>
    <col min="8" max="9" width="12.375" bestFit="1" customWidth="1"/>
    <col min="11" max="11" width="14.5" customWidth="1"/>
    <col min="12" max="12" width="12.375" bestFit="1" customWidth="1"/>
    <col min="13" max="13" width="15.125" customWidth="1"/>
    <col min="16" max="16" width="13.75" bestFit="1" customWidth="1"/>
    <col min="17" max="17" width="15" bestFit="1" customWidth="1"/>
    <col min="18" max="18" width="14.625" bestFit="1" customWidth="1"/>
    <col min="19" max="19" width="14.75" bestFit="1" customWidth="1"/>
  </cols>
  <sheetData>
    <row r="1" spans="1:19" x14ac:dyDescent="0.25">
      <c r="A1" s="3" t="s">
        <v>35</v>
      </c>
      <c r="B1" s="3" t="s">
        <v>72</v>
      </c>
      <c r="C1" s="3" t="s">
        <v>36</v>
      </c>
      <c r="D1" s="3" t="s">
        <v>37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2"/>
      <c r="K1" s="2"/>
      <c r="L1" s="2"/>
      <c r="M1" s="2"/>
    </row>
    <row r="2" spans="1:19" x14ac:dyDescent="0.25">
      <c r="A2" s="2" t="s">
        <v>78</v>
      </c>
      <c r="B2" s="2" t="s">
        <v>79</v>
      </c>
      <c r="C2" s="7">
        <v>25000000</v>
      </c>
      <c r="D2" s="7">
        <v>300000000</v>
      </c>
      <c r="E2" s="9">
        <v>0.5</v>
      </c>
      <c r="F2" s="9">
        <v>1</v>
      </c>
      <c r="G2" s="9">
        <v>2.5000000000000001E-2</v>
      </c>
      <c r="H2" s="22">
        <f>C2*E2</f>
        <v>12500000</v>
      </c>
      <c r="I2" s="22">
        <f>H2*G2</f>
        <v>312500</v>
      </c>
      <c r="J2" s="2"/>
      <c r="K2" s="10" t="s">
        <v>80</v>
      </c>
      <c r="L2" s="24">
        <f>AVERAGEIF(B2:B51, "US Gulf", H2:H51)</f>
        <v>3593750</v>
      </c>
      <c r="M2" s="11"/>
      <c r="P2" s="26" t="s">
        <v>1418</v>
      </c>
      <c r="Q2" t="s">
        <v>1420</v>
      </c>
      <c r="R2" t="s">
        <v>1422</v>
      </c>
      <c r="S2" t="s">
        <v>1421</v>
      </c>
    </row>
    <row r="3" spans="1:19" x14ac:dyDescent="0.25">
      <c r="A3" s="2" t="s">
        <v>81</v>
      </c>
      <c r="B3" s="2" t="s">
        <v>82</v>
      </c>
      <c r="C3" s="7">
        <v>100000000</v>
      </c>
      <c r="D3" s="7">
        <v>1800000000</v>
      </c>
      <c r="E3" s="9">
        <v>0.15</v>
      </c>
      <c r="F3" s="9">
        <v>1</v>
      </c>
      <c r="G3" s="9">
        <v>1.55E-2</v>
      </c>
      <c r="H3" s="22">
        <f t="shared" ref="H3:H52" si="0">C3*E3</f>
        <v>15000000</v>
      </c>
      <c r="I3" s="22">
        <f t="shared" ref="I3:I51" si="1">H3*G3</f>
        <v>232500</v>
      </c>
      <c r="J3" s="2"/>
      <c r="K3" s="12" t="s">
        <v>83</v>
      </c>
      <c r="L3" s="25">
        <f>MAX(H2:H51)</f>
        <v>15000000</v>
      </c>
      <c r="M3" s="13" t="str">
        <f>INDEX(A2:A51, MATCH(L3, H2:H51, 0))</f>
        <v>RB890S17A000</v>
      </c>
      <c r="P3" s="27" t="s">
        <v>125</v>
      </c>
      <c r="Q3" s="28">
        <v>4000000</v>
      </c>
      <c r="R3" s="29">
        <v>10500</v>
      </c>
      <c r="S3" s="29">
        <v>100000</v>
      </c>
    </row>
    <row r="4" spans="1:19" x14ac:dyDescent="0.25">
      <c r="A4" s="2" t="s">
        <v>84</v>
      </c>
      <c r="B4" s="2" t="s">
        <v>85</v>
      </c>
      <c r="C4" s="7">
        <v>40000000</v>
      </c>
      <c r="D4" s="7">
        <v>95000000</v>
      </c>
      <c r="E4" s="9">
        <v>0.01</v>
      </c>
      <c r="F4" s="9">
        <v>1</v>
      </c>
      <c r="G4" s="9">
        <v>0.2</v>
      </c>
      <c r="H4" s="22">
        <f t="shared" si="0"/>
        <v>400000</v>
      </c>
      <c r="I4" s="22">
        <f t="shared" si="1"/>
        <v>80000</v>
      </c>
      <c r="J4" s="2"/>
      <c r="K4" s="2"/>
      <c r="L4" s="2"/>
      <c r="M4" s="2"/>
      <c r="P4" s="27" t="s">
        <v>124</v>
      </c>
      <c r="Q4" s="28">
        <v>30000000</v>
      </c>
      <c r="R4" s="29">
        <v>36000</v>
      </c>
      <c r="S4" s="29">
        <v>150000</v>
      </c>
    </row>
    <row r="5" spans="1:19" x14ac:dyDescent="0.25">
      <c r="A5" s="2" t="s">
        <v>86</v>
      </c>
      <c r="B5" s="2" t="s">
        <v>87</v>
      </c>
      <c r="C5" s="7">
        <v>90000000</v>
      </c>
      <c r="D5" s="7">
        <v>110000000</v>
      </c>
      <c r="E5" s="9">
        <v>0.05</v>
      </c>
      <c r="F5" s="9">
        <v>1</v>
      </c>
      <c r="G5" s="9">
        <v>3.2500000000000001E-2</v>
      </c>
      <c r="H5" s="22">
        <f t="shared" si="0"/>
        <v>4500000</v>
      </c>
      <c r="I5" s="22">
        <f t="shared" si="1"/>
        <v>146250</v>
      </c>
      <c r="J5" s="2"/>
      <c r="K5" s="2"/>
      <c r="L5" s="2"/>
      <c r="M5" s="2"/>
      <c r="P5" s="27" t="s">
        <v>110</v>
      </c>
      <c r="Q5" s="28">
        <v>1500000</v>
      </c>
      <c r="R5" s="29">
        <v>27000</v>
      </c>
      <c r="S5" s="29">
        <v>150000</v>
      </c>
    </row>
    <row r="6" spans="1:19" x14ac:dyDescent="0.25">
      <c r="A6" s="2" t="s">
        <v>88</v>
      </c>
      <c r="B6" s="2" t="s">
        <v>89</v>
      </c>
      <c r="C6" s="7">
        <v>50000000</v>
      </c>
      <c r="D6" s="7">
        <v>50000000</v>
      </c>
      <c r="E6" s="9">
        <v>0.02</v>
      </c>
      <c r="F6" s="9">
        <v>1</v>
      </c>
      <c r="G6" s="9">
        <v>0.17499999999999999</v>
      </c>
      <c r="H6" s="22">
        <f t="shared" si="0"/>
        <v>1000000</v>
      </c>
      <c r="I6" s="22">
        <f t="shared" si="1"/>
        <v>175000</v>
      </c>
      <c r="J6" s="2"/>
      <c r="K6" s="2"/>
      <c r="L6" s="2"/>
      <c r="M6" s="2"/>
      <c r="P6" s="27" t="s">
        <v>78</v>
      </c>
      <c r="Q6" s="28">
        <v>25000000</v>
      </c>
      <c r="R6" s="29">
        <v>312500</v>
      </c>
      <c r="S6" s="29">
        <v>12500000</v>
      </c>
    </row>
    <row r="7" spans="1:19" x14ac:dyDescent="0.25">
      <c r="A7" s="2" t="s">
        <v>90</v>
      </c>
      <c r="B7" s="2" t="s">
        <v>79</v>
      </c>
      <c r="C7" s="7">
        <v>37500000</v>
      </c>
      <c r="D7" s="7">
        <v>15000000</v>
      </c>
      <c r="E7" s="9">
        <v>2.5000000000000001E-2</v>
      </c>
      <c r="F7" s="9">
        <v>1</v>
      </c>
      <c r="G7" s="9">
        <v>3.3799999999999997E-2</v>
      </c>
      <c r="H7" s="22">
        <f t="shared" si="0"/>
        <v>937500</v>
      </c>
      <c r="I7" s="22">
        <f t="shared" si="1"/>
        <v>31687.499999999996</v>
      </c>
      <c r="J7" s="2"/>
      <c r="K7" s="2"/>
      <c r="L7" s="2"/>
      <c r="M7" s="2"/>
      <c r="P7" s="27" t="s">
        <v>136</v>
      </c>
      <c r="Q7" s="28">
        <v>30000000</v>
      </c>
      <c r="R7" s="29">
        <v>345712.5</v>
      </c>
      <c r="S7" s="29">
        <v>1317000</v>
      </c>
    </row>
    <row r="8" spans="1:19" x14ac:dyDescent="0.25">
      <c r="A8" s="2" t="s">
        <v>91</v>
      </c>
      <c r="B8" s="2" t="s">
        <v>85</v>
      </c>
      <c r="C8" s="7">
        <v>30000000</v>
      </c>
      <c r="D8" s="7">
        <v>4600000</v>
      </c>
      <c r="E8" s="9">
        <v>0.02</v>
      </c>
      <c r="F8" s="9">
        <v>1</v>
      </c>
      <c r="G8" s="9">
        <v>0.16500000000000001</v>
      </c>
      <c r="H8" s="22">
        <f t="shared" si="0"/>
        <v>600000</v>
      </c>
      <c r="I8" s="22">
        <f t="shared" si="1"/>
        <v>99000</v>
      </c>
      <c r="J8" s="2"/>
      <c r="K8" s="2"/>
      <c r="L8" s="2"/>
      <c r="M8" s="2"/>
      <c r="P8" s="27" t="s">
        <v>81</v>
      </c>
      <c r="Q8" s="28">
        <v>100000000</v>
      </c>
      <c r="R8" s="29">
        <v>232500</v>
      </c>
      <c r="S8" s="29">
        <v>15000000</v>
      </c>
    </row>
    <row r="9" spans="1:19" x14ac:dyDescent="0.25">
      <c r="A9" s="2" t="s">
        <v>92</v>
      </c>
      <c r="B9" s="2" t="s">
        <v>87</v>
      </c>
      <c r="C9" s="7">
        <v>80000000</v>
      </c>
      <c r="D9" s="7">
        <v>80000000</v>
      </c>
      <c r="E9" s="9">
        <v>1.2500000000000001E-2</v>
      </c>
      <c r="F9" s="9">
        <v>1</v>
      </c>
      <c r="G9" s="9">
        <v>2.4500000000000001E-2</v>
      </c>
      <c r="H9" s="22">
        <f t="shared" si="0"/>
        <v>1000000</v>
      </c>
      <c r="I9" s="22">
        <f t="shared" si="1"/>
        <v>24500</v>
      </c>
      <c r="J9" s="2"/>
      <c r="K9" s="2"/>
      <c r="L9" s="2"/>
      <c r="M9" s="2"/>
      <c r="P9" s="27" t="s">
        <v>107</v>
      </c>
      <c r="Q9" s="28">
        <v>45000000</v>
      </c>
      <c r="R9" s="29">
        <v>393750</v>
      </c>
      <c r="S9" s="29">
        <v>4500000</v>
      </c>
    </row>
    <row r="10" spans="1:19" x14ac:dyDescent="0.25">
      <c r="A10" s="2" t="s">
        <v>93</v>
      </c>
      <c r="B10" s="2" t="s">
        <v>80</v>
      </c>
      <c r="C10" s="7">
        <v>150000000</v>
      </c>
      <c r="D10" s="7">
        <v>100000000</v>
      </c>
      <c r="E10" s="9">
        <v>6.5000000000000002E-2</v>
      </c>
      <c r="F10" s="9">
        <v>6.8500000000000005E-2</v>
      </c>
      <c r="G10" s="9">
        <v>7.5399999999999995E-2</v>
      </c>
      <c r="H10" s="22">
        <f t="shared" si="0"/>
        <v>9750000</v>
      </c>
      <c r="I10" s="22">
        <f t="shared" si="1"/>
        <v>735150</v>
      </c>
      <c r="J10" s="2"/>
      <c r="K10" s="2"/>
      <c r="L10" s="2"/>
      <c r="M10" s="2"/>
      <c r="P10" s="27" t="s">
        <v>134</v>
      </c>
      <c r="Q10" s="28">
        <v>63000000</v>
      </c>
      <c r="R10" s="29">
        <v>179550</v>
      </c>
      <c r="S10" s="29">
        <v>3150000</v>
      </c>
    </row>
    <row r="11" spans="1:19" x14ac:dyDescent="0.25">
      <c r="A11" s="2" t="s">
        <v>94</v>
      </c>
      <c r="B11" s="2" t="s">
        <v>89</v>
      </c>
      <c r="C11" s="7">
        <v>500000000</v>
      </c>
      <c r="D11" s="7">
        <v>1000000000</v>
      </c>
      <c r="E11" s="9">
        <v>7.4999999999999997E-3</v>
      </c>
      <c r="F11" s="9">
        <v>1</v>
      </c>
      <c r="G11" s="9">
        <v>0.13500000000000001</v>
      </c>
      <c r="H11" s="22">
        <f t="shared" si="0"/>
        <v>3750000</v>
      </c>
      <c r="I11" s="22">
        <f t="shared" si="1"/>
        <v>506250.00000000006</v>
      </c>
      <c r="J11" s="2"/>
      <c r="K11" s="2"/>
      <c r="L11" s="2"/>
      <c r="M11" s="2"/>
      <c r="P11" s="27" t="s">
        <v>102</v>
      </c>
      <c r="Q11" s="28">
        <v>30000000</v>
      </c>
      <c r="R11" s="29">
        <v>112500</v>
      </c>
      <c r="S11" s="29">
        <v>1500000</v>
      </c>
    </row>
    <row r="12" spans="1:19" x14ac:dyDescent="0.25">
      <c r="A12" s="2" t="s">
        <v>95</v>
      </c>
      <c r="B12" s="2" t="s">
        <v>79</v>
      </c>
      <c r="C12" s="7">
        <v>100000000</v>
      </c>
      <c r="D12" s="7">
        <v>565000000</v>
      </c>
      <c r="E12" s="9">
        <v>0.04</v>
      </c>
      <c r="F12" s="9">
        <v>1</v>
      </c>
      <c r="G12" s="9">
        <v>2.6499999999999999E-2</v>
      </c>
      <c r="H12" s="22">
        <f t="shared" si="0"/>
        <v>4000000</v>
      </c>
      <c r="I12" s="22">
        <f t="shared" si="1"/>
        <v>106000</v>
      </c>
      <c r="J12" s="2"/>
      <c r="K12" s="2"/>
      <c r="L12" s="2"/>
      <c r="M12" s="2"/>
      <c r="P12" s="27" t="s">
        <v>90</v>
      </c>
      <c r="Q12" s="28">
        <v>37500000</v>
      </c>
      <c r="R12" s="29">
        <v>31687.499999999996</v>
      </c>
      <c r="S12" s="29">
        <v>937500</v>
      </c>
    </row>
    <row r="13" spans="1:19" x14ac:dyDescent="0.25">
      <c r="A13" s="2" t="s">
        <v>96</v>
      </c>
      <c r="B13" s="2" t="s">
        <v>79</v>
      </c>
      <c r="C13" s="7">
        <v>60000000</v>
      </c>
      <c r="D13" s="7">
        <v>65000000</v>
      </c>
      <c r="E13" s="9">
        <v>0.02</v>
      </c>
      <c r="F13" s="9">
        <v>1</v>
      </c>
      <c r="G13" s="9">
        <v>9.6000000000000002E-2</v>
      </c>
      <c r="H13" s="22">
        <f t="shared" si="0"/>
        <v>1200000</v>
      </c>
      <c r="I13" s="22">
        <f t="shared" si="1"/>
        <v>115200</v>
      </c>
      <c r="J13" s="2"/>
      <c r="K13" s="2"/>
      <c r="L13" s="2"/>
      <c r="M13" s="2"/>
      <c r="P13" s="27" t="s">
        <v>114</v>
      </c>
      <c r="Q13" s="28">
        <v>25000000</v>
      </c>
      <c r="R13" s="29">
        <v>70000</v>
      </c>
      <c r="S13" s="29">
        <v>1000000</v>
      </c>
    </row>
    <row r="14" spans="1:19" x14ac:dyDescent="0.25">
      <c r="A14" s="2" t="s">
        <v>97</v>
      </c>
      <c r="B14" s="2" t="s">
        <v>85</v>
      </c>
      <c r="C14" s="7">
        <v>60000000</v>
      </c>
      <c r="D14" s="7">
        <v>90000000</v>
      </c>
      <c r="E14" s="9">
        <v>5.4600000000000003E-2</v>
      </c>
      <c r="F14" s="9">
        <v>0.17749999999999999</v>
      </c>
      <c r="G14" s="9">
        <v>0.1953</v>
      </c>
      <c r="H14" s="22">
        <f t="shared" si="0"/>
        <v>3276000</v>
      </c>
      <c r="I14" s="22">
        <f t="shared" si="1"/>
        <v>639802.80000000005</v>
      </c>
      <c r="J14" s="2"/>
      <c r="K14" s="2"/>
      <c r="L14" s="2"/>
      <c r="M14" s="2"/>
      <c r="P14" s="27" t="s">
        <v>126</v>
      </c>
      <c r="Q14" s="28">
        <v>70000000</v>
      </c>
      <c r="R14" s="29">
        <v>192500</v>
      </c>
      <c r="S14" s="29">
        <v>3500000</v>
      </c>
    </row>
    <row r="15" spans="1:19" x14ac:dyDescent="0.25">
      <c r="A15" s="2" t="s">
        <v>98</v>
      </c>
      <c r="B15" s="2" t="s">
        <v>87</v>
      </c>
      <c r="C15" s="7">
        <v>7000000</v>
      </c>
      <c r="D15" s="7">
        <v>5500000</v>
      </c>
      <c r="E15" s="9">
        <v>0.2</v>
      </c>
      <c r="F15" s="9">
        <v>9.5000000000000001E-2</v>
      </c>
      <c r="G15" s="9">
        <v>0.10929999999999999</v>
      </c>
      <c r="H15" s="22">
        <f t="shared" si="0"/>
        <v>1400000</v>
      </c>
      <c r="I15" s="22">
        <f t="shared" si="1"/>
        <v>153020</v>
      </c>
      <c r="J15" s="2"/>
      <c r="K15" s="2"/>
      <c r="L15" s="2"/>
      <c r="M15" s="2"/>
      <c r="P15" s="27" t="s">
        <v>84</v>
      </c>
      <c r="Q15" s="28">
        <v>40000000</v>
      </c>
      <c r="R15" s="29">
        <v>80000</v>
      </c>
      <c r="S15" s="29">
        <v>400000</v>
      </c>
    </row>
    <row r="16" spans="1:19" x14ac:dyDescent="0.25">
      <c r="A16" s="2" t="s">
        <v>99</v>
      </c>
      <c r="B16" s="2" t="s">
        <v>100</v>
      </c>
      <c r="C16" s="7">
        <v>225000000</v>
      </c>
      <c r="D16" s="7">
        <v>325000000</v>
      </c>
      <c r="E16" s="9">
        <v>1.4999999999999999E-2</v>
      </c>
      <c r="F16" s="9">
        <v>1</v>
      </c>
      <c r="G16" s="9">
        <v>2.35E-2</v>
      </c>
      <c r="H16" s="22">
        <f t="shared" si="0"/>
        <v>3375000</v>
      </c>
      <c r="I16" s="22">
        <f t="shared" si="1"/>
        <v>79312.5</v>
      </c>
      <c r="J16" s="2"/>
      <c r="K16" s="2"/>
      <c r="L16" s="2"/>
      <c r="M16" s="2"/>
      <c r="P16" s="27" t="s">
        <v>115</v>
      </c>
      <c r="Q16" s="28">
        <v>25000000</v>
      </c>
      <c r="R16" s="29">
        <v>172812.50000000003</v>
      </c>
      <c r="S16" s="29">
        <v>875000.00000000012</v>
      </c>
    </row>
    <row r="17" spans="1:19" x14ac:dyDescent="0.25">
      <c r="A17" s="2" t="s">
        <v>101</v>
      </c>
      <c r="B17" s="2" t="s">
        <v>89</v>
      </c>
      <c r="C17" s="7">
        <v>10000000</v>
      </c>
      <c r="D17" s="7">
        <v>10000000</v>
      </c>
      <c r="E17" s="9">
        <v>0.02</v>
      </c>
      <c r="F17" s="9">
        <v>1</v>
      </c>
      <c r="G17" s="9">
        <v>6.8000000000000005E-2</v>
      </c>
      <c r="H17" s="22">
        <f t="shared" si="0"/>
        <v>200000</v>
      </c>
      <c r="I17" s="22">
        <f t="shared" si="1"/>
        <v>13600.000000000002</v>
      </c>
      <c r="J17" s="2"/>
      <c r="K17" s="2"/>
      <c r="L17" s="2"/>
      <c r="M17" s="2"/>
      <c r="P17" s="27" t="s">
        <v>127</v>
      </c>
      <c r="Q17" s="28">
        <v>225000000</v>
      </c>
      <c r="R17" s="29">
        <v>185625</v>
      </c>
      <c r="S17" s="29">
        <v>3375000</v>
      </c>
    </row>
    <row r="18" spans="1:19" x14ac:dyDescent="0.25">
      <c r="A18" s="2" t="s">
        <v>102</v>
      </c>
      <c r="B18" s="2" t="s">
        <v>80</v>
      </c>
      <c r="C18" s="7">
        <v>30000000</v>
      </c>
      <c r="D18" s="7">
        <v>20000000</v>
      </c>
      <c r="E18" s="9">
        <v>0.05</v>
      </c>
      <c r="F18" s="9">
        <v>1</v>
      </c>
      <c r="G18" s="9">
        <v>7.4999999999999997E-2</v>
      </c>
      <c r="H18" s="22">
        <f t="shared" si="0"/>
        <v>1500000</v>
      </c>
      <c r="I18" s="22">
        <f t="shared" si="1"/>
        <v>112500</v>
      </c>
      <c r="J18" s="2"/>
      <c r="K18" s="2"/>
      <c r="L18" s="2"/>
      <c r="M18" s="2"/>
      <c r="P18" s="27" t="s">
        <v>113</v>
      </c>
      <c r="Q18" s="28">
        <v>3250000</v>
      </c>
      <c r="R18" s="29">
        <v>230749.99999999997</v>
      </c>
      <c r="S18" s="29">
        <v>812500</v>
      </c>
    </row>
    <row r="19" spans="1:19" x14ac:dyDescent="0.25">
      <c r="A19" s="2" t="s">
        <v>103</v>
      </c>
      <c r="B19" s="2" t="s">
        <v>79</v>
      </c>
      <c r="C19" s="7">
        <v>425000000</v>
      </c>
      <c r="D19" s="7">
        <v>275000000</v>
      </c>
      <c r="E19" s="9">
        <v>1.7999999999999999E-2</v>
      </c>
      <c r="F19" s="9">
        <v>1</v>
      </c>
      <c r="G19" s="9">
        <v>3.95E-2</v>
      </c>
      <c r="H19" s="22">
        <f t="shared" si="0"/>
        <v>7649999.9999999991</v>
      </c>
      <c r="I19" s="22">
        <f t="shared" si="1"/>
        <v>302174.99999999994</v>
      </c>
      <c r="J19" s="2"/>
      <c r="K19" s="2"/>
      <c r="L19" s="2"/>
      <c r="M19" s="2"/>
      <c r="P19" s="27" t="s">
        <v>130</v>
      </c>
      <c r="Q19" s="28">
        <v>40000000</v>
      </c>
      <c r="R19" s="29">
        <v>38000</v>
      </c>
      <c r="S19" s="29">
        <v>200000</v>
      </c>
    </row>
    <row r="20" spans="1:19" x14ac:dyDescent="0.25">
      <c r="A20" s="2" t="s">
        <v>104</v>
      </c>
      <c r="B20" s="2" t="s">
        <v>105</v>
      </c>
      <c r="C20" s="7">
        <v>30000000</v>
      </c>
      <c r="D20" s="7">
        <v>30000000</v>
      </c>
      <c r="E20" s="9">
        <v>1.4999999999999999E-2</v>
      </c>
      <c r="F20" s="9">
        <v>1</v>
      </c>
      <c r="G20" s="9">
        <v>0.1575</v>
      </c>
      <c r="H20" s="22">
        <f t="shared" si="0"/>
        <v>450000</v>
      </c>
      <c r="I20" s="22">
        <f t="shared" si="1"/>
        <v>70875</v>
      </c>
      <c r="J20" s="2"/>
      <c r="K20" s="2"/>
      <c r="L20" s="2"/>
      <c r="M20" s="2"/>
      <c r="P20" s="27" t="s">
        <v>132</v>
      </c>
      <c r="Q20" s="28">
        <v>90000000</v>
      </c>
      <c r="R20" s="29">
        <v>34875</v>
      </c>
      <c r="S20" s="29">
        <v>450000</v>
      </c>
    </row>
    <row r="21" spans="1:19" x14ac:dyDescent="0.25">
      <c r="A21" s="2" t="s">
        <v>106</v>
      </c>
      <c r="B21" s="2" t="s">
        <v>79</v>
      </c>
      <c r="C21" s="7">
        <v>70000000</v>
      </c>
      <c r="D21" s="7">
        <v>175000000</v>
      </c>
      <c r="E21" s="9">
        <v>7.4999999999999997E-3</v>
      </c>
      <c r="F21" s="9">
        <v>1</v>
      </c>
      <c r="G21" s="9">
        <v>0.06</v>
      </c>
      <c r="H21" s="22">
        <f t="shared" si="0"/>
        <v>525000</v>
      </c>
      <c r="I21" s="22">
        <f t="shared" si="1"/>
        <v>31500</v>
      </c>
      <c r="J21" s="2"/>
      <c r="K21" s="2"/>
      <c r="L21" s="2"/>
      <c r="M21" s="2"/>
      <c r="P21" s="27" t="s">
        <v>128</v>
      </c>
      <c r="Q21" s="28">
        <v>70000000</v>
      </c>
      <c r="R21" s="29">
        <v>42000</v>
      </c>
      <c r="S21" s="29">
        <v>1750000</v>
      </c>
    </row>
    <row r="22" spans="1:19" x14ac:dyDescent="0.25">
      <c r="A22" s="2" t="s">
        <v>107</v>
      </c>
      <c r="B22" s="2" t="s">
        <v>79</v>
      </c>
      <c r="C22" s="7">
        <v>45000000</v>
      </c>
      <c r="D22" s="7">
        <v>5000000</v>
      </c>
      <c r="E22" s="9">
        <v>0.1</v>
      </c>
      <c r="F22" s="9">
        <v>1</v>
      </c>
      <c r="G22" s="9">
        <v>8.7499999999999994E-2</v>
      </c>
      <c r="H22" s="22">
        <f t="shared" si="0"/>
        <v>4500000</v>
      </c>
      <c r="I22" s="22">
        <f t="shared" si="1"/>
        <v>393750</v>
      </c>
      <c r="J22" s="2"/>
      <c r="K22" s="2"/>
      <c r="L22" s="2"/>
      <c r="M22" s="2"/>
      <c r="P22" s="27" t="s">
        <v>112</v>
      </c>
      <c r="Q22" s="28">
        <v>350000000</v>
      </c>
      <c r="R22" s="29">
        <v>1008000</v>
      </c>
      <c r="S22" s="29">
        <v>11200000</v>
      </c>
    </row>
    <row r="23" spans="1:19" x14ac:dyDescent="0.25">
      <c r="A23" s="2" t="s">
        <v>108</v>
      </c>
      <c r="B23" s="2" t="s">
        <v>87</v>
      </c>
      <c r="C23" s="7">
        <v>30000000</v>
      </c>
      <c r="D23" s="7">
        <v>32000000</v>
      </c>
      <c r="E23" s="9">
        <v>0.05</v>
      </c>
      <c r="F23" s="9">
        <v>1</v>
      </c>
      <c r="G23" s="9">
        <v>0.19</v>
      </c>
      <c r="H23" s="22">
        <f t="shared" si="0"/>
        <v>1500000</v>
      </c>
      <c r="I23" s="22">
        <f t="shared" si="1"/>
        <v>285000</v>
      </c>
      <c r="J23" s="2"/>
      <c r="K23" s="2"/>
      <c r="L23" s="2"/>
      <c r="M23" s="2"/>
      <c r="P23" s="27" t="s">
        <v>91</v>
      </c>
      <c r="Q23" s="28">
        <v>30000000</v>
      </c>
      <c r="R23" s="29">
        <v>99000</v>
      </c>
      <c r="S23" s="29">
        <v>600000</v>
      </c>
    </row>
    <row r="24" spans="1:19" x14ac:dyDescent="0.25">
      <c r="A24" s="2" t="s">
        <v>109</v>
      </c>
      <c r="B24" s="2" t="s">
        <v>89</v>
      </c>
      <c r="C24" s="7">
        <v>60000000</v>
      </c>
      <c r="D24" s="7">
        <v>50000000</v>
      </c>
      <c r="E24" s="9">
        <v>5.0000000000000001E-3</v>
      </c>
      <c r="F24" s="9">
        <v>1</v>
      </c>
      <c r="G24" s="9">
        <v>0.04</v>
      </c>
      <c r="H24" s="22">
        <f t="shared" si="0"/>
        <v>300000</v>
      </c>
      <c r="I24" s="22">
        <f t="shared" si="1"/>
        <v>12000</v>
      </c>
      <c r="J24" s="2"/>
      <c r="K24" s="2"/>
      <c r="L24" s="2"/>
      <c r="M24" s="2"/>
      <c r="P24" s="27" t="s">
        <v>118</v>
      </c>
      <c r="Q24" s="28">
        <v>10000000</v>
      </c>
      <c r="R24" s="29">
        <v>31250</v>
      </c>
      <c r="S24" s="29">
        <v>500000</v>
      </c>
    </row>
    <row r="25" spans="1:19" x14ac:dyDescent="0.25">
      <c r="A25" s="2" t="s">
        <v>110</v>
      </c>
      <c r="B25" s="2" t="s">
        <v>79</v>
      </c>
      <c r="C25" s="7">
        <v>1500000</v>
      </c>
      <c r="D25" s="7">
        <v>1500000</v>
      </c>
      <c r="E25" s="9">
        <v>0.1</v>
      </c>
      <c r="F25" s="9">
        <v>1</v>
      </c>
      <c r="G25" s="9">
        <v>0.18</v>
      </c>
      <c r="H25" s="22">
        <f t="shared" si="0"/>
        <v>150000</v>
      </c>
      <c r="I25" s="22">
        <f t="shared" si="1"/>
        <v>27000</v>
      </c>
      <c r="J25" s="2"/>
      <c r="K25" s="2"/>
      <c r="L25" s="2"/>
      <c r="M25" s="2"/>
      <c r="P25" s="27" t="s">
        <v>103</v>
      </c>
      <c r="Q25" s="28">
        <v>425000000</v>
      </c>
      <c r="R25" s="29">
        <v>302174.99999999994</v>
      </c>
      <c r="S25" s="29">
        <v>7649999.9999999991</v>
      </c>
    </row>
    <row r="26" spans="1:19" x14ac:dyDescent="0.25">
      <c r="A26" s="2" t="s">
        <v>111</v>
      </c>
      <c r="B26" s="2" t="s">
        <v>105</v>
      </c>
      <c r="C26" s="7">
        <v>70000000</v>
      </c>
      <c r="D26" s="7">
        <v>60000000</v>
      </c>
      <c r="E26" s="9">
        <v>2.5000000000000001E-3</v>
      </c>
      <c r="F26" s="9">
        <v>1</v>
      </c>
      <c r="G26" s="9">
        <v>0.108</v>
      </c>
      <c r="H26" s="22">
        <f t="shared" si="0"/>
        <v>175000</v>
      </c>
      <c r="I26" s="22">
        <f t="shared" si="1"/>
        <v>18900</v>
      </c>
      <c r="J26" s="2"/>
      <c r="K26" s="2"/>
      <c r="L26" s="2"/>
      <c r="M26" s="2"/>
      <c r="P26" s="27" t="s">
        <v>135</v>
      </c>
      <c r="Q26" s="28">
        <v>750000000</v>
      </c>
      <c r="R26" s="29">
        <v>378000</v>
      </c>
      <c r="S26" s="29">
        <v>1575000</v>
      </c>
    </row>
    <row r="27" spans="1:19" x14ac:dyDescent="0.25">
      <c r="A27" s="2" t="s">
        <v>112</v>
      </c>
      <c r="B27" s="2" t="s">
        <v>85</v>
      </c>
      <c r="C27" s="7">
        <v>350000000</v>
      </c>
      <c r="D27" s="7">
        <v>504000000</v>
      </c>
      <c r="E27" s="9">
        <v>3.2000000000000001E-2</v>
      </c>
      <c r="F27" s="9">
        <v>1</v>
      </c>
      <c r="G27" s="9">
        <v>0.09</v>
      </c>
      <c r="H27" s="22">
        <f t="shared" si="0"/>
        <v>11200000</v>
      </c>
      <c r="I27" s="22">
        <f t="shared" si="1"/>
        <v>1008000</v>
      </c>
      <c r="J27" s="2"/>
      <c r="K27" s="2"/>
      <c r="L27" s="2"/>
      <c r="M27" s="2"/>
      <c r="P27" s="27" t="s">
        <v>101</v>
      </c>
      <c r="Q27" s="28">
        <v>10000000</v>
      </c>
      <c r="R27" s="29">
        <v>13600.000000000002</v>
      </c>
      <c r="S27" s="29">
        <v>200000</v>
      </c>
    </row>
    <row r="28" spans="1:19" x14ac:dyDescent="0.25">
      <c r="A28" s="2" t="s">
        <v>113</v>
      </c>
      <c r="B28" s="2" t="s">
        <v>85</v>
      </c>
      <c r="C28" s="7">
        <v>3250000</v>
      </c>
      <c r="D28" s="7">
        <v>500000</v>
      </c>
      <c r="E28" s="9">
        <v>0.25</v>
      </c>
      <c r="F28" s="9">
        <v>0.25</v>
      </c>
      <c r="G28" s="9">
        <v>0.28399999999999997</v>
      </c>
      <c r="H28" s="22">
        <f t="shared" si="0"/>
        <v>812500</v>
      </c>
      <c r="I28" s="22">
        <f t="shared" si="1"/>
        <v>230749.99999999997</v>
      </c>
      <c r="J28" s="2"/>
      <c r="K28" s="2"/>
      <c r="L28" s="2"/>
      <c r="M28" s="2"/>
      <c r="P28" s="27" t="s">
        <v>123</v>
      </c>
      <c r="Q28" s="28">
        <v>12000000</v>
      </c>
      <c r="R28" s="29">
        <v>37500</v>
      </c>
      <c r="S28" s="29">
        <v>1500000</v>
      </c>
    </row>
    <row r="29" spans="1:19" x14ac:dyDescent="0.25">
      <c r="A29" s="2" t="s">
        <v>114</v>
      </c>
      <c r="B29" s="2" t="s">
        <v>85</v>
      </c>
      <c r="C29" s="7">
        <v>25000000</v>
      </c>
      <c r="D29" s="7">
        <v>1500000</v>
      </c>
      <c r="E29" s="9">
        <v>0.04</v>
      </c>
      <c r="F29" s="9">
        <v>1</v>
      </c>
      <c r="G29" s="9">
        <v>7.0000000000000007E-2</v>
      </c>
      <c r="H29" s="22">
        <f t="shared" si="0"/>
        <v>1000000</v>
      </c>
      <c r="I29" s="22">
        <f t="shared" si="1"/>
        <v>70000</v>
      </c>
      <c r="J29" s="2"/>
      <c r="K29" s="2"/>
      <c r="L29" s="2"/>
      <c r="M29" s="2"/>
      <c r="P29" s="27" t="s">
        <v>133</v>
      </c>
      <c r="Q29" s="28">
        <v>300000000</v>
      </c>
      <c r="R29" s="29">
        <v>462375</v>
      </c>
      <c r="S29" s="29">
        <v>2250000</v>
      </c>
    </row>
    <row r="30" spans="1:19" x14ac:dyDescent="0.25">
      <c r="A30" s="2" t="s">
        <v>115</v>
      </c>
      <c r="B30" s="2" t="s">
        <v>80</v>
      </c>
      <c r="C30" s="7">
        <v>25000000</v>
      </c>
      <c r="D30" s="7">
        <v>75000000</v>
      </c>
      <c r="E30" s="9">
        <v>3.5000000000000003E-2</v>
      </c>
      <c r="F30" s="9">
        <v>1</v>
      </c>
      <c r="G30" s="9">
        <v>0.19750000000000001</v>
      </c>
      <c r="H30" s="22">
        <f t="shared" si="0"/>
        <v>875000.00000000012</v>
      </c>
      <c r="I30" s="22">
        <f t="shared" si="1"/>
        <v>172812.50000000003</v>
      </c>
      <c r="J30" s="2"/>
      <c r="K30" s="2"/>
      <c r="L30" s="2"/>
      <c r="M30" s="2"/>
      <c r="P30" s="27" t="s">
        <v>96</v>
      </c>
      <c r="Q30" s="28">
        <v>60000000</v>
      </c>
      <c r="R30" s="29">
        <v>115200</v>
      </c>
      <c r="S30" s="29">
        <v>1200000</v>
      </c>
    </row>
    <row r="31" spans="1:19" x14ac:dyDescent="0.25">
      <c r="A31" s="2" t="s">
        <v>116</v>
      </c>
      <c r="B31" s="2" t="s">
        <v>105</v>
      </c>
      <c r="C31" s="7">
        <v>20000000</v>
      </c>
      <c r="D31" s="7">
        <v>10000000</v>
      </c>
      <c r="E31" s="9">
        <v>1.4999999999999999E-2</v>
      </c>
      <c r="F31" s="9">
        <v>1</v>
      </c>
      <c r="G31" s="9">
        <v>0.29249999999999998</v>
      </c>
      <c r="H31" s="22">
        <f t="shared" si="0"/>
        <v>300000</v>
      </c>
      <c r="I31" s="22">
        <f t="shared" si="1"/>
        <v>87750</v>
      </c>
      <c r="J31" s="2"/>
      <c r="K31" s="2"/>
      <c r="L31" s="2"/>
      <c r="M31" s="2"/>
      <c r="P31" s="27" t="s">
        <v>98</v>
      </c>
      <c r="Q31" s="28">
        <v>7000000</v>
      </c>
      <c r="R31" s="29">
        <v>153020</v>
      </c>
      <c r="S31" s="29">
        <v>1400000</v>
      </c>
    </row>
    <row r="32" spans="1:19" x14ac:dyDescent="0.25">
      <c r="A32" s="2" t="s">
        <v>117</v>
      </c>
      <c r="B32" s="2" t="s">
        <v>87</v>
      </c>
      <c r="C32" s="7">
        <v>14000000</v>
      </c>
      <c r="D32" s="7">
        <v>16000000</v>
      </c>
      <c r="E32" s="9">
        <v>4.4999999999999998E-2</v>
      </c>
      <c r="F32" s="9">
        <v>1</v>
      </c>
      <c r="G32" s="9">
        <v>0.37</v>
      </c>
      <c r="H32" s="22">
        <f t="shared" si="0"/>
        <v>630000</v>
      </c>
      <c r="I32" s="22">
        <f t="shared" si="1"/>
        <v>233100</v>
      </c>
      <c r="J32" s="2"/>
      <c r="K32" s="2"/>
      <c r="L32" s="2"/>
      <c r="M32" s="2"/>
      <c r="P32" s="27" t="s">
        <v>121</v>
      </c>
      <c r="Q32" s="28">
        <v>5000000</v>
      </c>
      <c r="R32" s="29">
        <v>65000</v>
      </c>
      <c r="S32" s="29">
        <v>5000000</v>
      </c>
    </row>
    <row r="33" spans="1:19" x14ac:dyDescent="0.25">
      <c r="A33" s="2" t="s">
        <v>118</v>
      </c>
      <c r="B33" s="2" t="s">
        <v>89</v>
      </c>
      <c r="C33" s="7">
        <v>10000000</v>
      </c>
      <c r="D33" s="7">
        <v>10000000</v>
      </c>
      <c r="E33" s="9">
        <v>0.05</v>
      </c>
      <c r="F33" s="9">
        <v>1</v>
      </c>
      <c r="G33" s="9">
        <v>6.25E-2</v>
      </c>
      <c r="H33" s="22">
        <f t="shared" si="0"/>
        <v>500000</v>
      </c>
      <c r="I33" s="22">
        <f t="shared" si="1"/>
        <v>31250</v>
      </c>
      <c r="J33" s="2"/>
      <c r="K33" s="2"/>
      <c r="L33" s="2"/>
      <c r="M33" s="2"/>
      <c r="P33" s="27" t="s">
        <v>93</v>
      </c>
      <c r="Q33" s="28">
        <v>150000000</v>
      </c>
      <c r="R33" s="29">
        <v>735150</v>
      </c>
      <c r="S33" s="29">
        <v>9750000</v>
      </c>
    </row>
    <row r="34" spans="1:19" x14ac:dyDescent="0.25">
      <c r="A34" s="2" t="s">
        <v>119</v>
      </c>
      <c r="B34" s="2" t="s">
        <v>79</v>
      </c>
      <c r="C34" s="7">
        <v>135000000</v>
      </c>
      <c r="D34" s="7">
        <v>430000000</v>
      </c>
      <c r="E34" s="9">
        <v>0.03</v>
      </c>
      <c r="F34" s="9">
        <v>1</v>
      </c>
      <c r="G34" s="9">
        <v>2.8500000000000001E-2</v>
      </c>
      <c r="H34" s="22">
        <f t="shared" si="0"/>
        <v>4050000</v>
      </c>
      <c r="I34" s="22">
        <f t="shared" si="1"/>
        <v>115425</v>
      </c>
      <c r="J34" s="2"/>
      <c r="K34" s="2"/>
      <c r="L34" s="2"/>
      <c r="M34" s="2"/>
      <c r="P34" s="27" t="s">
        <v>120</v>
      </c>
      <c r="Q34" s="28">
        <v>75000000</v>
      </c>
      <c r="R34" s="29">
        <v>118125</v>
      </c>
      <c r="S34" s="29">
        <v>2250000</v>
      </c>
    </row>
    <row r="35" spans="1:19" x14ac:dyDescent="0.25">
      <c r="A35" s="2" t="s">
        <v>120</v>
      </c>
      <c r="B35" s="2" t="s">
        <v>80</v>
      </c>
      <c r="C35" s="7">
        <v>75000000</v>
      </c>
      <c r="D35" s="7">
        <v>75000000</v>
      </c>
      <c r="E35" s="9">
        <v>0.03</v>
      </c>
      <c r="F35" s="9">
        <v>1</v>
      </c>
      <c r="G35" s="9">
        <v>5.2499999999999998E-2</v>
      </c>
      <c r="H35" s="22">
        <f t="shared" si="0"/>
        <v>2250000</v>
      </c>
      <c r="I35" s="22">
        <f t="shared" si="1"/>
        <v>118125</v>
      </c>
      <c r="J35" s="2"/>
      <c r="K35" s="2"/>
      <c r="L35" s="2"/>
      <c r="M35" s="2"/>
      <c r="P35" s="27" t="s">
        <v>104</v>
      </c>
      <c r="Q35" s="28">
        <v>30000000</v>
      </c>
      <c r="R35" s="29">
        <v>70875</v>
      </c>
      <c r="S35" s="29">
        <v>450000</v>
      </c>
    </row>
    <row r="36" spans="1:19" x14ac:dyDescent="0.25">
      <c r="A36" s="2" t="s">
        <v>121</v>
      </c>
      <c r="B36" s="2" t="s">
        <v>87</v>
      </c>
      <c r="C36" s="7">
        <v>5000000</v>
      </c>
      <c r="D36" s="7">
        <v>29900000</v>
      </c>
      <c r="E36" s="9">
        <v>1</v>
      </c>
      <c r="F36" s="9">
        <v>1</v>
      </c>
      <c r="G36" s="9">
        <v>1.2999999999999999E-2</v>
      </c>
      <c r="H36" s="22">
        <f t="shared" si="0"/>
        <v>5000000</v>
      </c>
      <c r="I36" s="22">
        <f t="shared" si="1"/>
        <v>65000</v>
      </c>
      <c r="J36" s="2"/>
      <c r="K36" s="2"/>
      <c r="L36" s="2"/>
      <c r="M36" s="2"/>
      <c r="P36" s="27" t="s">
        <v>116</v>
      </c>
      <c r="Q36" s="28">
        <v>20000000</v>
      </c>
      <c r="R36" s="29">
        <v>87750</v>
      </c>
      <c r="S36" s="29">
        <v>300000</v>
      </c>
    </row>
    <row r="37" spans="1:19" x14ac:dyDescent="0.25">
      <c r="A37" s="2" t="s">
        <v>122</v>
      </c>
      <c r="B37" s="2" t="s">
        <v>85</v>
      </c>
      <c r="C37" s="7">
        <v>40000000</v>
      </c>
      <c r="D37" s="7">
        <v>50000000</v>
      </c>
      <c r="E37" s="9">
        <v>0.05</v>
      </c>
      <c r="F37" s="9">
        <v>0.26500000000000001</v>
      </c>
      <c r="G37" s="9">
        <v>0.34449999999999997</v>
      </c>
      <c r="H37" s="22">
        <f t="shared" si="0"/>
        <v>2000000</v>
      </c>
      <c r="I37" s="22">
        <f t="shared" si="1"/>
        <v>689000</v>
      </c>
      <c r="J37" s="2"/>
      <c r="K37" s="2"/>
      <c r="L37" s="2"/>
      <c r="M37" s="2"/>
      <c r="P37" s="27" t="s">
        <v>95</v>
      </c>
      <c r="Q37" s="28">
        <v>100000000</v>
      </c>
      <c r="R37" s="29">
        <v>106000</v>
      </c>
      <c r="S37" s="29">
        <v>4000000</v>
      </c>
    </row>
    <row r="38" spans="1:19" x14ac:dyDescent="0.25">
      <c r="A38" s="2" t="s">
        <v>123</v>
      </c>
      <c r="B38" s="2" t="s">
        <v>87</v>
      </c>
      <c r="C38" s="7">
        <v>12000000</v>
      </c>
      <c r="D38" s="7">
        <v>10000000</v>
      </c>
      <c r="E38" s="9">
        <v>0.125</v>
      </c>
      <c r="F38" s="9">
        <v>1</v>
      </c>
      <c r="G38" s="9">
        <v>2.5000000000000001E-2</v>
      </c>
      <c r="H38" s="22">
        <f t="shared" si="0"/>
        <v>1500000</v>
      </c>
      <c r="I38" s="22">
        <f t="shared" si="1"/>
        <v>37500</v>
      </c>
      <c r="J38" s="2"/>
      <c r="K38" s="2"/>
      <c r="L38" s="2"/>
      <c r="M38" s="2"/>
      <c r="P38" s="27" t="s">
        <v>119</v>
      </c>
      <c r="Q38" s="28">
        <v>135000000</v>
      </c>
      <c r="R38" s="29">
        <v>115425</v>
      </c>
      <c r="S38" s="29">
        <v>4050000</v>
      </c>
    </row>
    <row r="39" spans="1:19" x14ac:dyDescent="0.25">
      <c r="A39" s="2" t="s">
        <v>124</v>
      </c>
      <c r="B39" s="2" t="s">
        <v>100</v>
      </c>
      <c r="C39" s="7">
        <v>30000000</v>
      </c>
      <c r="D39" s="7">
        <v>10000000</v>
      </c>
      <c r="E39" s="9">
        <v>5.0000000000000001E-3</v>
      </c>
      <c r="F39" s="9">
        <v>1</v>
      </c>
      <c r="G39" s="9">
        <v>0.24</v>
      </c>
      <c r="H39" s="22">
        <f t="shared" si="0"/>
        <v>150000</v>
      </c>
      <c r="I39" s="22">
        <f t="shared" si="1"/>
        <v>36000</v>
      </c>
      <c r="J39" s="2"/>
      <c r="K39" s="2"/>
      <c r="L39" s="2"/>
      <c r="M39" s="2"/>
      <c r="P39" s="27" t="s">
        <v>97</v>
      </c>
      <c r="Q39" s="28">
        <v>60000000</v>
      </c>
      <c r="R39" s="29">
        <v>639802.80000000005</v>
      </c>
      <c r="S39" s="29">
        <v>3276000</v>
      </c>
    </row>
    <row r="40" spans="1:19" x14ac:dyDescent="0.25">
      <c r="A40" s="2" t="s">
        <v>125</v>
      </c>
      <c r="B40" s="2" t="s">
        <v>89</v>
      </c>
      <c r="C40" s="7">
        <v>4000000</v>
      </c>
      <c r="D40" s="7">
        <v>3000000</v>
      </c>
      <c r="E40" s="9">
        <v>2.5000000000000001E-2</v>
      </c>
      <c r="F40" s="9">
        <v>1</v>
      </c>
      <c r="G40" s="9">
        <v>0.105</v>
      </c>
      <c r="H40" s="22">
        <f t="shared" si="0"/>
        <v>100000</v>
      </c>
      <c r="I40" s="22">
        <f t="shared" si="1"/>
        <v>10500</v>
      </c>
      <c r="J40" s="2"/>
      <c r="K40" s="2"/>
      <c r="L40" s="2"/>
      <c r="M40" s="2"/>
      <c r="P40" s="27" t="s">
        <v>122</v>
      </c>
      <c r="Q40" s="28">
        <v>40000000</v>
      </c>
      <c r="R40" s="29">
        <v>689000</v>
      </c>
      <c r="S40" s="29">
        <v>2000000</v>
      </c>
    </row>
    <row r="41" spans="1:19" x14ac:dyDescent="0.25">
      <c r="A41" s="2" t="s">
        <v>126</v>
      </c>
      <c r="B41" s="2" t="s">
        <v>85</v>
      </c>
      <c r="C41" s="7">
        <v>70000000</v>
      </c>
      <c r="D41" s="7">
        <v>185000000</v>
      </c>
      <c r="E41" s="9">
        <v>0.05</v>
      </c>
      <c r="F41" s="9">
        <v>1</v>
      </c>
      <c r="G41" s="9">
        <v>5.5E-2</v>
      </c>
      <c r="H41" s="22">
        <f t="shared" si="0"/>
        <v>3500000</v>
      </c>
      <c r="I41" s="22">
        <f t="shared" si="1"/>
        <v>192500</v>
      </c>
      <c r="J41" s="2"/>
      <c r="K41" s="2"/>
      <c r="L41" s="2"/>
      <c r="M41" s="2"/>
      <c r="P41" s="27" t="s">
        <v>109</v>
      </c>
      <c r="Q41" s="28">
        <v>60000000</v>
      </c>
      <c r="R41" s="29">
        <v>12000</v>
      </c>
      <c r="S41" s="29">
        <v>300000</v>
      </c>
    </row>
    <row r="42" spans="1:19" x14ac:dyDescent="0.25">
      <c r="A42" s="2" t="s">
        <v>127</v>
      </c>
      <c r="B42" s="2" t="s">
        <v>85</v>
      </c>
      <c r="C42" s="7">
        <v>225000000</v>
      </c>
      <c r="D42" s="7">
        <v>140000000</v>
      </c>
      <c r="E42" s="9">
        <v>1.4999999999999999E-2</v>
      </c>
      <c r="F42" s="9">
        <v>1</v>
      </c>
      <c r="G42" s="9">
        <v>5.5E-2</v>
      </c>
      <c r="H42" s="22">
        <f t="shared" si="0"/>
        <v>3375000</v>
      </c>
      <c r="I42" s="22">
        <f t="shared" si="1"/>
        <v>185625</v>
      </c>
      <c r="J42" s="2"/>
      <c r="K42" s="2"/>
      <c r="L42" s="2"/>
      <c r="M42" s="2"/>
      <c r="P42" s="27" t="s">
        <v>108</v>
      </c>
      <c r="Q42" s="28">
        <v>30000000</v>
      </c>
      <c r="R42" s="29">
        <v>285000</v>
      </c>
      <c r="S42" s="29">
        <v>1500000</v>
      </c>
    </row>
    <row r="43" spans="1:19" x14ac:dyDescent="0.25">
      <c r="A43" s="2" t="s">
        <v>128</v>
      </c>
      <c r="B43" s="2" t="s">
        <v>100</v>
      </c>
      <c r="C43" s="7">
        <v>70000000</v>
      </c>
      <c r="D43" s="7">
        <v>40000000</v>
      </c>
      <c r="E43" s="9">
        <v>2.5000000000000001E-2</v>
      </c>
      <c r="F43" s="9">
        <v>1</v>
      </c>
      <c r="G43" s="9">
        <v>2.4E-2</v>
      </c>
      <c r="H43" s="22">
        <f t="shared" si="0"/>
        <v>1750000</v>
      </c>
      <c r="I43" s="22">
        <f t="shared" si="1"/>
        <v>42000</v>
      </c>
      <c r="J43" s="2"/>
      <c r="K43" s="2"/>
      <c r="L43" s="2"/>
      <c r="M43" s="2"/>
      <c r="P43" s="27" t="s">
        <v>117</v>
      </c>
      <c r="Q43" s="28">
        <v>14000000</v>
      </c>
      <c r="R43" s="29">
        <v>233100</v>
      </c>
      <c r="S43" s="29">
        <v>630000</v>
      </c>
    </row>
    <row r="44" spans="1:19" x14ac:dyDescent="0.25">
      <c r="A44" s="2" t="s">
        <v>129</v>
      </c>
      <c r="B44" s="2" t="s">
        <v>89</v>
      </c>
      <c r="C44" s="7">
        <v>200000000</v>
      </c>
      <c r="D44" s="7">
        <v>400000000</v>
      </c>
      <c r="E44" s="9">
        <v>6.3E-3</v>
      </c>
      <c r="F44" s="9">
        <v>1</v>
      </c>
      <c r="G44" s="9">
        <v>0.1875</v>
      </c>
      <c r="H44" s="22">
        <f t="shared" si="0"/>
        <v>1260000</v>
      </c>
      <c r="I44" s="22">
        <f t="shared" si="1"/>
        <v>236250</v>
      </c>
      <c r="J44" s="2"/>
      <c r="K44" s="2"/>
      <c r="L44" s="2"/>
      <c r="M44" s="2"/>
      <c r="P44" s="27" t="s">
        <v>88</v>
      </c>
      <c r="Q44" s="28">
        <v>50000000</v>
      </c>
      <c r="R44" s="29">
        <v>175000</v>
      </c>
      <c r="S44" s="29">
        <v>1000000</v>
      </c>
    </row>
    <row r="45" spans="1:19" x14ac:dyDescent="0.25">
      <c r="A45" s="2" t="s">
        <v>130</v>
      </c>
      <c r="B45" s="2" t="s">
        <v>79</v>
      </c>
      <c r="C45" s="7">
        <v>40000000</v>
      </c>
      <c r="D45" s="7">
        <v>20000000</v>
      </c>
      <c r="E45" s="9">
        <v>5.0000000000000001E-3</v>
      </c>
      <c r="F45" s="9">
        <v>1</v>
      </c>
      <c r="G45" s="9">
        <v>0.19</v>
      </c>
      <c r="H45" s="22">
        <f t="shared" si="0"/>
        <v>200000</v>
      </c>
      <c r="I45" s="22">
        <f t="shared" si="1"/>
        <v>38000</v>
      </c>
      <c r="J45" s="2"/>
      <c r="K45" s="2"/>
      <c r="L45" s="2"/>
      <c r="M45" s="2"/>
      <c r="P45" s="27" t="s">
        <v>86</v>
      </c>
      <c r="Q45" s="28">
        <v>90000000</v>
      </c>
      <c r="R45" s="29">
        <v>146250</v>
      </c>
      <c r="S45" s="29">
        <v>4500000</v>
      </c>
    </row>
    <row r="46" spans="1:19" x14ac:dyDescent="0.25">
      <c r="A46" s="2" t="s">
        <v>131</v>
      </c>
      <c r="B46" s="2" t="s">
        <v>89</v>
      </c>
      <c r="C46" s="7">
        <v>350000000</v>
      </c>
      <c r="D46" s="7">
        <v>300000000</v>
      </c>
      <c r="E46" s="9">
        <v>2.5000000000000001E-2</v>
      </c>
      <c r="F46" s="9">
        <v>0.33329999999999999</v>
      </c>
      <c r="G46" s="9">
        <v>0.13400000000000001</v>
      </c>
      <c r="H46" s="22">
        <f t="shared" si="0"/>
        <v>8750000</v>
      </c>
      <c r="I46" s="22">
        <f t="shared" si="1"/>
        <v>1172500</v>
      </c>
      <c r="J46" s="2"/>
      <c r="K46" s="2"/>
      <c r="L46" s="2"/>
      <c r="M46" s="2"/>
      <c r="P46" s="27" t="s">
        <v>131</v>
      </c>
      <c r="Q46" s="28">
        <v>350000000</v>
      </c>
      <c r="R46" s="29">
        <v>1172500</v>
      </c>
      <c r="S46" s="29">
        <v>8750000</v>
      </c>
    </row>
    <row r="47" spans="1:19" x14ac:dyDescent="0.25">
      <c r="A47" s="2" t="s">
        <v>132</v>
      </c>
      <c r="B47" s="2" t="s">
        <v>85</v>
      </c>
      <c r="C47" s="7">
        <v>90000000</v>
      </c>
      <c r="D47" s="7">
        <v>5000000</v>
      </c>
      <c r="E47" s="9">
        <v>5.0000000000000001E-3</v>
      </c>
      <c r="F47" s="9">
        <v>1</v>
      </c>
      <c r="G47" s="9">
        <v>7.7499999999999999E-2</v>
      </c>
      <c r="H47" s="22">
        <f t="shared" si="0"/>
        <v>450000</v>
      </c>
      <c r="I47" s="22">
        <f t="shared" si="1"/>
        <v>34875</v>
      </c>
      <c r="J47" s="2"/>
      <c r="K47" s="2"/>
      <c r="L47" s="2"/>
      <c r="M47" s="2"/>
      <c r="P47" s="27" t="s">
        <v>111</v>
      </c>
      <c r="Q47" s="28">
        <v>70000000</v>
      </c>
      <c r="R47" s="29">
        <v>18900</v>
      </c>
      <c r="S47" s="29">
        <v>175000</v>
      </c>
    </row>
    <row r="48" spans="1:19" x14ac:dyDescent="0.25">
      <c r="A48" s="2" t="s">
        <v>133</v>
      </c>
      <c r="B48" s="2" t="s">
        <v>89</v>
      </c>
      <c r="C48" s="7">
        <v>300000000</v>
      </c>
      <c r="D48" s="7">
        <v>500000000</v>
      </c>
      <c r="E48" s="9">
        <v>7.4999999999999997E-3</v>
      </c>
      <c r="F48" s="9">
        <v>1</v>
      </c>
      <c r="G48" s="9">
        <v>0.20549999999999999</v>
      </c>
      <c r="H48" s="22">
        <f t="shared" si="0"/>
        <v>2250000</v>
      </c>
      <c r="I48" s="22">
        <f t="shared" si="1"/>
        <v>462375</v>
      </c>
      <c r="J48" s="2"/>
      <c r="K48" s="2"/>
      <c r="L48" s="2"/>
      <c r="M48" s="2"/>
      <c r="P48" s="27" t="s">
        <v>129</v>
      </c>
      <c r="Q48" s="28">
        <v>200000000</v>
      </c>
      <c r="R48" s="29">
        <v>236250</v>
      </c>
      <c r="S48" s="29">
        <v>1260000</v>
      </c>
    </row>
    <row r="49" spans="1:19" x14ac:dyDescent="0.25">
      <c r="A49" s="2" t="s">
        <v>134</v>
      </c>
      <c r="B49" s="2" t="s">
        <v>85</v>
      </c>
      <c r="C49" s="7">
        <v>63000000</v>
      </c>
      <c r="D49" s="7">
        <v>5000000</v>
      </c>
      <c r="E49" s="9">
        <v>0.05</v>
      </c>
      <c r="F49" s="9">
        <v>1</v>
      </c>
      <c r="G49" s="9">
        <v>5.7000000000000002E-2</v>
      </c>
      <c r="H49" s="22">
        <f t="shared" si="0"/>
        <v>3150000</v>
      </c>
      <c r="I49" s="22">
        <f t="shared" si="1"/>
        <v>179550</v>
      </c>
      <c r="J49" s="2"/>
      <c r="K49" s="2"/>
      <c r="L49" s="2"/>
      <c r="M49" s="2"/>
      <c r="P49" s="27" t="s">
        <v>99</v>
      </c>
      <c r="Q49" s="28">
        <v>225000000</v>
      </c>
      <c r="R49" s="29">
        <v>79312.5</v>
      </c>
      <c r="S49" s="29">
        <v>3375000</v>
      </c>
    </row>
    <row r="50" spans="1:19" x14ac:dyDescent="0.25">
      <c r="A50" s="2" t="s">
        <v>135</v>
      </c>
      <c r="B50" s="2" t="s">
        <v>89</v>
      </c>
      <c r="C50" s="7">
        <v>750000000</v>
      </c>
      <c r="D50" s="7">
        <v>1500000000</v>
      </c>
      <c r="E50" s="9">
        <v>2.0999999999999999E-3</v>
      </c>
      <c r="F50" s="9">
        <v>1</v>
      </c>
      <c r="G50" s="9">
        <v>0.24</v>
      </c>
      <c r="H50" s="22">
        <f t="shared" si="0"/>
        <v>1575000</v>
      </c>
      <c r="I50" s="22">
        <f t="shared" si="1"/>
        <v>378000</v>
      </c>
      <c r="J50" s="2"/>
      <c r="K50" s="2"/>
      <c r="L50" s="2"/>
      <c r="M50" s="2"/>
      <c r="P50" s="27" t="s">
        <v>106</v>
      </c>
      <c r="Q50" s="28">
        <v>70000000</v>
      </c>
      <c r="R50" s="29">
        <v>31500</v>
      </c>
      <c r="S50" s="29">
        <v>525000</v>
      </c>
    </row>
    <row r="51" spans="1:19" x14ac:dyDescent="0.25">
      <c r="A51" s="2" t="s">
        <v>136</v>
      </c>
      <c r="B51" s="2" t="s">
        <v>79</v>
      </c>
      <c r="C51" s="7">
        <v>30000000</v>
      </c>
      <c r="D51" s="7">
        <v>30000000</v>
      </c>
      <c r="E51" s="9">
        <v>4.3900000000000002E-2</v>
      </c>
      <c r="F51" s="9">
        <v>1</v>
      </c>
      <c r="G51" s="9">
        <v>0.26250000000000001</v>
      </c>
      <c r="H51" s="22">
        <f t="shared" si="0"/>
        <v>1317000</v>
      </c>
      <c r="I51" s="22">
        <f t="shared" si="1"/>
        <v>345712.5</v>
      </c>
      <c r="J51" s="2"/>
      <c r="K51" s="2"/>
      <c r="L51" s="2"/>
      <c r="M51" s="2"/>
      <c r="P51" s="27" t="s">
        <v>94</v>
      </c>
      <c r="Q51" s="28">
        <v>500000000</v>
      </c>
      <c r="R51" s="29">
        <v>506250.00000000006</v>
      </c>
      <c r="S51" s="29">
        <v>3750000</v>
      </c>
    </row>
    <row r="52" spans="1:19" x14ac:dyDescent="0.25">
      <c r="H52" s="23"/>
      <c r="P52" s="27" t="s">
        <v>92</v>
      </c>
      <c r="Q52" s="28">
        <v>80000000</v>
      </c>
      <c r="R52" s="29">
        <v>24500</v>
      </c>
      <c r="S52" s="29">
        <v>1000000</v>
      </c>
    </row>
    <row r="53" spans="1:19" x14ac:dyDescent="0.25">
      <c r="P53" s="27" t="s">
        <v>1419</v>
      </c>
      <c r="Q53" s="28">
        <v>5262250000</v>
      </c>
      <c r="R53" s="29">
        <v>10876072.800000001</v>
      </c>
      <c r="S53" s="29">
        <v>137583000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DE7-0EE1-314C-B925-B3EF5924BAC0}">
  <dimension ref="A1:N601"/>
  <sheetViews>
    <sheetView workbookViewId="0">
      <selection activeCell="N41" sqref="N41"/>
    </sheetView>
  </sheetViews>
  <sheetFormatPr defaultColWidth="11" defaultRowHeight="15.75" x14ac:dyDescent="0.25"/>
  <cols>
    <col min="1" max="1" width="11" customWidth="1"/>
    <col min="7" max="7" width="13.375" bestFit="1" customWidth="1"/>
    <col min="13" max="13" width="19.875" bestFit="1" customWidth="1"/>
    <col min="14" max="14" width="13.125" bestFit="1" customWidth="1"/>
  </cols>
  <sheetData>
    <row r="1" spans="1:14" x14ac:dyDescent="0.25">
      <c r="A1" s="3" t="s">
        <v>35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16"/>
      <c r="I1" s="16"/>
      <c r="J1" s="2"/>
      <c r="K1" s="2"/>
      <c r="L1" s="2"/>
      <c r="M1" s="2" t="s">
        <v>143</v>
      </c>
      <c r="N1" s="2" t="s">
        <v>144</v>
      </c>
    </row>
    <row r="2" spans="1:14" x14ac:dyDescent="0.25">
      <c r="A2" s="2" t="s">
        <v>145</v>
      </c>
      <c r="B2" s="2" t="s">
        <v>146</v>
      </c>
      <c r="C2" s="2" t="s">
        <v>147</v>
      </c>
      <c r="D2" s="2" t="b">
        <v>0</v>
      </c>
      <c r="E2" s="2" t="b">
        <v>1</v>
      </c>
      <c r="F2" s="2" t="s">
        <v>148</v>
      </c>
      <c r="G2" s="2" t="str">
        <f>IF(B2="11/29/2017", "Include", IF(OR(F2="L",F2="B", D2=TRUE, E2=TRUE), "Exclude", ""))</f>
        <v>Exclude</v>
      </c>
      <c r="H2" s="16"/>
      <c r="I2" s="16"/>
      <c r="J2" s="2"/>
      <c r="K2" s="2"/>
      <c r="L2" s="2"/>
      <c r="M2" s="2" t="s">
        <v>149</v>
      </c>
      <c r="N2" s="2" t="s">
        <v>150</v>
      </c>
    </row>
    <row r="3" spans="1:14" x14ac:dyDescent="0.25">
      <c r="A3" s="2" t="s">
        <v>151</v>
      </c>
      <c r="B3" s="2" t="s">
        <v>152</v>
      </c>
      <c r="C3" s="2" t="s">
        <v>153</v>
      </c>
      <c r="D3" s="2" t="b">
        <v>0</v>
      </c>
      <c r="E3" s="2" t="b">
        <v>0</v>
      </c>
      <c r="F3" s="2" t="s">
        <v>154</v>
      </c>
      <c r="G3" s="2" t="str">
        <f t="shared" ref="G3:G66" si="0">IF(B3="11/29/2017", "Include", IF(OR(F3="L",F3="B", D3=TRUE, E3=TRUE), "Exclude", ""))</f>
        <v/>
      </c>
      <c r="H3" s="16"/>
      <c r="I3" s="16"/>
      <c r="J3" s="2"/>
      <c r="K3" s="2"/>
      <c r="L3" s="2"/>
      <c r="M3" s="2"/>
      <c r="N3" s="2" t="s">
        <v>155</v>
      </c>
    </row>
    <row r="4" spans="1:14" x14ac:dyDescent="0.25">
      <c r="A4" s="2" t="s">
        <v>156</v>
      </c>
      <c r="B4" s="2" t="s">
        <v>157</v>
      </c>
      <c r="C4" s="2" t="s">
        <v>153</v>
      </c>
      <c r="D4" s="2" t="b">
        <v>0</v>
      </c>
      <c r="E4" s="2" t="b">
        <v>0</v>
      </c>
      <c r="F4" s="2" t="s">
        <v>154</v>
      </c>
      <c r="G4" s="2" t="str">
        <f t="shared" si="0"/>
        <v/>
      </c>
      <c r="H4" s="16"/>
      <c r="I4" s="16"/>
      <c r="J4" s="2"/>
      <c r="K4" s="2"/>
      <c r="L4" s="2"/>
      <c r="M4" s="2"/>
      <c r="N4" s="2" t="s">
        <v>158</v>
      </c>
    </row>
    <row r="5" spans="1:14" x14ac:dyDescent="0.25">
      <c r="A5" s="2" t="s">
        <v>159</v>
      </c>
      <c r="B5" s="2" t="s">
        <v>160</v>
      </c>
      <c r="C5" s="2" t="s">
        <v>153</v>
      </c>
      <c r="D5" s="2" t="b">
        <v>0</v>
      </c>
      <c r="E5" s="2" t="b">
        <v>0</v>
      </c>
      <c r="F5" s="2" t="s">
        <v>154</v>
      </c>
      <c r="G5" s="2" t="str">
        <f t="shared" si="0"/>
        <v/>
      </c>
      <c r="H5" s="16"/>
      <c r="I5" s="16"/>
      <c r="J5" s="2"/>
      <c r="K5" s="2"/>
      <c r="L5" s="2"/>
      <c r="M5" s="2"/>
      <c r="N5" s="2" t="s">
        <v>161</v>
      </c>
    </row>
    <row r="6" spans="1:14" x14ac:dyDescent="0.25">
      <c r="A6" s="2" t="s">
        <v>162</v>
      </c>
      <c r="B6" s="2" t="s">
        <v>157</v>
      </c>
      <c r="C6" s="2" t="s">
        <v>153</v>
      </c>
      <c r="D6" s="2" t="b">
        <v>0</v>
      </c>
      <c r="E6" s="2" t="b">
        <v>1</v>
      </c>
      <c r="F6" s="2" t="s">
        <v>148</v>
      </c>
      <c r="G6" s="2" t="str">
        <f t="shared" si="0"/>
        <v>Exclude</v>
      </c>
      <c r="H6" s="16"/>
      <c r="I6" s="16"/>
      <c r="J6" s="2"/>
      <c r="K6" s="2"/>
      <c r="L6" s="2"/>
      <c r="M6" s="2"/>
      <c r="N6" s="2"/>
    </row>
    <row r="7" spans="1:14" x14ac:dyDescent="0.25">
      <c r="A7" s="2" t="s">
        <v>163</v>
      </c>
      <c r="B7" s="2" t="s">
        <v>164</v>
      </c>
      <c r="C7" s="2" t="s">
        <v>153</v>
      </c>
      <c r="D7" s="2" t="b">
        <v>0</v>
      </c>
      <c r="E7" s="2" t="b">
        <v>0</v>
      </c>
      <c r="F7" s="2" t="s">
        <v>154</v>
      </c>
      <c r="G7" s="2" t="str">
        <f t="shared" si="0"/>
        <v/>
      </c>
      <c r="H7" s="16"/>
      <c r="I7" s="16"/>
      <c r="J7" s="2"/>
      <c r="K7" s="2"/>
      <c r="L7" s="2"/>
      <c r="M7" s="2"/>
      <c r="N7" s="2"/>
    </row>
    <row r="8" spans="1:14" x14ac:dyDescent="0.25">
      <c r="A8" s="2" t="s">
        <v>165</v>
      </c>
      <c r="B8" s="2" t="s">
        <v>166</v>
      </c>
      <c r="C8" s="2" t="s">
        <v>153</v>
      </c>
      <c r="D8" s="2" t="b">
        <v>0</v>
      </c>
      <c r="E8" s="2" t="b">
        <v>0</v>
      </c>
      <c r="F8" s="2" t="s">
        <v>154</v>
      </c>
      <c r="G8" s="2" t="str">
        <f t="shared" si="0"/>
        <v/>
      </c>
      <c r="H8" s="16"/>
      <c r="I8" s="16"/>
      <c r="J8" s="2"/>
      <c r="K8" s="2"/>
      <c r="L8" s="2"/>
      <c r="M8" s="2"/>
      <c r="N8" s="2"/>
    </row>
    <row r="9" spans="1:14" x14ac:dyDescent="0.25">
      <c r="A9" s="2" t="s">
        <v>167</v>
      </c>
      <c r="B9" s="2" t="s">
        <v>168</v>
      </c>
      <c r="C9" s="2" t="s">
        <v>153</v>
      </c>
      <c r="D9" s="2" t="b">
        <v>0</v>
      </c>
      <c r="E9" s="2" t="b">
        <v>0</v>
      </c>
      <c r="F9" s="2" t="s">
        <v>154</v>
      </c>
      <c r="G9" s="2" t="str">
        <f t="shared" si="0"/>
        <v/>
      </c>
      <c r="H9" s="16"/>
      <c r="I9" s="16"/>
      <c r="J9" s="2"/>
      <c r="K9" s="2"/>
      <c r="L9" s="2"/>
      <c r="M9" s="2"/>
      <c r="N9" s="2"/>
    </row>
    <row r="10" spans="1:14" x14ac:dyDescent="0.25">
      <c r="A10" s="2" t="s">
        <v>169</v>
      </c>
      <c r="B10" s="2" t="s">
        <v>170</v>
      </c>
      <c r="C10" s="2" t="s">
        <v>153</v>
      </c>
      <c r="D10" s="2" t="b">
        <v>0</v>
      </c>
      <c r="E10" s="2" t="b">
        <v>0</v>
      </c>
      <c r="F10" s="2" t="s">
        <v>154</v>
      </c>
      <c r="G10" s="2" t="str">
        <f t="shared" si="0"/>
        <v/>
      </c>
      <c r="H10" s="16"/>
      <c r="I10" s="16"/>
      <c r="J10" s="2"/>
      <c r="K10" s="2"/>
      <c r="L10" s="2"/>
      <c r="M10" s="2"/>
      <c r="N10" s="2"/>
    </row>
    <row r="11" spans="1:14" x14ac:dyDescent="0.25">
      <c r="A11" s="2" t="s">
        <v>171</v>
      </c>
      <c r="B11" s="2" t="s">
        <v>172</v>
      </c>
      <c r="C11" s="2" t="s">
        <v>147</v>
      </c>
      <c r="D11" s="2" t="b">
        <v>0</v>
      </c>
      <c r="E11" s="2" t="b">
        <v>0</v>
      </c>
      <c r="F11" s="2" t="s">
        <v>173</v>
      </c>
      <c r="G11" s="2" t="str">
        <f t="shared" si="0"/>
        <v>Include</v>
      </c>
      <c r="H11" s="16"/>
      <c r="I11" s="16"/>
      <c r="J11" s="2"/>
      <c r="K11" s="2"/>
      <c r="L11" s="2"/>
      <c r="M11" s="2"/>
      <c r="N11" s="2"/>
    </row>
    <row r="12" spans="1:14" x14ac:dyDescent="0.25">
      <c r="A12" s="2" t="s">
        <v>174</v>
      </c>
      <c r="B12" s="2" t="s">
        <v>175</v>
      </c>
      <c r="C12" s="2" t="s">
        <v>153</v>
      </c>
      <c r="D12" s="2" t="b">
        <v>0</v>
      </c>
      <c r="E12" s="2" t="b">
        <v>0</v>
      </c>
      <c r="F12" s="2" t="s">
        <v>154</v>
      </c>
      <c r="G12" s="2" t="str">
        <f t="shared" si="0"/>
        <v/>
      </c>
      <c r="H12" s="16"/>
      <c r="I12" s="16"/>
      <c r="J12" s="2"/>
      <c r="K12" s="2"/>
      <c r="L12" s="2"/>
      <c r="M12" s="2"/>
      <c r="N12" s="2"/>
    </row>
    <row r="13" spans="1:14" x14ac:dyDescent="0.25">
      <c r="A13" s="2" t="s">
        <v>176</v>
      </c>
      <c r="B13" s="2" t="s">
        <v>177</v>
      </c>
      <c r="C13" s="2" t="s">
        <v>153</v>
      </c>
      <c r="D13" s="2" t="b">
        <v>0</v>
      </c>
      <c r="E13" s="2" t="b">
        <v>0</v>
      </c>
      <c r="F13" s="2" t="s">
        <v>154</v>
      </c>
      <c r="G13" s="2" t="str">
        <f t="shared" si="0"/>
        <v/>
      </c>
      <c r="H13" s="16"/>
      <c r="I13" s="16"/>
      <c r="J13" s="2"/>
      <c r="K13" s="2"/>
      <c r="L13" s="2"/>
      <c r="M13" s="2"/>
      <c r="N13" s="2"/>
    </row>
    <row r="14" spans="1:14" x14ac:dyDescent="0.25">
      <c r="A14" s="2" t="s">
        <v>178</v>
      </c>
      <c r="B14" s="2" t="s">
        <v>179</v>
      </c>
      <c r="C14" s="2" t="s">
        <v>153</v>
      </c>
      <c r="D14" s="2" t="b">
        <v>0</v>
      </c>
      <c r="E14" s="2" t="b">
        <v>0</v>
      </c>
      <c r="F14" s="2" t="s">
        <v>154</v>
      </c>
      <c r="G14" s="2" t="str">
        <f t="shared" si="0"/>
        <v/>
      </c>
      <c r="H14" s="16"/>
      <c r="I14" s="16"/>
      <c r="J14" s="2"/>
      <c r="K14" s="2"/>
      <c r="L14" s="2"/>
      <c r="M14" s="2"/>
      <c r="N14" s="2"/>
    </row>
    <row r="15" spans="1:14" x14ac:dyDescent="0.25">
      <c r="A15" s="2" t="s">
        <v>180</v>
      </c>
      <c r="B15" s="2" t="s">
        <v>175</v>
      </c>
      <c r="C15" s="2" t="s">
        <v>147</v>
      </c>
      <c r="D15" s="2" t="b">
        <v>0</v>
      </c>
      <c r="E15" s="2" t="b">
        <v>0</v>
      </c>
      <c r="F15" s="2" t="s">
        <v>154</v>
      </c>
      <c r="G15" s="2" t="str">
        <f t="shared" si="0"/>
        <v/>
      </c>
      <c r="H15" s="16"/>
      <c r="I15" s="16"/>
      <c r="J15" s="2"/>
      <c r="K15" s="2"/>
      <c r="L15" s="2"/>
      <c r="M15" s="2"/>
      <c r="N15" s="2"/>
    </row>
    <row r="16" spans="1:14" x14ac:dyDescent="0.25">
      <c r="A16" s="2" t="s">
        <v>181</v>
      </c>
      <c r="B16" s="2" t="s">
        <v>160</v>
      </c>
      <c r="C16" s="2" t="s">
        <v>153</v>
      </c>
      <c r="D16" s="2" t="b">
        <v>0</v>
      </c>
      <c r="E16" s="2" t="b">
        <v>0</v>
      </c>
      <c r="F16" s="2" t="s">
        <v>154</v>
      </c>
      <c r="G16" s="2" t="str">
        <f t="shared" si="0"/>
        <v/>
      </c>
      <c r="H16" s="16"/>
      <c r="I16" s="16"/>
      <c r="J16" s="2"/>
      <c r="K16" s="2"/>
      <c r="L16" s="2"/>
      <c r="M16" s="2"/>
      <c r="N16" s="2"/>
    </row>
    <row r="17" spans="1:14" x14ac:dyDescent="0.25">
      <c r="A17" s="2" t="s">
        <v>182</v>
      </c>
      <c r="B17" s="2" t="s">
        <v>170</v>
      </c>
      <c r="C17" s="2" t="s">
        <v>153</v>
      </c>
      <c r="D17" s="2" t="b">
        <v>0</v>
      </c>
      <c r="E17" s="2" t="b">
        <v>0</v>
      </c>
      <c r="F17" s="2" t="s">
        <v>154</v>
      </c>
      <c r="G17" s="2" t="str">
        <f t="shared" si="0"/>
        <v/>
      </c>
      <c r="H17" s="16"/>
      <c r="I17" s="16"/>
      <c r="J17" s="2"/>
      <c r="K17" s="2"/>
      <c r="L17" s="2"/>
      <c r="M17" s="2"/>
      <c r="N17" s="2"/>
    </row>
    <row r="18" spans="1:14" x14ac:dyDescent="0.25">
      <c r="A18" s="2" t="s">
        <v>183</v>
      </c>
      <c r="B18" s="2" t="s">
        <v>179</v>
      </c>
      <c r="C18" s="2" t="s">
        <v>153</v>
      </c>
      <c r="D18" s="2" t="b">
        <v>0</v>
      </c>
      <c r="E18" s="2" t="b">
        <v>0</v>
      </c>
      <c r="F18" s="2" t="s">
        <v>154</v>
      </c>
      <c r="G18" s="2" t="str">
        <f t="shared" si="0"/>
        <v/>
      </c>
      <c r="H18" s="16"/>
      <c r="I18" s="16"/>
      <c r="J18" s="2"/>
      <c r="K18" s="2"/>
      <c r="L18" s="2"/>
      <c r="M18" s="2"/>
      <c r="N18" s="2"/>
    </row>
    <row r="19" spans="1:14" x14ac:dyDescent="0.25">
      <c r="A19" s="2" t="s">
        <v>184</v>
      </c>
      <c r="B19" s="2" t="s">
        <v>175</v>
      </c>
      <c r="C19" s="2" t="s">
        <v>153</v>
      </c>
      <c r="D19" s="2" t="b">
        <v>0</v>
      </c>
      <c r="E19" s="2" t="b">
        <v>0</v>
      </c>
      <c r="F19" s="2" t="s">
        <v>154</v>
      </c>
      <c r="G19" s="2" t="str">
        <f t="shared" si="0"/>
        <v/>
      </c>
      <c r="H19" s="16"/>
      <c r="I19" s="16"/>
      <c r="J19" s="2"/>
      <c r="K19" s="2"/>
      <c r="L19" s="2"/>
      <c r="M19" s="2"/>
      <c r="N19" s="2"/>
    </row>
    <row r="20" spans="1:14" x14ac:dyDescent="0.25">
      <c r="A20" s="2" t="s">
        <v>185</v>
      </c>
      <c r="B20" s="2" t="s">
        <v>172</v>
      </c>
      <c r="C20" s="2" t="s">
        <v>153</v>
      </c>
      <c r="D20" s="2" t="b">
        <v>0</v>
      </c>
      <c r="E20" s="2" t="b">
        <v>0</v>
      </c>
      <c r="F20" s="2" t="s">
        <v>154</v>
      </c>
      <c r="G20" s="2" t="str">
        <f t="shared" si="0"/>
        <v>Include</v>
      </c>
      <c r="H20" s="16"/>
      <c r="I20" s="16"/>
      <c r="J20" s="2"/>
      <c r="K20" s="2"/>
      <c r="L20" s="2"/>
      <c r="M20" s="2"/>
      <c r="N20" s="2"/>
    </row>
    <row r="21" spans="1:14" x14ac:dyDescent="0.25">
      <c r="A21" s="2" t="s">
        <v>186</v>
      </c>
      <c r="B21" s="2" t="s">
        <v>175</v>
      </c>
      <c r="C21" s="2" t="s">
        <v>153</v>
      </c>
      <c r="D21" s="2" t="b">
        <v>0</v>
      </c>
      <c r="E21" s="2" t="b">
        <v>0</v>
      </c>
      <c r="F21" s="2" t="s">
        <v>154</v>
      </c>
      <c r="G21" s="2" t="str">
        <f t="shared" si="0"/>
        <v/>
      </c>
      <c r="H21" s="16"/>
      <c r="I21" s="16"/>
      <c r="J21" s="2"/>
      <c r="K21" s="2"/>
      <c r="L21" s="2"/>
      <c r="M21" s="2"/>
      <c r="N21" s="2"/>
    </row>
    <row r="22" spans="1:14" x14ac:dyDescent="0.25">
      <c r="A22" s="2" t="s">
        <v>187</v>
      </c>
      <c r="B22" s="2" t="s">
        <v>188</v>
      </c>
      <c r="C22" s="2" t="s">
        <v>153</v>
      </c>
      <c r="D22" s="2" t="b">
        <v>0</v>
      </c>
      <c r="E22" s="2" t="b">
        <v>0</v>
      </c>
      <c r="F22" s="2" t="s">
        <v>154</v>
      </c>
      <c r="G22" s="2" t="str">
        <f t="shared" si="0"/>
        <v/>
      </c>
      <c r="H22" s="16"/>
      <c r="I22" s="16"/>
      <c r="J22" s="2"/>
      <c r="K22" s="2"/>
      <c r="L22" s="2"/>
      <c r="M22" s="2"/>
      <c r="N22" s="2"/>
    </row>
    <row r="23" spans="1:14" x14ac:dyDescent="0.25">
      <c r="A23" s="2" t="s">
        <v>189</v>
      </c>
      <c r="B23" s="2" t="s">
        <v>177</v>
      </c>
      <c r="C23" s="2" t="s">
        <v>153</v>
      </c>
      <c r="D23" s="2" t="b">
        <v>0</v>
      </c>
      <c r="E23" s="2" t="b">
        <v>0</v>
      </c>
      <c r="F23" s="2" t="s">
        <v>154</v>
      </c>
      <c r="G23" s="2" t="str">
        <f t="shared" si="0"/>
        <v/>
      </c>
      <c r="H23" s="16"/>
      <c r="I23" s="16"/>
      <c r="J23" s="2"/>
      <c r="K23" s="2"/>
      <c r="L23" s="2"/>
      <c r="M23" s="2"/>
      <c r="N23" s="2"/>
    </row>
    <row r="24" spans="1:14" x14ac:dyDescent="0.25">
      <c r="A24" s="2" t="s">
        <v>190</v>
      </c>
      <c r="B24" s="2" t="s">
        <v>191</v>
      </c>
      <c r="C24" s="2" t="s">
        <v>153</v>
      </c>
      <c r="D24" s="2" t="b">
        <v>0</v>
      </c>
      <c r="E24" s="2" t="b">
        <v>0</v>
      </c>
      <c r="F24" s="2" t="s">
        <v>154</v>
      </c>
      <c r="G24" s="2" t="str">
        <f t="shared" si="0"/>
        <v/>
      </c>
      <c r="H24" s="16"/>
      <c r="I24" s="16"/>
      <c r="J24" s="2"/>
      <c r="K24" s="2"/>
      <c r="L24" s="2"/>
      <c r="M24" s="2"/>
      <c r="N24" s="2"/>
    </row>
    <row r="25" spans="1:14" x14ac:dyDescent="0.25">
      <c r="A25" s="2" t="s">
        <v>192</v>
      </c>
      <c r="B25" s="2" t="s">
        <v>177</v>
      </c>
      <c r="C25" s="2" t="s">
        <v>153</v>
      </c>
      <c r="D25" s="2" t="b">
        <v>0</v>
      </c>
      <c r="E25" s="2" t="b">
        <v>0</v>
      </c>
      <c r="F25" s="2" t="s">
        <v>154</v>
      </c>
      <c r="G25" s="2" t="str">
        <f t="shared" si="0"/>
        <v/>
      </c>
      <c r="H25" s="16"/>
      <c r="I25" s="16"/>
      <c r="J25" s="2"/>
      <c r="K25" s="2"/>
      <c r="L25" s="2"/>
      <c r="M25" s="2"/>
      <c r="N25" s="2"/>
    </row>
    <row r="26" spans="1:14" x14ac:dyDescent="0.25">
      <c r="A26" s="2" t="s">
        <v>193</v>
      </c>
      <c r="B26" s="2" t="s">
        <v>157</v>
      </c>
      <c r="C26" s="2" t="s">
        <v>153</v>
      </c>
      <c r="D26" s="2" t="b">
        <v>0</v>
      </c>
      <c r="E26" s="2" t="b">
        <v>0</v>
      </c>
      <c r="F26" s="2" t="s">
        <v>154</v>
      </c>
      <c r="G26" s="2" t="str">
        <f t="shared" si="0"/>
        <v/>
      </c>
      <c r="H26" s="16"/>
      <c r="I26" s="16"/>
      <c r="J26" s="2"/>
      <c r="K26" s="2"/>
      <c r="L26" s="2"/>
      <c r="M26" s="2"/>
      <c r="N26" s="2"/>
    </row>
    <row r="27" spans="1:14" x14ac:dyDescent="0.25">
      <c r="A27" s="2" t="s">
        <v>194</v>
      </c>
      <c r="B27" s="2" t="s">
        <v>195</v>
      </c>
      <c r="C27" s="2" t="s">
        <v>153</v>
      </c>
      <c r="D27" s="2" t="b">
        <v>0</v>
      </c>
      <c r="E27" s="2" t="b">
        <v>0</v>
      </c>
      <c r="F27" s="2" t="s">
        <v>196</v>
      </c>
      <c r="G27" s="2" t="str">
        <f t="shared" si="0"/>
        <v/>
      </c>
      <c r="H27" s="16"/>
      <c r="I27" s="16"/>
      <c r="J27" s="2"/>
      <c r="K27" s="2"/>
      <c r="L27" s="2"/>
      <c r="M27" s="2"/>
      <c r="N27" s="2"/>
    </row>
    <row r="28" spans="1:14" x14ac:dyDescent="0.25">
      <c r="A28" s="2" t="s">
        <v>197</v>
      </c>
      <c r="B28" s="2" t="s">
        <v>179</v>
      </c>
      <c r="C28" s="2" t="s">
        <v>153</v>
      </c>
      <c r="D28" s="2" t="b">
        <v>0</v>
      </c>
      <c r="E28" s="2" t="b">
        <v>0</v>
      </c>
      <c r="F28" s="2" t="s">
        <v>154</v>
      </c>
      <c r="G28" s="2" t="str">
        <f t="shared" si="0"/>
        <v/>
      </c>
      <c r="H28" s="16"/>
      <c r="I28" s="16"/>
      <c r="J28" s="2"/>
      <c r="K28" s="2"/>
      <c r="L28" s="2"/>
      <c r="M28" s="2"/>
      <c r="N28" s="2"/>
    </row>
    <row r="29" spans="1:14" x14ac:dyDescent="0.25">
      <c r="A29" s="2" t="s">
        <v>198</v>
      </c>
      <c r="B29" s="2" t="s">
        <v>179</v>
      </c>
      <c r="C29" s="2" t="s">
        <v>147</v>
      </c>
      <c r="D29" s="2" t="b">
        <v>0</v>
      </c>
      <c r="E29" s="2" t="b">
        <v>0</v>
      </c>
      <c r="F29" s="2" t="s">
        <v>154</v>
      </c>
      <c r="G29" s="2" t="str">
        <f t="shared" si="0"/>
        <v/>
      </c>
      <c r="H29" s="16"/>
      <c r="I29" s="16"/>
      <c r="J29" s="2"/>
      <c r="K29" s="2"/>
      <c r="L29" s="2"/>
      <c r="M29" s="2"/>
      <c r="N29" s="2"/>
    </row>
    <row r="30" spans="1:14" x14ac:dyDescent="0.25">
      <c r="A30" s="2" t="s">
        <v>199</v>
      </c>
      <c r="B30" s="2" t="s">
        <v>177</v>
      </c>
      <c r="C30" s="2" t="s">
        <v>153</v>
      </c>
      <c r="D30" s="2" t="b">
        <v>0</v>
      </c>
      <c r="E30" s="2" t="b">
        <v>0</v>
      </c>
      <c r="F30" s="2" t="s">
        <v>154</v>
      </c>
      <c r="G30" s="2" t="str">
        <f t="shared" si="0"/>
        <v/>
      </c>
      <c r="H30" s="16"/>
      <c r="I30" s="16"/>
      <c r="J30" s="2"/>
      <c r="K30" s="2"/>
      <c r="L30" s="2"/>
      <c r="M30" s="2"/>
      <c r="N30" s="2"/>
    </row>
    <row r="31" spans="1:14" x14ac:dyDescent="0.25">
      <c r="A31" s="2" t="s">
        <v>200</v>
      </c>
      <c r="B31" s="2" t="s">
        <v>177</v>
      </c>
      <c r="C31" s="2" t="s">
        <v>153</v>
      </c>
      <c r="D31" s="2" t="b">
        <v>0</v>
      </c>
      <c r="E31" s="2" t="b">
        <v>0</v>
      </c>
      <c r="F31" s="2" t="s">
        <v>154</v>
      </c>
      <c r="G31" s="2" t="str">
        <f t="shared" si="0"/>
        <v/>
      </c>
      <c r="H31" s="16"/>
      <c r="I31" s="16"/>
      <c r="J31" s="2"/>
      <c r="K31" s="2"/>
      <c r="L31" s="2"/>
      <c r="M31" s="2"/>
      <c r="N31" s="2"/>
    </row>
    <row r="32" spans="1:14" x14ac:dyDescent="0.25">
      <c r="A32" s="2" t="s">
        <v>201</v>
      </c>
      <c r="B32" s="2" t="s">
        <v>202</v>
      </c>
      <c r="C32" s="2" t="s">
        <v>153</v>
      </c>
      <c r="D32" s="2" t="b">
        <v>0</v>
      </c>
      <c r="E32" s="2" t="b">
        <v>0</v>
      </c>
      <c r="F32" s="2" t="s">
        <v>154</v>
      </c>
      <c r="G32" s="2" t="str">
        <f t="shared" si="0"/>
        <v/>
      </c>
      <c r="H32" s="16"/>
      <c r="I32" s="16"/>
      <c r="J32" s="2"/>
      <c r="K32" s="2"/>
      <c r="L32" s="2"/>
      <c r="M32" s="2"/>
      <c r="N32" s="2"/>
    </row>
    <row r="33" spans="1:14" x14ac:dyDescent="0.25">
      <c r="A33" s="2" t="s">
        <v>203</v>
      </c>
      <c r="B33" s="2" t="s">
        <v>170</v>
      </c>
      <c r="C33" s="2" t="s">
        <v>153</v>
      </c>
      <c r="D33" s="2" t="b">
        <v>0</v>
      </c>
      <c r="E33" s="2" t="b">
        <v>0</v>
      </c>
      <c r="F33" s="2" t="s">
        <v>154</v>
      </c>
      <c r="G33" s="2" t="str">
        <f t="shared" si="0"/>
        <v/>
      </c>
      <c r="H33" s="16"/>
      <c r="I33" s="16"/>
      <c r="J33" s="2"/>
      <c r="K33" s="2"/>
      <c r="L33" s="2"/>
      <c r="M33" s="2"/>
      <c r="N33" s="2"/>
    </row>
    <row r="34" spans="1:14" x14ac:dyDescent="0.25">
      <c r="A34" s="2" t="s">
        <v>204</v>
      </c>
      <c r="B34" s="2" t="s">
        <v>205</v>
      </c>
      <c r="C34" s="2" t="s">
        <v>153</v>
      </c>
      <c r="D34" s="2" t="b">
        <v>0</v>
      </c>
      <c r="E34" s="2" t="b">
        <v>0</v>
      </c>
      <c r="F34" s="2" t="s">
        <v>154</v>
      </c>
      <c r="G34" s="2" t="str">
        <f t="shared" si="0"/>
        <v/>
      </c>
      <c r="H34" s="16"/>
      <c r="I34" s="16"/>
      <c r="J34" s="2"/>
      <c r="K34" s="2"/>
      <c r="L34" s="2"/>
      <c r="M34" s="2"/>
      <c r="N34" s="2"/>
    </row>
    <row r="35" spans="1:14" x14ac:dyDescent="0.25">
      <c r="A35" s="2" t="s">
        <v>206</v>
      </c>
      <c r="B35" s="2" t="s">
        <v>170</v>
      </c>
      <c r="C35" s="2" t="s">
        <v>153</v>
      </c>
      <c r="D35" s="2" t="b">
        <v>0</v>
      </c>
      <c r="E35" s="2" t="b">
        <v>0</v>
      </c>
      <c r="F35" s="2" t="s">
        <v>154</v>
      </c>
      <c r="G35" s="2" t="str">
        <f t="shared" si="0"/>
        <v/>
      </c>
      <c r="H35" s="16"/>
      <c r="I35" s="16"/>
      <c r="J35" s="2"/>
      <c r="K35" s="2"/>
      <c r="L35" s="2"/>
      <c r="M35" s="2"/>
      <c r="N35" s="2"/>
    </row>
    <row r="36" spans="1:14" x14ac:dyDescent="0.25">
      <c r="A36" s="2" t="s">
        <v>207</v>
      </c>
      <c r="B36" s="2" t="s">
        <v>195</v>
      </c>
      <c r="C36" s="2" t="s">
        <v>153</v>
      </c>
      <c r="D36" s="2" t="b">
        <v>0</v>
      </c>
      <c r="E36" s="2" t="b">
        <v>0</v>
      </c>
      <c r="F36" s="2" t="s">
        <v>154</v>
      </c>
      <c r="G36" s="2" t="str">
        <f t="shared" si="0"/>
        <v/>
      </c>
      <c r="H36" s="16"/>
      <c r="I36" s="16"/>
      <c r="J36" s="2"/>
      <c r="K36" s="2"/>
      <c r="L36" s="2"/>
      <c r="M36" s="2"/>
      <c r="N36" s="2"/>
    </row>
    <row r="37" spans="1:14" x14ac:dyDescent="0.25">
      <c r="A37" s="2" t="s">
        <v>208</v>
      </c>
      <c r="B37" s="14">
        <v>43102</v>
      </c>
      <c r="C37" s="2" t="s">
        <v>147</v>
      </c>
      <c r="D37" s="2" t="b">
        <v>0</v>
      </c>
      <c r="E37" s="2" t="b">
        <v>1</v>
      </c>
      <c r="F37" s="2" t="s">
        <v>148</v>
      </c>
      <c r="G37" s="2" t="str">
        <f t="shared" si="0"/>
        <v>Exclude</v>
      </c>
      <c r="H37" s="16"/>
      <c r="I37" s="16"/>
      <c r="J37" s="2"/>
      <c r="K37" s="2"/>
      <c r="L37" s="2"/>
      <c r="M37" s="2"/>
      <c r="N37" s="2"/>
    </row>
    <row r="38" spans="1:14" x14ac:dyDescent="0.25">
      <c r="A38" s="2" t="s">
        <v>209</v>
      </c>
      <c r="B38" s="2" t="s">
        <v>188</v>
      </c>
      <c r="C38" s="2" t="s">
        <v>153</v>
      </c>
      <c r="D38" s="2" t="b">
        <v>0</v>
      </c>
      <c r="E38" s="2" t="b">
        <v>0</v>
      </c>
      <c r="F38" s="2" t="s">
        <v>154</v>
      </c>
      <c r="G38" s="2" t="str">
        <f t="shared" si="0"/>
        <v/>
      </c>
      <c r="H38" s="16"/>
      <c r="I38" s="16"/>
      <c r="J38" s="2"/>
      <c r="K38" s="2"/>
      <c r="L38" s="2"/>
      <c r="M38" s="2"/>
      <c r="N38" s="2"/>
    </row>
    <row r="39" spans="1:14" x14ac:dyDescent="0.25">
      <c r="A39" s="2" t="s">
        <v>210</v>
      </c>
      <c r="B39" s="2" t="s">
        <v>168</v>
      </c>
      <c r="C39" s="2" t="s">
        <v>153</v>
      </c>
      <c r="D39" s="2" t="b">
        <v>0</v>
      </c>
      <c r="E39" s="2" t="b">
        <v>0</v>
      </c>
      <c r="F39" s="2" t="s">
        <v>154</v>
      </c>
      <c r="G39" s="2" t="str">
        <f t="shared" si="0"/>
        <v/>
      </c>
      <c r="H39" s="16"/>
      <c r="I39" s="16"/>
      <c r="J39" s="2"/>
      <c r="K39" s="2"/>
      <c r="L39" s="2"/>
      <c r="M39" s="2"/>
      <c r="N39" s="2"/>
    </row>
    <row r="40" spans="1:14" x14ac:dyDescent="0.25">
      <c r="A40" s="2" t="s">
        <v>211</v>
      </c>
      <c r="B40" s="2" t="s">
        <v>212</v>
      </c>
      <c r="C40" s="2" t="s">
        <v>153</v>
      </c>
      <c r="D40" s="2" t="b">
        <v>0</v>
      </c>
      <c r="E40" s="2" t="b">
        <v>0</v>
      </c>
      <c r="F40" s="2" t="s">
        <v>154</v>
      </c>
      <c r="G40" s="2" t="str">
        <f t="shared" si="0"/>
        <v/>
      </c>
      <c r="H40" s="16"/>
      <c r="I40" s="16"/>
      <c r="J40" s="2"/>
      <c r="K40" s="2"/>
      <c r="L40" s="2"/>
      <c r="M40" s="2"/>
      <c r="N40" s="2"/>
    </row>
    <row r="41" spans="1:14" x14ac:dyDescent="0.25">
      <c r="A41" s="2" t="s">
        <v>213</v>
      </c>
      <c r="B41" s="2" t="s">
        <v>172</v>
      </c>
      <c r="C41" s="2" t="s">
        <v>153</v>
      </c>
      <c r="D41" s="2" t="b">
        <v>0</v>
      </c>
      <c r="E41" s="2" t="b">
        <v>0</v>
      </c>
      <c r="F41" s="2" t="s">
        <v>154</v>
      </c>
      <c r="G41" s="2" t="str">
        <f t="shared" si="0"/>
        <v>Include</v>
      </c>
      <c r="H41" s="16"/>
      <c r="I41" s="16"/>
      <c r="J41" s="2"/>
      <c r="K41" s="2"/>
      <c r="L41" s="2"/>
      <c r="M41" s="2"/>
      <c r="N41" s="2"/>
    </row>
    <row r="42" spans="1:14" x14ac:dyDescent="0.25">
      <c r="A42" s="2" t="s">
        <v>214</v>
      </c>
      <c r="B42" s="2" t="s">
        <v>166</v>
      </c>
      <c r="C42" s="2" t="s">
        <v>153</v>
      </c>
      <c r="D42" s="2" t="b">
        <v>0</v>
      </c>
      <c r="E42" s="2" t="b">
        <v>0</v>
      </c>
      <c r="F42" s="2" t="s">
        <v>154</v>
      </c>
      <c r="G42" s="2" t="str">
        <f t="shared" si="0"/>
        <v/>
      </c>
      <c r="H42" s="16"/>
      <c r="I42" s="16"/>
      <c r="J42" s="2"/>
      <c r="K42" s="2"/>
      <c r="L42" s="2"/>
      <c r="M42" s="2"/>
      <c r="N42" s="2"/>
    </row>
    <row r="43" spans="1:14" x14ac:dyDescent="0.25">
      <c r="A43" s="2" t="s">
        <v>215</v>
      </c>
      <c r="B43" s="2" t="s">
        <v>152</v>
      </c>
      <c r="C43" s="2" t="s">
        <v>153</v>
      </c>
      <c r="D43" s="2" t="b">
        <v>0</v>
      </c>
      <c r="E43" s="2" t="b">
        <v>0</v>
      </c>
      <c r="F43" s="2" t="s">
        <v>154</v>
      </c>
      <c r="G43" s="2" t="str">
        <f t="shared" si="0"/>
        <v/>
      </c>
      <c r="H43" s="16"/>
      <c r="I43" s="16"/>
      <c r="J43" s="2"/>
      <c r="K43" s="2"/>
      <c r="L43" s="2"/>
      <c r="M43" s="2"/>
      <c r="N43" s="2"/>
    </row>
    <row r="44" spans="1:14" x14ac:dyDescent="0.25">
      <c r="A44" s="2" t="s">
        <v>216</v>
      </c>
      <c r="B44" s="2" t="s">
        <v>217</v>
      </c>
      <c r="C44" s="2" t="s">
        <v>153</v>
      </c>
      <c r="D44" s="2" t="b">
        <v>0</v>
      </c>
      <c r="E44" s="2" t="b">
        <v>0</v>
      </c>
      <c r="F44" s="2" t="s">
        <v>154</v>
      </c>
      <c r="G44" s="2" t="str">
        <f t="shared" si="0"/>
        <v/>
      </c>
      <c r="H44" s="16"/>
      <c r="I44" s="16"/>
      <c r="J44" s="2"/>
      <c r="K44" s="2"/>
      <c r="L44" s="2"/>
      <c r="M44" s="2"/>
      <c r="N44" s="2"/>
    </row>
    <row r="45" spans="1:14" x14ac:dyDescent="0.25">
      <c r="A45" s="2" t="s">
        <v>218</v>
      </c>
      <c r="B45" s="2" t="s">
        <v>157</v>
      </c>
      <c r="C45" s="2" t="s">
        <v>153</v>
      </c>
      <c r="D45" s="2" t="b">
        <v>0</v>
      </c>
      <c r="E45" s="2" t="b">
        <v>0</v>
      </c>
      <c r="F45" s="2" t="s">
        <v>154</v>
      </c>
      <c r="G45" s="2" t="str">
        <f t="shared" si="0"/>
        <v/>
      </c>
      <c r="H45" s="16"/>
      <c r="I45" s="16"/>
      <c r="J45" s="2"/>
      <c r="K45" s="2"/>
      <c r="L45" s="2"/>
      <c r="M45" s="2"/>
      <c r="N45" s="2"/>
    </row>
    <row r="46" spans="1:14" x14ac:dyDescent="0.25">
      <c r="A46" s="2" t="s">
        <v>219</v>
      </c>
      <c r="B46" s="2" t="s">
        <v>220</v>
      </c>
      <c r="C46" s="2" t="s">
        <v>147</v>
      </c>
      <c r="D46" s="2" t="b">
        <v>0</v>
      </c>
      <c r="E46" s="2" t="b">
        <v>0</v>
      </c>
      <c r="F46" s="2" t="s">
        <v>154</v>
      </c>
      <c r="G46" s="2" t="str">
        <f t="shared" si="0"/>
        <v/>
      </c>
      <c r="H46" s="16"/>
      <c r="I46" s="16"/>
      <c r="J46" s="2"/>
      <c r="K46" s="2"/>
      <c r="L46" s="2"/>
      <c r="M46" s="2"/>
      <c r="N46" s="2"/>
    </row>
    <row r="47" spans="1:14" x14ac:dyDescent="0.25">
      <c r="A47" s="2" t="s">
        <v>221</v>
      </c>
      <c r="B47" s="2" t="s">
        <v>222</v>
      </c>
      <c r="C47" s="2" t="s">
        <v>153</v>
      </c>
      <c r="D47" s="2" t="b">
        <v>0</v>
      </c>
      <c r="E47" s="2" t="b">
        <v>0</v>
      </c>
      <c r="F47" s="2" t="s">
        <v>154</v>
      </c>
      <c r="G47" s="2" t="str">
        <f t="shared" si="0"/>
        <v/>
      </c>
      <c r="H47" s="16"/>
      <c r="I47" s="16"/>
      <c r="J47" s="2"/>
      <c r="K47" s="2"/>
      <c r="L47" s="2"/>
      <c r="M47" s="2"/>
      <c r="N47" s="2"/>
    </row>
    <row r="48" spans="1:14" x14ac:dyDescent="0.25">
      <c r="A48" s="2" t="s">
        <v>223</v>
      </c>
      <c r="B48" s="14">
        <v>43102</v>
      </c>
      <c r="C48" s="2" t="s">
        <v>153</v>
      </c>
      <c r="D48" s="2" t="b">
        <v>0</v>
      </c>
      <c r="E48" s="2" t="b">
        <v>0</v>
      </c>
      <c r="F48" s="2" t="s">
        <v>154</v>
      </c>
      <c r="G48" s="2" t="str">
        <f t="shared" si="0"/>
        <v/>
      </c>
      <c r="H48" s="16"/>
      <c r="I48" s="16"/>
      <c r="J48" s="2"/>
      <c r="K48" s="2"/>
      <c r="L48" s="2"/>
      <c r="M48" s="2"/>
      <c r="N48" s="2"/>
    </row>
    <row r="49" spans="1:14" x14ac:dyDescent="0.25">
      <c r="A49" s="2" t="s">
        <v>224</v>
      </c>
      <c r="B49" s="2" t="s">
        <v>220</v>
      </c>
      <c r="C49" s="2" t="s">
        <v>153</v>
      </c>
      <c r="D49" s="2" t="b">
        <v>0</v>
      </c>
      <c r="E49" s="2" t="b">
        <v>0</v>
      </c>
      <c r="F49" s="2" t="s">
        <v>154</v>
      </c>
      <c r="G49" s="2" t="str">
        <f t="shared" si="0"/>
        <v/>
      </c>
      <c r="H49" s="16"/>
      <c r="I49" s="16"/>
      <c r="J49" s="2"/>
      <c r="K49" s="2"/>
      <c r="L49" s="2"/>
      <c r="M49" s="2"/>
      <c r="N49" s="2"/>
    </row>
    <row r="50" spans="1:14" x14ac:dyDescent="0.25">
      <c r="A50" s="2" t="s">
        <v>225</v>
      </c>
      <c r="B50" s="2" t="s">
        <v>205</v>
      </c>
      <c r="C50" s="2" t="s">
        <v>147</v>
      </c>
      <c r="D50" s="2" t="b">
        <v>0</v>
      </c>
      <c r="E50" s="2" t="b">
        <v>0</v>
      </c>
      <c r="F50" s="2" t="s">
        <v>173</v>
      </c>
      <c r="G50" s="2" t="str">
        <f t="shared" si="0"/>
        <v/>
      </c>
      <c r="H50" s="16"/>
      <c r="I50" s="16"/>
      <c r="J50" s="2"/>
      <c r="K50" s="2"/>
      <c r="L50" s="2"/>
      <c r="M50" s="2"/>
      <c r="N50" s="2"/>
    </row>
    <row r="51" spans="1:14" x14ac:dyDescent="0.25">
      <c r="A51" s="2" t="s">
        <v>226</v>
      </c>
      <c r="B51" s="2" t="s">
        <v>227</v>
      </c>
      <c r="C51" s="2" t="s">
        <v>147</v>
      </c>
      <c r="D51" s="2" t="b">
        <v>0</v>
      </c>
      <c r="E51" s="2" t="b">
        <v>0</v>
      </c>
      <c r="F51" s="2" t="s">
        <v>154</v>
      </c>
      <c r="G51" s="2" t="str">
        <f t="shared" si="0"/>
        <v/>
      </c>
      <c r="H51" s="16"/>
      <c r="I51" s="16"/>
      <c r="J51" s="2"/>
      <c r="K51" s="2"/>
      <c r="L51" s="2"/>
      <c r="M51" s="2"/>
      <c r="N51" s="2"/>
    </row>
    <row r="52" spans="1:14" x14ac:dyDescent="0.25">
      <c r="A52" s="2" t="s">
        <v>228</v>
      </c>
      <c r="B52" s="2" t="s">
        <v>146</v>
      </c>
      <c r="C52" s="2" t="s">
        <v>153</v>
      </c>
      <c r="D52" s="2" t="b">
        <v>0</v>
      </c>
      <c r="E52" s="2" t="b">
        <v>0</v>
      </c>
      <c r="F52" s="2" t="s">
        <v>154</v>
      </c>
      <c r="G52" s="2" t="str">
        <f t="shared" si="0"/>
        <v/>
      </c>
      <c r="H52" s="16"/>
      <c r="I52" s="16"/>
      <c r="J52" s="2"/>
      <c r="K52" s="2"/>
      <c r="L52" s="2"/>
      <c r="M52" s="2"/>
      <c r="N52" s="2"/>
    </row>
    <row r="53" spans="1:14" x14ac:dyDescent="0.25">
      <c r="A53" s="2" t="s">
        <v>44</v>
      </c>
      <c r="B53" s="2" t="s">
        <v>191</v>
      </c>
      <c r="C53" s="2" t="s">
        <v>153</v>
      </c>
      <c r="D53" s="2" t="b">
        <v>0</v>
      </c>
      <c r="E53" s="2" t="b">
        <v>0</v>
      </c>
      <c r="F53" s="2" t="s">
        <v>154</v>
      </c>
      <c r="G53" s="2" t="str">
        <f t="shared" si="0"/>
        <v/>
      </c>
      <c r="H53" s="16"/>
      <c r="I53" s="16"/>
      <c r="J53" s="2"/>
      <c r="K53" s="2"/>
      <c r="L53" s="2"/>
      <c r="M53" s="2"/>
      <c r="N53" s="2"/>
    </row>
    <row r="54" spans="1:14" x14ac:dyDescent="0.25">
      <c r="A54" s="2" t="s">
        <v>229</v>
      </c>
      <c r="B54" s="2" t="s">
        <v>157</v>
      </c>
      <c r="C54" s="2" t="s">
        <v>153</v>
      </c>
      <c r="D54" s="2" t="b">
        <v>0</v>
      </c>
      <c r="E54" s="2" t="b">
        <v>0</v>
      </c>
      <c r="F54" s="2" t="s">
        <v>154</v>
      </c>
      <c r="G54" s="2" t="str">
        <f t="shared" si="0"/>
        <v/>
      </c>
      <c r="H54" s="16"/>
      <c r="I54" s="16"/>
      <c r="J54" s="2"/>
      <c r="K54" s="2"/>
      <c r="L54" s="2"/>
      <c r="M54" s="2"/>
      <c r="N54" s="2"/>
    </row>
    <row r="55" spans="1:14" x14ac:dyDescent="0.25">
      <c r="A55" s="2" t="s">
        <v>230</v>
      </c>
      <c r="B55" s="2" t="s">
        <v>231</v>
      </c>
      <c r="C55" s="2" t="s">
        <v>153</v>
      </c>
      <c r="D55" s="2" t="b">
        <v>0</v>
      </c>
      <c r="E55" s="2" t="b">
        <v>0</v>
      </c>
      <c r="F55" s="2" t="s">
        <v>154</v>
      </c>
      <c r="G55" s="2" t="str">
        <f t="shared" si="0"/>
        <v/>
      </c>
      <c r="H55" s="16"/>
      <c r="I55" s="16"/>
      <c r="J55" s="2"/>
      <c r="K55" s="2"/>
      <c r="L55" s="2"/>
      <c r="M55" s="2"/>
      <c r="N55" s="2"/>
    </row>
    <row r="56" spans="1:14" x14ac:dyDescent="0.25">
      <c r="A56" s="2" t="s">
        <v>232</v>
      </c>
      <c r="B56" s="2" t="s">
        <v>188</v>
      </c>
      <c r="C56" s="2" t="s">
        <v>153</v>
      </c>
      <c r="D56" s="2" t="b">
        <v>0</v>
      </c>
      <c r="E56" s="2" t="b">
        <v>0</v>
      </c>
      <c r="F56" s="2" t="s">
        <v>154</v>
      </c>
      <c r="G56" s="2" t="str">
        <f t="shared" si="0"/>
        <v/>
      </c>
      <c r="H56" s="16"/>
      <c r="I56" s="16"/>
      <c r="J56" s="2"/>
      <c r="K56" s="2"/>
      <c r="L56" s="2"/>
      <c r="M56" s="2"/>
      <c r="N56" s="2"/>
    </row>
    <row r="57" spans="1:14" x14ac:dyDescent="0.25">
      <c r="A57" s="2" t="s">
        <v>233</v>
      </c>
      <c r="B57" s="2" t="s">
        <v>191</v>
      </c>
      <c r="C57" s="2" t="s">
        <v>153</v>
      </c>
      <c r="D57" s="2" t="b">
        <v>0</v>
      </c>
      <c r="E57" s="2" t="b">
        <v>0</v>
      </c>
      <c r="F57" s="2" t="s">
        <v>154</v>
      </c>
      <c r="G57" s="2" t="str">
        <f t="shared" si="0"/>
        <v/>
      </c>
      <c r="H57" s="16"/>
      <c r="I57" s="16"/>
      <c r="J57" s="2"/>
      <c r="K57" s="2"/>
      <c r="L57" s="2"/>
      <c r="M57" s="2"/>
      <c r="N57" s="2"/>
    </row>
    <row r="58" spans="1:14" x14ac:dyDescent="0.25">
      <c r="A58" s="2" t="s">
        <v>234</v>
      </c>
      <c r="B58" s="2" t="s">
        <v>175</v>
      </c>
      <c r="C58" s="2" t="s">
        <v>153</v>
      </c>
      <c r="D58" s="2" t="b">
        <v>0</v>
      </c>
      <c r="E58" s="2" t="b">
        <v>0</v>
      </c>
      <c r="F58" s="2" t="s">
        <v>154</v>
      </c>
      <c r="G58" s="2" t="str">
        <f t="shared" si="0"/>
        <v/>
      </c>
      <c r="H58" s="16"/>
      <c r="I58" s="16"/>
      <c r="J58" s="2"/>
      <c r="K58" s="2"/>
      <c r="L58" s="2"/>
      <c r="M58" s="2"/>
      <c r="N58" s="2"/>
    </row>
    <row r="59" spans="1:14" x14ac:dyDescent="0.25">
      <c r="A59" s="2" t="s">
        <v>235</v>
      </c>
      <c r="B59" s="2" t="s">
        <v>205</v>
      </c>
      <c r="C59" s="2" t="s">
        <v>153</v>
      </c>
      <c r="D59" s="2" t="b">
        <v>0</v>
      </c>
      <c r="E59" s="2" t="b">
        <v>0</v>
      </c>
      <c r="F59" s="2" t="s">
        <v>154</v>
      </c>
      <c r="G59" s="2" t="str">
        <f t="shared" si="0"/>
        <v/>
      </c>
      <c r="H59" s="16"/>
      <c r="I59" s="16"/>
      <c r="J59" s="2"/>
      <c r="K59" s="2"/>
      <c r="L59" s="2"/>
      <c r="M59" s="2"/>
      <c r="N59" s="2"/>
    </row>
    <row r="60" spans="1:14" x14ac:dyDescent="0.25">
      <c r="A60" s="2" t="s">
        <v>236</v>
      </c>
      <c r="B60" s="2" t="s">
        <v>170</v>
      </c>
      <c r="C60" s="2" t="s">
        <v>147</v>
      </c>
      <c r="D60" s="2" t="b">
        <v>0</v>
      </c>
      <c r="E60" s="2" t="b">
        <v>0</v>
      </c>
      <c r="F60" s="2" t="s">
        <v>173</v>
      </c>
      <c r="G60" s="2" t="str">
        <f t="shared" si="0"/>
        <v/>
      </c>
      <c r="H60" s="16"/>
      <c r="I60" s="16"/>
      <c r="J60" s="2"/>
      <c r="K60" s="2"/>
      <c r="L60" s="2"/>
      <c r="M60" s="2"/>
      <c r="N60" s="2"/>
    </row>
    <row r="61" spans="1:14" x14ac:dyDescent="0.25">
      <c r="A61" s="2" t="s">
        <v>237</v>
      </c>
      <c r="B61" s="2" t="s">
        <v>188</v>
      </c>
      <c r="C61" s="2" t="s">
        <v>153</v>
      </c>
      <c r="D61" s="2" t="b">
        <v>0</v>
      </c>
      <c r="E61" s="2" t="b">
        <v>0</v>
      </c>
      <c r="F61" s="2" t="s">
        <v>154</v>
      </c>
      <c r="G61" s="2" t="str">
        <f t="shared" si="0"/>
        <v/>
      </c>
      <c r="H61" s="16"/>
      <c r="I61" s="16"/>
      <c r="J61" s="2"/>
      <c r="K61" s="2"/>
      <c r="L61" s="2"/>
      <c r="M61" s="2"/>
      <c r="N61" s="2"/>
    </row>
    <row r="62" spans="1:14" x14ac:dyDescent="0.25">
      <c r="A62" s="2" t="s">
        <v>238</v>
      </c>
      <c r="B62" s="2" t="s">
        <v>195</v>
      </c>
      <c r="C62" s="2" t="s">
        <v>153</v>
      </c>
      <c r="D62" s="2" t="b">
        <v>0</v>
      </c>
      <c r="E62" s="2" t="b">
        <v>0</v>
      </c>
      <c r="F62" s="2" t="s">
        <v>196</v>
      </c>
      <c r="G62" s="2" t="str">
        <f t="shared" si="0"/>
        <v/>
      </c>
      <c r="H62" s="16"/>
      <c r="I62" s="16"/>
      <c r="J62" s="2"/>
      <c r="K62" s="2"/>
      <c r="L62" s="2"/>
      <c r="M62" s="2"/>
      <c r="N62" s="2"/>
    </row>
    <row r="63" spans="1:14" x14ac:dyDescent="0.25">
      <c r="A63" s="2" t="s">
        <v>239</v>
      </c>
      <c r="B63" s="2" t="s">
        <v>164</v>
      </c>
      <c r="C63" s="2" t="s">
        <v>153</v>
      </c>
      <c r="D63" s="2" t="b">
        <v>0</v>
      </c>
      <c r="E63" s="2" t="b">
        <v>0</v>
      </c>
      <c r="F63" s="2" t="s">
        <v>154</v>
      </c>
      <c r="G63" s="2" t="str">
        <f t="shared" si="0"/>
        <v/>
      </c>
      <c r="H63" s="16"/>
      <c r="I63" s="16"/>
      <c r="J63" s="2"/>
      <c r="K63" s="2"/>
      <c r="L63" s="2"/>
      <c r="M63" s="2"/>
      <c r="N63" s="2"/>
    </row>
    <row r="64" spans="1:14" x14ac:dyDescent="0.25">
      <c r="A64" s="2" t="s">
        <v>240</v>
      </c>
      <c r="B64" s="2" t="s">
        <v>175</v>
      </c>
      <c r="C64" s="2" t="s">
        <v>153</v>
      </c>
      <c r="D64" s="2" t="b">
        <v>0</v>
      </c>
      <c r="E64" s="2" t="b">
        <v>0</v>
      </c>
      <c r="F64" s="2" t="s">
        <v>173</v>
      </c>
      <c r="G64" s="2" t="str">
        <f t="shared" si="0"/>
        <v/>
      </c>
      <c r="H64" s="16"/>
      <c r="I64" s="16"/>
      <c r="J64" s="2"/>
      <c r="K64" s="2"/>
      <c r="L64" s="2"/>
      <c r="M64" s="2"/>
      <c r="N64" s="2"/>
    </row>
    <row r="65" spans="1:14" x14ac:dyDescent="0.25">
      <c r="A65" s="2" t="s">
        <v>241</v>
      </c>
      <c r="B65" s="2" t="s">
        <v>242</v>
      </c>
      <c r="C65" s="2" t="s">
        <v>153</v>
      </c>
      <c r="D65" s="2" t="b">
        <v>0</v>
      </c>
      <c r="E65" s="2" t="b">
        <v>0</v>
      </c>
      <c r="F65" s="2" t="s">
        <v>154</v>
      </c>
      <c r="G65" s="2" t="str">
        <f t="shared" si="0"/>
        <v/>
      </c>
      <c r="H65" s="16"/>
      <c r="I65" s="16"/>
      <c r="J65" s="2"/>
      <c r="K65" s="2"/>
      <c r="L65" s="2"/>
      <c r="M65" s="2"/>
      <c r="N65" s="2"/>
    </row>
    <row r="66" spans="1:14" x14ac:dyDescent="0.25">
      <c r="A66" s="2" t="s">
        <v>243</v>
      </c>
      <c r="B66" s="2" t="s">
        <v>231</v>
      </c>
      <c r="C66" s="2" t="s">
        <v>147</v>
      </c>
      <c r="D66" s="2" t="b">
        <v>0</v>
      </c>
      <c r="E66" s="2" t="b">
        <v>0</v>
      </c>
      <c r="F66" s="2" t="s">
        <v>173</v>
      </c>
      <c r="G66" s="2" t="str">
        <f t="shared" si="0"/>
        <v/>
      </c>
      <c r="H66" s="16"/>
      <c r="I66" s="16"/>
      <c r="J66" s="2"/>
      <c r="K66" s="2"/>
      <c r="L66" s="2"/>
      <c r="M66" s="2"/>
      <c r="N66" s="2"/>
    </row>
    <row r="67" spans="1:14" x14ac:dyDescent="0.25">
      <c r="A67" s="2" t="s">
        <v>244</v>
      </c>
      <c r="B67" s="2" t="s">
        <v>170</v>
      </c>
      <c r="C67" s="2" t="s">
        <v>153</v>
      </c>
      <c r="D67" s="2" t="b">
        <v>0</v>
      </c>
      <c r="E67" s="2" t="b">
        <v>0</v>
      </c>
      <c r="F67" s="2" t="s">
        <v>154</v>
      </c>
      <c r="G67" s="2" t="str">
        <f t="shared" ref="G67:G130" si="1">IF(B67="11/29/2017", "Include", IF(OR(F67="L",F67="B", D67=TRUE, E67=TRUE), "Exclude", ""))</f>
        <v/>
      </c>
      <c r="H67" s="16"/>
      <c r="I67" s="16"/>
      <c r="J67" s="2"/>
      <c r="K67" s="2"/>
      <c r="L67" s="2"/>
      <c r="M67" s="2"/>
      <c r="N67" s="2"/>
    </row>
    <row r="68" spans="1:14" x14ac:dyDescent="0.25">
      <c r="A68" s="2" t="s">
        <v>245</v>
      </c>
      <c r="B68" s="2" t="s">
        <v>205</v>
      </c>
      <c r="C68" s="2" t="s">
        <v>147</v>
      </c>
      <c r="D68" s="2" t="b">
        <v>0</v>
      </c>
      <c r="E68" s="2" t="b">
        <v>0</v>
      </c>
      <c r="F68" s="2" t="s">
        <v>154</v>
      </c>
      <c r="G68" s="2" t="str">
        <f t="shared" si="1"/>
        <v/>
      </c>
      <c r="H68" s="16"/>
      <c r="I68" s="16"/>
      <c r="J68" s="2"/>
      <c r="K68" s="2"/>
      <c r="L68" s="2"/>
      <c r="M68" s="2"/>
      <c r="N68" s="2"/>
    </row>
    <row r="69" spans="1:14" x14ac:dyDescent="0.25">
      <c r="A69" s="2" t="s">
        <v>246</v>
      </c>
      <c r="B69" s="2" t="s">
        <v>175</v>
      </c>
      <c r="C69" s="2" t="s">
        <v>153</v>
      </c>
      <c r="D69" s="2" t="b">
        <v>0</v>
      </c>
      <c r="E69" s="2" t="b">
        <v>0</v>
      </c>
      <c r="F69" s="2" t="s">
        <v>154</v>
      </c>
      <c r="G69" s="2" t="str">
        <f t="shared" si="1"/>
        <v/>
      </c>
      <c r="H69" s="16"/>
      <c r="I69" s="16"/>
      <c r="J69" s="2"/>
      <c r="K69" s="2"/>
      <c r="L69" s="2"/>
      <c r="M69" s="2"/>
      <c r="N69" s="2"/>
    </row>
    <row r="70" spans="1:14" x14ac:dyDescent="0.25">
      <c r="A70" s="2" t="s">
        <v>247</v>
      </c>
      <c r="B70" s="2" t="s">
        <v>202</v>
      </c>
      <c r="C70" s="2" t="s">
        <v>153</v>
      </c>
      <c r="D70" s="2" t="b">
        <v>0</v>
      </c>
      <c r="E70" s="2" t="b">
        <v>0</v>
      </c>
      <c r="F70" s="2" t="s">
        <v>154</v>
      </c>
      <c r="G70" s="2" t="str">
        <f t="shared" si="1"/>
        <v/>
      </c>
      <c r="H70" s="16"/>
      <c r="I70" s="16"/>
      <c r="J70" s="2"/>
      <c r="K70" s="2"/>
      <c r="L70" s="2"/>
      <c r="M70" s="2"/>
      <c r="N70" s="2"/>
    </row>
    <row r="71" spans="1:14" x14ac:dyDescent="0.25">
      <c r="A71" s="2" t="s">
        <v>248</v>
      </c>
      <c r="B71" s="2" t="s">
        <v>152</v>
      </c>
      <c r="C71" s="2" t="s">
        <v>153</v>
      </c>
      <c r="D71" s="2" t="b">
        <v>0</v>
      </c>
      <c r="E71" s="2" t="b">
        <v>0</v>
      </c>
      <c r="F71" s="2" t="s">
        <v>154</v>
      </c>
      <c r="G71" s="2" t="str">
        <f t="shared" si="1"/>
        <v/>
      </c>
      <c r="H71" s="16"/>
      <c r="I71" s="16"/>
      <c r="J71" s="2"/>
      <c r="K71" s="2"/>
      <c r="L71" s="2"/>
      <c r="M71" s="2"/>
      <c r="N71" s="2"/>
    </row>
    <row r="72" spans="1:14" x14ac:dyDescent="0.25">
      <c r="A72" s="2" t="s">
        <v>249</v>
      </c>
      <c r="B72" s="2" t="s">
        <v>164</v>
      </c>
      <c r="C72" s="2" t="s">
        <v>153</v>
      </c>
      <c r="D72" s="2" t="b">
        <v>0</v>
      </c>
      <c r="E72" s="2" t="b">
        <v>0</v>
      </c>
      <c r="F72" s="2" t="s">
        <v>154</v>
      </c>
      <c r="G72" s="2" t="str">
        <f t="shared" si="1"/>
        <v/>
      </c>
      <c r="H72" s="16"/>
      <c r="I72" s="16"/>
      <c r="J72" s="2"/>
      <c r="K72" s="2"/>
      <c r="L72" s="2"/>
      <c r="M72" s="2"/>
      <c r="N72" s="2"/>
    </row>
    <row r="73" spans="1:14" x14ac:dyDescent="0.25">
      <c r="A73" s="2" t="s">
        <v>55</v>
      </c>
      <c r="B73" s="2" t="s">
        <v>191</v>
      </c>
      <c r="C73" s="2" t="s">
        <v>153</v>
      </c>
      <c r="D73" s="2" t="b">
        <v>0</v>
      </c>
      <c r="E73" s="2" t="b">
        <v>0</v>
      </c>
      <c r="F73" s="2" t="s">
        <v>154</v>
      </c>
      <c r="G73" s="2" t="str">
        <f t="shared" si="1"/>
        <v/>
      </c>
      <c r="H73" s="16"/>
      <c r="I73" s="16"/>
      <c r="J73" s="2"/>
      <c r="K73" s="2"/>
      <c r="L73" s="2"/>
      <c r="M73" s="2"/>
      <c r="N73" s="2"/>
    </row>
    <row r="74" spans="1:14" x14ac:dyDescent="0.25">
      <c r="A74" s="2" t="s">
        <v>250</v>
      </c>
      <c r="B74" s="2" t="s">
        <v>172</v>
      </c>
      <c r="C74" s="2" t="s">
        <v>153</v>
      </c>
      <c r="D74" s="2" t="b">
        <v>0</v>
      </c>
      <c r="E74" s="2" t="b">
        <v>0</v>
      </c>
      <c r="F74" s="2" t="s">
        <v>154</v>
      </c>
      <c r="G74" s="2" t="str">
        <f t="shared" si="1"/>
        <v>Include</v>
      </c>
      <c r="H74" s="16"/>
      <c r="I74" s="16"/>
      <c r="J74" s="2"/>
      <c r="K74" s="2"/>
      <c r="L74" s="2"/>
      <c r="M74" s="2"/>
      <c r="N74" s="2"/>
    </row>
    <row r="75" spans="1:14" x14ac:dyDescent="0.25">
      <c r="A75" s="2" t="s">
        <v>251</v>
      </c>
      <c r="B75" s="2" t="s">
        <v>188</v>
      </c>
      <c r="C75" s="2" t="s">
        <v>153</v>
      </c>
      <c r="D75" s="2" t="b">
        <v>0</v>
      </c>
      <c r="E75" s="2" t="b">
        <v>0</v>
      </c>
      <c r="F75" s="2" t="s">
        <v>154</v>
      </c>
      <c r="G75" s="2" t="str">
        <f t="shared" si="1"/>
        <v/>
      </c>
      <c r="H75" s="16"/>
      <c r="I75" s="16"/>
      <c r="J75" s="2"/>
      <c r="K75" s="2"/>
      <c r="L75" s="2"/>
      <c r="M75" s="2"/>
      <c r="N75" s="2"/>
    </row>
    <row r="76" spans="1:14" x14ac:dyDescent="0.25">
      <c r="A76" s="2" t="s">
        <v>252</v>
      </c>
      <c r="B76" s="2" t="s">
        <v>202</v>
      </c>
      <c r="C76" s="2" t="s">
        <v>147</v>
      </c>
      <c r="D76" s="2" t="b">
        <v>0</v>
      </c>
      <c r="E76" s="2" t="b">
        <v>1</v>
      </c>
      <c r="F76" s="2" t="s">
        <v>148</v>
      </c>
      <c r="G76" s="2" t="str">
        <f t="shared" si="1"/>
        <v>Exclude</v>
      </c>
      <c r="H76" s="16"/>
      <c r="I76" s="16"/>
      <c r="J76" s="2"/>
      <c r="K76" s="2"/>
      <c r="L76" s="2"/>
      <c r="M76" s="2"/>
      <c r="N76" s="2"/>
    </row>
    <row r="77" spans="1:14" x14ac:dyDescent="0.25">
      <c r="A77" s="2" t="s">
        <v>253</v>
      </c>
      <c r="B77" s="2" t="s">
        <v>175</v>
      </c>
      <c r="C77" s="2" t="s">
        <v>153</v>
      </c>
      <c r="D77" s="2" t="b">
        <v>0</v>
      </c>
      <c r="E77" s="2" t="b">
        <v>0</v>
      </c>
      <c r="F77" s="2" t="s">
        <v>154</v>
      </c>
      <c r="G77" s="2" t="str">
        <f t="shared" si="1"/>
        <v/>
      </c>
      <c r="H77" s="16"/>
      <c r="I77" s="16"/>
      <c r="J77" s="2"/>
      <c r="K77" s="2"/>
      <c r="L77" s="2"/>
      <c r="M77" s="2"/>
      <c r="N77" s="2"/>
    </row>
    <row r="78" spans="1:14" x14ac:dyDescent="0.25">
      <c r="A78" s="2" t="s">
        <v>254</v>
      </c>
      <c r="B78" s="2" t="s">
        <v>166</v>
      </c>
      <c r="C78" s="2" t="s">
        <v>153</v>
      </c>
      <c r="D78" s="2" t="b">
        <v>0</v>
      </c>
      <c r="E78" s="2" t="b">
        <v>0</v>
      </c>
      <c r="F78" s="2" t="s">
        <v>154</v>
      </c>
      <c r="G78" s="2" t="str">
        <f t="shared" si="1"/>
        <v/>
      </c>
      <c r="H78" s="16"/>
      <c r="I78" s="16"/>
      <c r="J78" s="2"/>
      <c r="K78" s="2"/>
      <c r="L78" s="2"/>
      <c r="M78" s="2"/>
      <c r="N78" s="2"/>
    </row>
    <row r="79" spans="1:14" x14ac:dyDescent="0.25">
      <c r="A79" s="2" t="s">
        <v>162</v>
      </c>
      <c r="B79" s="2" t="s">
        <v>205</v>
      </c>
      <c r="C79" s="2" t="s">
        <v>153</v>
      </c>
      <c r="D79" s="2" t="b">
        <v>0</v>
      </c>
      <c r="E79" s="2" t="b">
        <v>1</v>
      </c>
      <c r="F79" s="2" t="s">
        <v>148</v>
      </c>
      <c r="G79" s="2" t="str">
        <f t="shared" si="1"/>
        <v>Exclude</v>
      </c>
      <c r="H79" s="16"/>
      <c r="I79" s="16"/>
      <c r="J79" s="2"/>
      <c r="K79" s="2"/>
      <c r="L79" s="2"/>
      <c r="M79" s="2"/>
      <c r="N79" s="2"/>
    </row>
    <row r="80" spans="1:14" x14ac:dyDescent="0.25">
      <c r="A80" s="2" t="s">
        <v>255</v>
      </c>
      <c r="B80" s="2" t="s">
        <v>157</v>
      </c>
      <c r="C80" s="2" t="s">
        <v>153</v>
      </c>
      <c r="D80" s="2" t="b">
        <v>0</v>
      </c>
      <c r="E80" s="2" t="b">
        <v>0</v>
      </c>
      <c r="F80" s="2" t="s">
        <v>256</v>
      </c>
      <c r="G80" s="2" t="str">
        <f t="shared" si="1"/>
        <v/>
      </c>
      <c r="H80" s="16"/>
      <c r="I80" s="16"/>
      <c r="J80" s="2"/>
      <c r="K80" s="2"/>
      <c r="L80" s="2"/>
      <c r="M80" s="2"/>
      <c r="N80" s="2"/>
    </row>
    <row r="81" spans="1:14" x14ac:dyDescent="0.25">
      <c r="A81" s="2" t="s">
        <v>257</v>
      </c>
      <c r="B81" s="2" t="s">
        <v>172</v>
      </c>
      <c r="C81" s="2" t="s">
        <v>153</v>
      </c>
      <c r="D81" s="2" t="b">
        <v>0</v>
      </c>
      <c r="E81" s="2" t="b">
        <v>0</v>
      </c>
      <c r="F81" s="2" t="s">
        <v>154</v>
      </c>
      <c r="G81" s="2" t="str">
        <f t="shared" si="1"/>
        <v>Include</v>
      </c>
      <c r="H81" s="16"/>
      <c r="I81" s="16"/>
      <c r="J81" s="2"/>
      <c r="K81" s="2"/>
      <c r="L81" s="2"/>
      <c r="M81" s="2"/>
      <c r="N81" s="2"/>
    </row>
    <row r="82" spans="1:14" x14ac:dyDescent="0.25">
      <c r="A82" s="2" t="s">
        <v>258</v>
      </c>
      <c r="B82" s="2" t="s">
        <v>177</v>
      </c>
      <c r="C82" s="2" t="s">
        <v>153</v>
      </c>
      <c r="D82" s="2" t="b">
        <v>0</v>
      </c>
      <c r="E82" s="2" t="b">
        <v>0</v>
      </c>
      <c r="F82" s="2" t="s">
        <v>154</v>
      </c>
      <c r="G82" s="2" t="str">
        <f t="shared" si="1"/>
        <v/>
      </c>
      <c r="H82" s="16"/>
      <c r="I82" s="16"/>
      <c r="J82" s="2"/>
      <c r="K82" s="2"/>
      <c r="L82" s="2"/>
      <c r="M82" s="2"/>
      <c r="N82" s="2"/>
    </row>
    <row r="83" spans="1:14" x14ac:dyDescent="0.25">
      <c r="A83" s="2" t="s">
        <v>259</v>
      </c>
      <c r="B83" s="2" t="s">
        <v>166</v>
      </c>
      <c r="C83" s="2" t="s">
        <v>153</v>
      </c>
      <c r="D83" s="2" t="b">
        <v>0</v>
      </c>
      <c r="E83" s="2" t="b">
        <v>0</v>
      </c>
      <c r="F83" s="2" t="s">
        <v>196</v>
      </c>
      <c r="G83" s="2" t="str">
        <f t="shared" si="1"/>
        <v/>
      </c>
      <c r="H83" s="16"/>
      <c r="I83" s="16"/>
      <c r="J83" s="2"/>
      <c r="K83" s="2"/>
      <c r="L83" s="2"/>
      <c r="M83" s="2"/>
      <c r="N83" s="2"/>
    </row>
    <row r="84" spans="1:14" x14ac:dyDescent="0.25">
      <c r="A84" s="2" t="s">
        <v>260</v>
      </c>
      <c r="B84" s="2" t="s">
        <v>160</v>
      </c>
      <c r="C84" s="2" t="s">
        <v>153</v>
      </c>
      <c r="D84" s="2" t="b">
        <v>0</v>
      </c>
      <c r="E84" s="2" t="b">
        <v>0</v>
      </c>
      <c r="F84" s="2" t="s">
        <v>154</v>
      </c>
      <c r="G84" s="2" t="str">
        <f t="shared" si="1"/>
        <v/>
      </c>
      <c r="H84" s="16"/>
      <c r="I84" s="16"/>
      <c r="J84" s="2"/>
      <c r="K84" s="2"/>
      <c r="L84" s="2"/>
      <c r="M84" s="2"/>
      <c r="N84" s="2"/>
    </row>
    <row r="85" spans="1:14" x14ac:dyDescent="0.25">
      <c r="A85" s="2" t="s">
        <v>261</v>
      </c>
      <c r="B85" s="2" t="s">
        <v>222</v>
      </c>
      <c r="C85" s="2" t="s">
        <v>147</v>
      </c>
      <c r="D85" s="2" t="b">
        <v>0</v>
      </c>
      <c r="E85" s="2" t="b">
        <v>0</v>
      </c>
      <c r="F85" s="2" t="s">
        <v>262</v>
      </c>
      <c r="G85" s="2" t="str">
        <f t="shared" si="1"/>
        <v/>
      </c>
      <c r="H85" s="16"/>
      <c r="I85" s="16"/>
      <c r="J85" s="2"/>
      <c r="K85" s="2"/>
      <c r="L85" s="2"/>
      <c r="M85" s="2"/>
      <c r="N85" s="2"/>
    </row>
    <row r="86" spans="1:14" x14ac:dyDescent="0.25">
      <c r="A86" s="2" t="s">
        <v>263</v>
      </c>
      <c r="B86" s="2" t="s">
        <v>179</v>
      </c>
      <c r="C86" s="2" t="s">
        <v>153</v>
      </c>
      <c r="D86" s="2" t="b">
        <v>0</v>
      </c>
      <c r="E86" s="2" t="b">
        <v>0</v>
      </c>
      <c r="F86" s="2" t="s">
        <v>154</v>
      </c>
      <c r="G86" s="2" t="str">
        <f t="shared" si="1"/>
        <v/>
      </c>
      <c r="H86" s="16"/>
      <c r="I86" s="16"/>
      <c r="J86" s="2"/>
      <c r="K86" s="2"/>
      <c r="L86" s="2"/>
      <c r="M86" s="2"/>
      <c r="N86" s="2"/>
    </row>
    <row r="87" spans="1:14" x14ac:dyDescent="0.25">
      <c r="A87" s="2" t="s">
        <v>264</v>
      </c>
      <c r="B87" s="2" t="s">
        <v>217</v>
      </c>
      <c r="C87" s="2" t="s">
        <v>147</v>
      </c>
      <c r="D87" s="2" t="b">
        <v>0</v>
      </c>
      <c r="E87" s="2" t="b">
        <v>0</v>
      </c>
      <c r="F87" s="2" t="s">
        <v>154</v>
      </c>
      <c r="G87" s="2" t="str">
        <f t="shared" si="1"/>
        <v/>
      </c>
      <c r="H87" s="16"/>
      <c r="I87" s="16"/>
      <c r="J87" s="2"/>
      <c r="K87" s="2"/>
      <c r="L87" s="2"/>
      <c r="M87" s="2"/>
      <c r="N87" s="2"/>
    </row>
    <row r="88" spans="1:14" x14ac:dyDescent="0.25">
      <c r="A88" s="2" t="s">
        <v>265</v>
      </c>
      <c r="B88" s="2" t="s">
        <v>157</v>
      </c>
      <c r="C88" s="2" t="s">
        <v>153</v>
      </c>
      <c r="D88" s="2" t="b">
        <v>0</v>
      </c>
      <c r="E88" s="2" t="b">
        <v>0</v>
      </c>
      <c r="F88" s="2" t="s">
        <v>154</v>
      </c>
      <c r="G88" s="2" t="str">
        <f t="shared" si="1"/>
        <v/>
      </c>
      <c r="H88" s="16"/>
      <c r="I88" s="16"/>
      <c r="J88" s="2"/>
      <c r="K88" s="2"/>
      <c r="L88" s="2"/>
      <c r="M88" s="2"/>
      <c r="N88" s="2"/>
    </row>
    <row r="89" spans="1:14" x14ac:dyDescent="0.25">
      <c r="A89" s="2" t="s">
        <v>266</v>
      </c>
      <c r="B89" s="2" t="s">
        <v>160</v>
      </c>
      <c r="C89" s="2" t="s">
        <v>153</v>
      </c>
      <c r="D89" s="2" t="b">
        <v>0</v>
      </c>
      <c r="E89" s="2" t="b">
        <v>0</v>
      </c>
      <c r="F89" s="2" t="s">
        <v>196</v>
      </c>
      <c r="G89" s="2" t="str">
        <f t="shared" si="1"/>
        <v/>
      </c>
      <c r="H89" s="16"/>
      <c r="I89" s="16"/>
      <c r="J89" s="2"/>
      <c r="K89" s="2"/>
      <c r="L89" s="2"/>
      <c r="M89" s="2"/>
      <c r="N89" s="2"/>
    </row>
    <row r="90" spans="1:14" x14ac:dyDescent="0.25">
      <c r="A90" s="2" t="s">
        <v>267</v>
      </c>
      <c r="B90" s="2" t="s">
        <v>152</v>
      </c>
      <c r="C90" s="2" t="s">
        <v>153</v>
      </c>
      <c r="D90" s="2" t="b">
        <v>0</v>
      </c>
      <c r="E90" s="2" t="b">
        <v>0</v>
      </c>
      <c r="F90" s="2" t="s">
        <v>196</v>
      </c>
      <c r="G90" s="2" t="str">
        <f t="shared" si="1"/>
        <v/>
      </c>
      <c r="H90" s="16"/>
      <c r="I90" s="16"/>
      <c r="J90" s="2"/>
      <c r="K90" s="2"/>
      <c r="L90" s="2"/>
      <c r="M90" s="2"/>
      <c r="N90" s="2"/>
    </row>
    <row r="91" spans="1:14" x14ac:dyDescent="0.25">
      <c r="A91" s="2" t="s">
        <v>268</v>
      </c>
      <c r="B91" s="2" t="s">
        <v>146</v>
      </c>
      <c r="C91" s="2" t="s">
        <v>153</v>
      </c>
      <c r="D91" s="2" t="b">
        <v>0</v>
      </c>
      <c r="E91" s="2" t="b">
        <v>0</v>
      </c>
      <c r="F91" s="2" t="s">
        <v>154</v>
      </c>
      <c r="G91" s="2" t="str">
        <f t="shared" si="1"/>
        <v/>
      </c>
      <c r="H91" s="16"/>
      <c r="I91" s="16"/>
      <c r="J91" s="2"/>
      <c r="K91" s="2"/>
      <c r="L91" s="2"/>
      <c r="M91" s="2"/>
      <c r="N91" s="2"/>
    </row>
    <row r="92" spans="1:14" x14ac:dyDescent="0.25">
      <c r="A92" s="2" t="s">
        <v>269</v>
      </c>
      <c r="B92" s="2" t="s">
        <v>270</v>
      </c>
      <c r="C92" s="2" t="s">
        <v>153</v>
      </c>
      <c r="D92" s="2" t="b">
        <v>0</v>
      </c>
      <c r="E92" s="2" t="b">
        <v>0</v>
      </c>
      <c r="F92" s="2" t="s">
        <v>154</v>
      </c>
      <c r="G92" s="2" t="str">
        <f t="shared" si="1"/>
        <v/>
      </c>
      <c r="H92" s="16"/>
      <c r="I92" s="16"/>
      <c r="J92" s="2"/>
      <c r="K92" s="2"/>
      <c r="L92" s="2"/>
      <c r="M92" s="2"/>
      <c r="N92" s="2"/>
    </row>
    <row r="93" spans="1:14" x14ac:dyDescent="0.25">
      <c r="A93" s="2" t="s">
        <v>271</v>
      </c>
      <c r="B93" s="14">
        <v>43102</v>
      </c>
      <c r="C93" s="2" t="s">
        <v>153</v>
      </c>
      <c r="D93" s="2" t="b">
        <v>0</v>
      </c>
      <c r="E93" s="2" t="b">
        <v>0</v>
      </c>
      <c r="F93" s="2" t="s">
        <v>272</v>
      </c>
      <c r="G93" s="2" t="str">
        <f t="shared" si="1"/>
        <v/>
      </c>
      <c r="H93" s="16"/>
      <c r="I93" s="16"/>
      <c r="J93" s="2"/>
      <c r="K93" s="2"/>
      <c r="L93" s="2"/>
      <c r="M93" s="2"/>
      <c r="N93" s="2"/>
    </row>
    <row r="94" spans="1:14" x14ac:dyDescent="0.25">
      <c r="A94" s="2" t="s">
        <v>273</v>
      </c>
      <c r="B94" s="2" t="s">
        <v>170</v>
      </c>
      <c r="C94" s="2" t="s">
        <v>153</v>
      </c>
      <c r="D94" s="2" t="b">
        <v>0</v>
      </c>
      <c r="E94" s="2" t="b">
        <v>0</v>
      </c>
      <c r="F94" s="2" t="s">
        <v>154</v>
      </c>
      <c r="G94" s="2" t="str">
        <f t="shared" si="1"/>
        <v/>
      </c>
      <c r="H94" s="16"/>
      <c r="I94" s="16"/>
      <c r="J94" s="2"/>
      <c r="K94" s="2"/>
      <c r="L94" s="2"/>
      <c r="M94" s="2"/>
      <c r="N94" s="2"/>
    </row>
    <row r="95" spans="1:14" x14ac:dyDescent="0.25">
      <c r="A95" s="2" t="s">
        <v>274</v>
      </c>
      <c r="B95" s="2" t="s">
        <v>146</v>
      </c>
      <c r="C95" s="2" t="s">
        <v>153</v>
      </c>
      <c r="D95" s="2" t="b">
        <v>0</v>
      </c>
      <c r="E95" s="2" t="b">
        <v>0</v>
      </c>
      <c r="F95" s="2" t="s">
        <v>154</v>
      </c>
      <c r="G95" s="2" t="str">
        <f t="shared" si="1"/>
        <v/>
      </c>
      <c r="H95" s="16"/>
      <c r="I95" s="16"/>
      <c r="J95" s="2"/>
      <c r="K95" s="2"/>
      <c r="L95" s="2"/>
      <c r="M95" s="2"/>
      <c r="N95" s="2"/>
    </row>
    <row r="96" spans="1:14" x14ac:dyDescent="0.25">
      <c r="A96" s="2" t="s">
        <v>275</v>
      </c>
      <c r="B96" s="2" t="s">
        <v>205</v>
      </c>
      <c r="C96" s="2" t="s">
        <v>153</v>
      </c>
      <c r="D96" s="2" t="b">
        <v>0</v>
      </c>
      <c r="E96" s="2" t="b">
        <v>0</v>
      </c>
      <c r="F96" s="2" t="s">
        <v>154</v>
      </c>
      <c r="G96" s="2" t="str">
        <f t="shared" si="1"/>
        <v/>
      </c>
      <c r="H96" s="16"/>
      <c r="I96" s="16"/>
      <c r="J96" s="2"/>
      <c r="K96" s="2"/>
      <c r="L96" s="2"/>
      <c r="M96" s="2"/>
      <c r="N96" s="2"/>
    </row>
    <row r="97" spans="1:14" x14ac:dyDescent="0.25">
      <c r="A97" s="2" t="s">
        <v>276</v>
      </c>
      <c r="B97" s="2" t="s">
        <v>205</v>
      </c>
      <c r="C97" s="2" t="s">
        <v>147</v>
      </c>
      <c r="D97" s="2" t="b">
        <v>0</v>
      </c>
      <c r="E97" s="2" t="b">
        <v>0</v>
      </c>
      <c r="F97" s="2" t="s">
        <v>262</v>
      </c>
      <c r="G97" s="2" t="str">
        <f t="shared" si="1"/>
        <v/>
      </c>
      <c r="H97" s="16"/>
      <c r="I97" s="16"/>
      <c r="J97" s="2"/>
      <c r="K97" s="2"/>
      <c r="L97" s="2"/>
      <c r="M97" s="2"/>
      <c r="N97" s="2"/>
    </row>
    <row r="98" spans="1:14" x14ac:dyDescent="0.25">
      <c r="A98" s="2" t="s">
        <v>277</v>
      </c>
      <c r="B98" s="2" t="s">
        <v>172</v>
      </c>
      <c r="C98" s="2" t="s">
        <v>153</v>
      </c>
      <c r="D98" s="2" t="b">
        <v>0</v>
      </c>
      <c r="E98" s="2" t="b">
        <v>0</v>
      </c>
      <c r="F98" s="2" t="s">
        <v>154</v>
      </c>
      <c r="G98" s="2" t="str">
        <f t="shared" si="1"/>
        <v>Include</v>
      </c>
      <c r="H98" s="16"/>
      <c r="I98" s="16"/>
      <c r="J98" s="2"/>
      <c r="K98" s="2"/>
      <c r="L98" s="2"/>
      <c r="M98" s="2"/>
      <c r="N98" s="2"/>
    </row>
    <row r="99" spans="1:14" x14ac:dyDescent="0.25">
      <c r="A99" s="2" t="s">
        <v>278</v>
      </c>
      <c r="B99" s="2" t="s">
        <v>179</v>
      </c>
      <c r="C99" s="2" t="s">
        <v>153</v>
      </c>
      <c r="D99" s="2" t="b">
        <v>0</v>
      </c>
      <c r="E99" s="2" t="b">
        <v>0</v>
      </c>
      <c r="F99" s="2" t="s">
        <v>154</v>
      </c>
      <c r="G99" s="2" t="str">
        <f t="shared" si="1"/>
        <v/>
      </c>
      <c r="H99" s="16"/>
      <c r="I99" s="16"/>
      <c r="J99" s="2"/>
      <c r="K99" s="2"/>
      <c r="L99" s="2"/>
      <c r="M99" s="2"/>
      <c r="N99" s="2"/>
    </row>
    <row r="100" spans="1:14" x14ac:dyDescent="0.25">
      <c r="A100" s="2" t="s">
        <v>279</v>
      </c>
      <c r="B100" s="2" t="s">
        <v>195</v>
      </c>
      <c r="C100" s="2" t="s">
        <v>147</v>
      </c>
      <c r="D100" s="2" t="b">
        <v>0</v>
      </c>
      <c r="E100" s="2" t="b">
        <v>0</v>
      </c>
      <c r="F100" s="2" t="s">
        <v>173</v>
      </c>
      <c r="G100" s="2" t="str">
        <f t="shared" si="1"/>
        <v/>
      </c>
      <c r="H100" s="16"/>
      <c r="I100" s="16"/>
      <c r="J100" s="2"/>
      <c r="K100" s="2"/>
      <c r="L100" s="2"/>
      <c r="M100" s="2"/>
      <c r="N100" s="2"/>
    </row>
    <row r="101" spans="1:14" x14ac:dyDescent="0.25">
      <c r="A101" s="2" t="s">
        <v>280</v>
      </c>
      <c r="B101" s="2" t="s">
        <v>202</v>
      </c>
      <c r="C101" s="2" t="s">
        <v>147</v>
      </c>
      <c r="D101" s="2" t="b">
        <v>0</v>
      </c>
      <c r="E101" s="2" t="b">
        <v>1</v>
      </c>
      <c r="F101" s="2" t="s">
        <v>148</v>
      </c>
      <c r="G101" s="2" t="str">
        <f t="shared" si="1"/>
        <v>Exclude</v>
      </c>
      <c r="H101" s="16"/>
      <c r="I101" s="16"/>
      <c r="J101" s="2"/>
      <c r="K101" s="2"/>
      <c r="L101" s="2"/>
      <c r="M101" s="2"/>
      <c r="N101" s="2"/>
    </row>
    <row r="102" spans="1:14" x14ac:dyDescent="0.25">
      <c r="A102" s="2" t="s">
        <v>281</v>
      </c>
      <c r="B102" s="2" t="s">
        <v>179</v>
      </c>
      <c r="C102" s="2" t="s">
        <v>147</v>
      </c>
      <c r="D102" s="2" t="b">
        <v>0</v>
      </c>
      <c r="E102" s="2" t="b">
        <v>0</v>
      </c>
      <c r="F102" s="2" t="s">
        <v>272</v>
      </c>
      <c r="G102" s="2" t="str">
        <f t="shared" si="1"/>
        <v/>
      </c>
      <c r="H102" s="16"/>
      <c r="I102" s="16"/>
      <c r="J102" s="2"/>
      <c r="K102" s="2"/>
      <c r="L102" s="2"/>
      <c r="M102" s="2"/>
      <c r="N102" s="2"/>
    </row>
    <row r="103" spans="1:14" x14ac:dyDescent="0.25">
      <c r="A103" s="2" t="s">
        <v>282</v>
      </c>
      <c r="B103" s="2" t="s">
        <v>177</v>
      </c>
      <c r="C103" s="2" t="s">
        <v>153</v>
      </c>
      <c r="D103" s="2" t="b">
        <v>0</v>
      </c>
      <c r="E103" s="2" t="b">
        <v>0</v>
      </c>
      <c r="F103" s="2" t="s">
        <v>154</v>
      </c>
      <c r="G103" s="2" t="str">
        <f t="shared" si="1"/>
        <v/>
      </c>
      <c r="H103" s="16"/>
      <c r="I103" s="16"/>
      <c r="J103" s="2"/>
      <c r="K103" s="2"/>
      <c r="L103" s="2"/>
      <c r="M103" s="2"/>
      <c r="N103" s="2"/>
    </row>
    <row r="104" spans="1:14" x14ac:dyDescent="0.25">
      <c r="A104" s="2" t="s">
        <v>283</v>
      </c>
      <c r="B104" s="2" t="s">
        <v>146</v>
      </c>
      <c r="C104" s="2" t="s">
        <v>153</v>
      </c>
      <c r="D104" s="2" t="b">
        <v>0</v>
      </c>
      <c r="E104" s="2" t="b">
        <v>0</v>
      </c>
      <c r="F104" s="2" t="s">
        <v>154</v>
      </c>
      <c r="G104" s="2" t="str">
        <f t="shared" si="1"/>
        <v/>
      </c>
      <c r="H104" s="16"/>
      <c r="I104" s="16"/>
      <c r="J104" s="2"/>
      <c r="K104" s="2"/>
      <c r="L104" s="2"/>
      <c r="M104" s="2"/>
      <c r="N104" s="2"/>
    </row>
    <row r="105" spans="1:14" x14ac:dyDescent="0.25">
      <c r="A105" s="2" t="s">
        <v>284</v>
      </c>
      <c r="B105" s="2" t="s">
        <v>164</v>
      </c>
      <c r="C105" s="2" t="s">
        <v>153</v>
      </c>
      <c r="D105" s="2" t="b">
        <v>0</v>
      </c>
      <c r="E105" s="2" t="b">
        <v>0</v>
      </c>
      <c r="F105" s="2" t="s">
        <v>154</v>
      </c>
      <c r="G105" s="2" t="str">
        <f t="shared" si="1"/>
        <v/>
      </c>
      <c r="H105" s="16"/>
      <c r="I105" s="16"/>
      <c r="J105" s="2"/>
      <c r="K105" s="2"/>
      <c r="L105" s="2"/>
      <c r="M105" s="2"/>
      <c r="N105" s="2"/>
    </row>
    <row r="106" spans="1:14" x14ac:dyDescent="0.25">
      <c r="A106" s="2" t="s">
        <v>285</v>
      </c>
      <c r="B106" s="2" t="s">
        <v>177</v>
      </c>
      <c r="C106" s="2" t="s">
        <v>153</v>
      </c>
      <c r="D106" s="2" t="b">
        <v>0</v>
      </c>
      <c r="E106" s="2" t="b">
        <v>0</v>
      </c>
      <c r="F106" s="2" t="s">
        <v>154</v>
      </c>
      <c r="G106" s="2" t="str">
        <f t="shared" si="1"/>
        <v/>
      </c>
      <c r="H106" s="16"/>
      <c r="I106" s="16"/>
      <c r="J106" s="2"/>
      <c r="K106" s="2"/>
      <c r="L106" s="2"/>
      <c r="M106" s="2"/>
      <c r="N106" s="2"/>
    </row>
    <row r="107" spans="1:14" x14ac:dyDescent="0.25">
      <c r="A107" s="2" t="s">
        <v>286</v>
      </c>
      <c r="B107" s="2" t="s">
        <v>191</v>
      </c>
      <c r="C107" s="2" t="s">
        <v>153</v>
      </c>
      <c r="D107" s="2" t="b">
        <v>0</v>
      </c>
      <c r="E107" s="2" t="b">
        <v>0</v>
      </c>
      <c r="F107" s="2" t="s">
        <v>154</v>
      </c>
      <c r="G107" s="2" t="str">
        <f t="shared" si="1"/>
        <v/>
      </c>
      <c r="H107" s="16"/>
      <c r="I107" s="16"/>
      <c r="J107" s="2"/>
      <c r="K107" s="2"/>
      <c r="L107" s="2"/>
      <c r="M107" s="2"/>
      <c r="N107" s="2"/>
    </row>
    <row r="108" spans="1:14" x14ac:dyDescent="0.25">
      <c r="A108" s="2" t="s">
        <v>208</v>
      </c>
      <c r="B108" s="2" t="s">
        <v>220</v>
      </c>
      <c r="C108" s="2" t="s">
        <v>147</v>
      </c>
      <c r="D108" s="2" t="b">
        <v>0</v>
      </c>
      <c r="E108" s="2" t="b">
        <v>1</v>
      </c>
      <c r="F108" s="2" t="s">
        <v>148</v>
      </c>
      <c r="G108" s="2" t="str">
        <f t="shared" si="1"/>
        <v>Exclude</v>
      </c>
      <c r="H108" s="16"/>
      <c r="I108" s="16"/>
      <c r="J108" s="2"/>
      <c r="K108" s="2"/>
      <c r="L108" s="2"/>
      <c r="M108" s="2"/>
      <c r="N108" s="2"/>
    </row>
    <row r="109" spans="1:14" x14ac:dyDescent="0.25">
      <c r="A109" s="2" t="s">
        <v>287</v>
      </c>
      <c r="B109" s="2" t="s">
        <v>172</v>
      </c>
      <c r="C109" s="2" t="s">
        <v>153</v>
      </c>
      <c r="D109" s="2" t="b">
        <v>0</v>
      </c>
      <c r="E109" s="2" t="b">
        <v>0</v>
      </c>
      <c r="F109" s="2" t="s">
        <v>154</v>
      </c>
      <c r="G109" s="2" t="str">
        <f t="shared" si="1"/>
        <v>Include</v>
      </c>
      <c r="H109" s="16"/>
      <c r="I109" s="16"/>
      <c r="J109" s="2"/>
      <c r="K109" s="2"/>
      <c r="L109" s="2"/>
      <c r="M109" s="2"/>
      <c r="N109" s="2"/>
    </row>
    <row r="110" spans="1:14" x14ac:dyDescent="0.25">
      <c r="A110" s="2" t="s">
        <v>288</v>
      </c>
      <c r="B110" s="2" t="s">
        <v>289</v>
      </c>
      <c r="C110" s="2" t="s">
        <v>153</v>
      </c>
      <c r="D110" s="2" t="b">
        <v>0</v>
      </c>
      <c r="E110" s="2" t="b">
        <v>0</v>
      </c>
      <c r="F110" s="2" t="s">
        <v>154</v>
      </c>
      <c r="G110" s="2" t="str">
        <f t="shared" si="1"/>
        <v/>
      </c>
      <c r="H110" s="16"/>
      <c r="I110" s="16"/>
      <c r="J110" s="2"/>
      <c r="K110" s="2"/>
      <c r="L110" s="2"/>
      <c r="M110" s="2"/>
      <c r="N110" s="2"/>
    </row>
    <row r="111" spans="1:14" x14ac:dyDescent="0.25">
      <c r="A111" s="2" t="s">
        <v>290</v>
      </c>
      <c r="B111" s="2" t="s">
        <v>168</v>
      </c>
      <c r="C111" s="2" t="s">
        <v>153</v>
      </c>
      <c r="D111" s="2" t="b">
        <v>0</v>
      </c>
      <c r="E111" s="2" t="b">
        <v>0</v>
      </c>
      <c r="F111" s="2" t="s">
        <v>154</v>
      </c>
      <c r="G111" s="2" t="str">
        <f t="shared" si="1"/>
        <v/>
      </c>
      <c r="H111" s="16"/>
      <c r="I111" s="16"/>
      <c r="J111" s="2"/>
      <c r="K111" s="2"/>
      <c r="L111" s="2"/>
      <c r="M111" s="2"/>
      <c r="N111" s="2"/>
    </row>
    <row r="112" spans="1:14" x14ac:dyDescent="0.25">
      <c r="A112" s="2" t="s">
        <v>291</v>
      </c>
      <c r="B112" s="2" t="s">
        <v>222</v>
      </c>
      <c r="C112" s="2" t="s">
        <v>147</v>
      </c>
      <c r="D112" s="2" t="b">
        <v>0</v>
      </c>
      <c r="E112" s="2" t="b">
        <v>0</v>
      </c>
      <c r="F112" s="2" t="s">
        <v>262</v>
      </c>
      <c r="G112" s="2" t="str">
        <f t="shared" si="1"/>
        <v/>
      </c>
      <c r="H112" s="16"/>
      <c r="I112" s="16"/>
      <c r="J112" s="2"/>
      <c r="K112" s="2"/>
      <c r="L112" s="2"/>
      <c r="M112" s="2"/>
      <c r="N112" s="2"/>
    </row>
    <row r="113" spans="1:14" x14ac:dyDescent="0.25">
      <c r="A113" s="2" t="s">
        <v>292</v>
      </c>
      <c r="B113" s="2" t="s">
        <v>175</v>
      </c>
      <c r="C113" s="2" t="s">
        <v>153</v>
      </c>
      <c r="D113" s="2" t="b">
        <v>0</v>
      </c>
      <c r="E113" s="2" t="b">
        <v>0</v>
      </c>
      <c r="F113" s="2" t="s">
        <v>196</v>
      </c>
      <c r="G113" s="2" t="str">
        <f t="shared" si="1"/>
        <v/>
      </c>
      <c r="H113" s="16"/>
      <c r="I113" s="16"/>
      <c r="J113" s="2"/>
      <c r="K113" s="2"/>
      <c r="L113" s="2"/>
      <c r="M113" s="2"/>
      <c r="N113" s="2"/>
    </row>
    <row r="114" spans="1:14" x14ac:dyDescent="0.25">
      <c r="A114" s="2" t="s">
        <v>293</v>
      </c>
      <c r="B114" s="2" t="s">
        <v>172</v>
      </c>
      <c r="C114" s="2" t="s">
        <v>153</v>
      </c>
      <c r="D114" s="2" t="b">
        <v>0</v>
      </c>
      <c r="E114" s="2" t="b">
        <v>0</v>
      </c>
      <c r="F114" s="2" t="s">
        <v>154</v>
      </c>
      <c r="G114" s="2" t="str">
        <f t="shared" si="1"/>
        <v>Include</v>
      </c>
      <c r="H114" s="16"/>
      <c r="I114" s="16"/>
      <c r="J114" s="2"/>
      <c r="K114" s="2"/>
      <c r="L114" s="2"/>
      <c r="M114" s="2"/>
      <c r="N114" s="2"/>
    </row>
    <row r="115" spans="1:14" x14ac:dyDescent="0.25">
      <c r="A115" s="2" t="s">
        <v>294</v>
      </c>
      <c r="B115" s="2" t="s">
        <v>152</v>
      </c>
      <c r="C115" s="2" t="s">
        <v>153</v>
      </c>
      <c r="D115" s="2" t="b">
        <v>0</v>
      </c>
      <c r="E115" s="2" t="b">
        <v>0</v>
      </c>
      <c r="F115" s="2" t="s">
        <v>154</v>
      </c>
      <c r="G115" s="2" t="str">
        <f t="shared" si="1"/>
        <v/>
      </c>
      <c r="H115" s="16"/>
      <c r="I115" s="16"/>
      <c r="J115" s="2"/>
      <c r="K115" s="2"/>
      <c r="L115" s="2"/>
      <c r="M115" s="2"/>
      <c r="N115" s="2"/>
    </row>
    <row r="116" spans="1:14" x14ac:dyDescent="0.25">
      <c r="A116" s="2" t="s">
        <v>295</v>
      </c>
      <c r="B116" s="2" t="s">
        <v>205</v>
      </c>
      <c r="C116" s="2" t="s">
        <v>147</v>
      </c>
      <c r="D116" s="2" t="b">
        <v>0</v>
      </c>
      <c r="E116" s="2" t="b">
        <v>0</v>
      </c>
      <c r="F116" s="2" t="s">
        <v>154</v>
      </c>
      <c r="G116" s="2" t="str">
        <f t="shared" si="1"/>
        <v/>
      </c>
      <c r="H116" s="16"/>
      <c r="I116" s="16"/>
      <c r="J116" s="2"/>
      <c r="K116" s="2"/>
      <c r="L116" s="2"/>
      <c r="M116" s="2"/>
      <c r="N116" s="2"/>
    </row>
    <row r="117" spans="1:14" x14ac:dyDescent="0.25">
      <c r="A117" s="2" t="s">
        <v>296</v>
      </c>
      <c r="B117" s="2" t="s">
        <v>212</v>
      </c>
      <c r="C117" s="2" t="s">
        <v>153</v>
      </c>
      <c r="D117" s="2" t="b">
        <v>0</v>
      </c>
      <c r="E117" s="2" t="b">
        <v>0</v>
      </c>
      <c r="F117" s="2" t="s">
        <v>154</v>
      </c>
      <c r="G117" s="2" t="str">
        <f t="shared" si="1"/>
        <v/>
      </c>
      <c r="H117" s="16"/>
      <c r="I117" s="16"/>
      <c r="J117" s="2"/>
      <c r="K117" s="2"/>
      <c r="L117" s="2"/>
      <c r="M117" s="2"/>
      <c r="N117" s="2"/>
    </row>
    <row r="118" spans="1:14" x14ac:dyDescent="0.25">
      <c r="A118" s="2" t="s">
        <v>297</v>
      </c>
      <c r="B118" s="2" t="s">
        <v>298</v>
      </c>
      <c r="C118" s="2" t="s">
        <v>147</v>
      </c>
      <c r="D118" s="2" t="b">
        <v>0</v>
      </c>
      <c r="E118" s="2" t="b">
        <v>0</v>
      </c>
      <c r="F118" s="2" t="s">
        <v>262</v>
      </c>
      <c r="G118" s="2" t="str">
        <f t="shared" si="1"/>
        <v/>
      </c>
      <c r="H118" s="16"/>
      <c r="I118" s="16"/>
      <c r="J118" s="2"/>
      <c r="K118" s="2"/>
      <c r="L118" s="2"/>
      <c r="M118" s="2"/>
      <c r="N118" s="2"/>
    </row>
    <row r="119" spans="1:14" x14ac:dyDescent="0.25">
      <c r="A119" s="2" t="s">
        <v>299</v>
      </c>
      <c r="B119" s="2" t="s">
        <v>175</v>
      </c>
      <c r="C119" s="2" t="s">
        <v>153</v>
      </c>
      <c r="D119" s="2" t="b">
        <v>0</v>
      </c>
      <c r="E119" s="2" t="b">
        <v>1</v>
      </c>
      <c r="F119" s="2" t="s">
        <v>148</v>
      </c>
      <c r="G119" s="2" t="str">
        <f t="shared" si="1"/>
        <v>Exclude</v>
      </c>
      <c r="H119" s="16"/>
      <c r="I119" s="16"/>
      <c r="J119" s="2"/>
      <c r="K119" s="2"/>
      <c r="L119" s="2"/>
      <c r="M119" s="2"/>
      <c r="N119" s="2"/>
    </row>
    <row r="120" spans="1:14" x14ac:dyDescent="0.25">
      <c r="A120" s="2" t="s">
        <v>300</v>
      </c>
      <c r="B120" s="2" t="s">
        <v>188</v>
      </c>
      <c r="C120" s="2" t="s">
        <v>153</v>
      </c>
      <c r="D120" s="2" t="b">
        <v>0</v>
      </c>
      <c r="E120" s="2" t="b">
        <v>0</v>
      </c>
      <c r="F120" s="2" t="s">
        <v>154</v>
      </c>
      <c r="G120" s="2" t="str">
        <f t="shared" si="1"/>
        <v/>
      </c>
      <c r="H120" s="16"/>
      <c r="I120" s="16"/>
      <c r="J120" s="2"/>
      <c r="K120" s="2"/>
      <c r="L120" s="2"/>
      <c r="M120" s="2"/>
      <c r="N120" s="2"/>
    </row>
    <row r="121" spans="1:14" x14ac:dyDescent="0.25">
      <c r="A121" s="2" t="s">
        <v>301</v>
      </c>
      <c r="B121" s="2" t="s">
        <v>168</v>
      </c>
      <c r="C121" s="2" t="s">
        <v>153</v>
      </c>
      <c r="D121" s="2" t="b">
        <v>0</v>
      </c>
      <c r="E121" s="2" t="b">
        <v>0</v>
      </c>
      <c r="F121" s="2" t="s">
        <v>154</v>
      </c>
      <c r="G121" s="2" t="str">
        <f t="shared" si="1"/>
        <v/>
      </c>
      <c r="H121" s="16"/>
      <c r="I121" s="16"/>
      <c r="J121" s="2"/>
      <c r="K121" s="2"/>
      <c r="L121" s="2"/>
      <c r="M121" s="2"/>
      <c r="N121" s="2"/>
    </row>
    <row r="122" spans="1:14" x14ac:dyDescent="0.25">
      <c r="A122" s="2" t="s">
        <v>302</v>
      </c>
      <c r="B122" s="2" t="s">
        <v>164</v>
      </c>
      <c r="C122" s="2" t="s">
        <v>153</v>
      </c>
      <c r="D122" s="2" t="b">
        <v>0</v>
      </c>
      <c r="E122" s="2" t="b">
        <v>0</v>
      </c>
      <c r="F122" s="2" t="s">
        <v>154</v>
      </c>
      <c r="G122" s="2" t="str">
        <f t="shared" si="1"/>
        <v/>
      </c>
      <c r="H122" s="16"/>
      <c r="I122" s="16"/>
      <c r="J122" s="2"/>
      <c r="K122" s="2"/>
      <c r="L122" s="2"/>
      <c r="M122" s="2"/>
      <c r="N122" s="2"/>
    </row>
    <row r="123" spans="1:14" x14ac:dyDescent="0.25">
      <c r="A123" s="2" t="s">
        <v>66</v>
      </c>
      <c r="B123" s="2" t="s">
        <v>191</v>
      </c>
      <c r="C123" s="2" t="s">
        <v>153</v>
      </c>
      <c r="D123" s="2" t="b">
        <v>0</v>
      </c>
      <c r="E123" s="2" t="b">
        <v>0</v>
      </c>
      <c r="F123" s="2" t="s">
        <v>154</v>
      </c>
      <c r="G123" s="2" t="str">
        <f t="shared" si="1"/>
        <v/>
      </c>
      <c r="H123" s="16"/>
      <c r="I123" s="16"/>
      <c r="J123" s="2"/>
      <c r="K123" s="2"/>
      <c r="L123" s="2"/>
      <c r="M123" s="2"/>
      <c r="N123" s="2"/>
    </row>
    <row r="124" spans="1:14" x14ac:dyDescent="0.25">
      <c r="A124" s="2" t="s">
        <v>303</v>
      </c>
      <c r="B124" s="2" t="s">
        <v>222</v>
      </c>
      <c r="C124" s="2" t="s">
        <v>147</v>
      </c>
      <c r="D124" s="2" t="b">
        <v>0</v>
      </c>
      <c r="E124" s="2" t="b">
        <v>0</v>
      </c>
      <c r="F124" s="2" t="s">
        <v>256</v>
      </c>
      <c r="G124" s="2" t="str">
        <f t="shared" si="1"/>
        <v/>
      </c>
      <c r="H124" s="16"/>
      <c r="I124" s="16"/>
      <c r="J124" s="2"/>
      <c r="K124" s="2"/>
      <c r="L124" s="2"/>
      <c r="M124" s="2"/>
      <c r="N124" s="2"/>
    </row>
    <row r="125" spans="1:14" x14ac:dyDescent="0.25">
      <c r="A125" s="2" t="s">
        <v>304</v>
      </c>
      <c r="B125" s="2" t="s">
        <v>231</v>
      </c>
      <c r="C125" s="2" t="s">
        <v>153</v>
      </c>
      <c r="D125" s="2" t="b">
        <v>0</v>
      </c>
      <c r="E125" s="2" t="b">
        <v>0</v>
      </c>
      <c r="F125" s="2" t="s">
        <v>154</v>
      </c>
      <c r="G125" s="2" t="str">
        <f t="shared" si="1"/>
        <v/>
      </c>
      <c r="H125" s="16"/>
      <c r="I125" s="16"/>
      <c r="J125" s="2"/>
      <c r="K125" s="2"/>
      <c r="L125" s="2"/>
      <c r="M125" s="2"/>
      <c r="N125" s="2"/>
    </row>
    <row r="126" spans="1:14" x14ac:dyDescent="0.25">
      <c r="A126" s="2" t="s">
        <v>305</v>
      </c>
      <c r="B126" s="2" t="s">
        <v>146</v>
      </c>
      <c r="C126" s="2" t="s">
        <v>153</v>
      </c>
      <c r="D126" s="2" t="b">
        <v>0</v>
      </c>
      <c r="E126" s="2" t="b">
        <v>0</v>
      </c>
      <c r="F126" s="2" t="s">
        <v>154</v>
      </c>
      <c r="G126" s="2" t="str">
        <f t="shared" si="1"/>
        <v/>
      </c>
      <c r="H126" s="16"/>
      <c r="I126" s="16"/>
      <c r="J126" s="2"/>
      <c r="K126" s="2"/>
      <c r="L126" s="2"/>
      <c r="M126" s="2"/>
      <c r="N126" s="2"/>
    </row>
    <row r="127" spans="1:14" x14ac:dyDescent="0.25">
      <c r="A127" s="2" t="s">
        <v>306</v>
      </c>
      <c r="B127" s="2" t="s">
        <v>217</v>
      </c>
      <c r="C127" s="2" t="s">
        <v>153</v>
      </c>
      <c r="D127" s="2" t="b">
        <v>0</v>
      </c>
      <c r="E127" s="2" t="b">
        <v>0</v>
      </c>
      <c r="F127" s="2" t="s">
        <v>154</v>
      </c>
      <c r="G127" s="2" t="str">
        <f t="shared" si="1"/>
        <v/>
      </c>
      <c r="H127" s="16"/>
      <c r="I127" s="16"/>
      <c r="J127" s="2"/>
      <c r="K127" s="2"/>
      <c r="L127" s="2"/>
      <c r="M127" s="2"/>
      <c r="N127" s="2"/>
    </row>
    <row r="128" spans="1:14" x14ac:dyDescent="0.25">
      <c r="A128" s="2" t="s">
        <v>307</v>
      </c>
      <c r="B128" s="2" t="s">
        <v>175</v>
      </c>
      <c r="C128" s="2" t="s">
        <v>153</v>
      </c>
      <c r="D128" s="2" t="b">
        <v>0</v>
      </c>
      <c r="E128" s="2" t="b">
        <v>0</v>
      </c>
      <c r="F128" s="2" t="s">
        <v>154</v>
      </c>
      <c r="G128" s="2" t="str">
        <f t="shared" si="1"/>
        <v/>
      </c>
      <c r="H128" s="16"/>
      <c r="I128" s="16"/>
      <c r="J128" s="2"/>
      <c r="K128" s="2"/>
      <c r="L128" s="2"/>
      <c r="M128" s="2"/>
      <c r="N128" s="2"/>
    </row>
    <row r="129" spans="1:14" x14ac:dyDescent="0.25">
      <c r="A129" s="2" t="s">
        <v>210</v>
      </c>
      <c r="B129" s="2" t="s">
        <v>205</v>
      </c>
      <c r="C129" s="2" t="s">
        <v>153</v>
      </c>
      <c r="D129" s="2" t="b">
        <v>0</v>
      </c>
      <c r="E129" s="2" t="b">
        <v>0</v>
      </c>
      <c r="F129" s="2" t="s">
        <v>154</v>
      </c>
      <c r="G129" s="2" t="str">
        <f t="shared" si="1"/>
        <v/>
      </c>
      <c r="H129" s="16"/>
      <c r="I129" s="16"/>
      <c r="J129" s="2"/>
      <c r="K129" s="2"/>
      <c r="L129" s="2"/>
      <c r="M129" s="2"/>
      <c r="N129" s="2"/>
    </row>
    <row r="130" spans="1:14" x14ac:dyDescent="0.25">
      <c r="A130" s="2" t="s">
        <v>308</v>
      </c>
      <c r="B130" s="2" t="s">
        <v>195</v>
      </c>
      <c r="C130" s="2" t="s">
        <v>153</v>
      </c>
      <c r="D130" s="2" t="b">
        <v>0</v>
      </c>
      <c r="E130" s="2" t="b">
        <v>0</v>
      </c>
      <c r="F130" s="2" t="s">
        <v>154</v>
      </c>
      <c r="G130" s="2" t="str">
        <f t="shared" si="1"/>
        <v/>
      </c>
      <c r="H130" s="16"/>
      <c r="I130" s="16"/>
      <c r="J130" s="2"/>
      <c r="K130" s="2"/>
      <c r="L130" s="2"/>
      <c r="M130" s="2"/>
      <c r="N130" s="2"/>
    </row>
    <row r="131" spans="1:14" x14ac:dyDescent="0.25">
      <c r="A131" s="2" t="s">
        <v>309</v>
      </c>
      <c r="B131" s="2" t="s">
        <v>146</v>
      </c>
      <c r="C131" s="2" t="s">
        <v>153</v>
      </c>
      <c r="D131" s="2" t="b">
        <v>0</v>
      </c>
      <c r="E131" s="2" t="b">
        <v>0</v>
      </c>
      <c r="F131" s="2" t="s">
        <v>154</v>
      </c>
      <c r="G131" s="2" t="str">
        <f t="shared" ref="G131:G194" si="2">IF(B131="11/29/2017", "Include", IF(OR(F131="L",F131="B", D131=TRUE, E131=TRUE), "Exclude", ""))</f>
        <v/>
      </c>
      <c r="H131" s="16"/>
      <c r="I131" s="16"/>
      <c r="J131" s="2"/>
      <c r="K131" s="2"/>
      <c r="L131" s="2"/>
      <c r="M131" s="2"/>
      <c r="N131" s="2"/>
    </row>
    <row r="132" spans="1:14" x14ac:dyDescent="0.25">
      <c r="A132" s="2" t="s">
        <v>310</v>
      </c>
      <c r="B132" s="2" t="s">
        <v>160</v>
      </c>
      <c r="C132" s="2" t="s">
        <v>153</v>
      </c>
      <c r="D132" s="2" t="b">
        <v>0</v>
      </c>
      <c r="E132" s="2" t="b">
        <v>0</v>
      </c>
      <c r="F132" s="2" t="s">
        <v>154</v>
      </c>
      <c r="G132" s="2" t="str">
        <f t="shared" si="2"/>
        <v/>
      </c>
      <c r="H132" s="16"/>
      <c r="I132" s="16"/>
      <c r="J132" s="2"/>
      <c r="K132" s="2"/>
      <c r="L132" s="2"/>
      <c r="M132" s="2"/>
      <c r="N132" s="2"/>
    </row>
    <row r="133" spans="1:14" x14ac:dyDescent="0.25">
      <c r="A133" s="2" t="s">
        <v>311</v>
      </c>
      <c r="B133" s="2" t="s">
        <v>202</v>
      </c>
      <c r="C133" s="2" t="s">
        <v>147</v>
      </c>
      <c r="D133" s="2" t="b">
        <v>0</v>
      </c>
      <c r="E133" s="2" t="b">
        <v>0</v>
      </c>
      <c r="F133" s="2" t="s">
        <v>173</v>
      </c>
      <c r="G133" s="2" t="str">
        <f t="shared" si="2"/>
        <v/>
      </c>
      <c r="H133" s="16"/>
      <c r="I133" s="16"/>
      <c r="J133" s="2"/>
      <c r="K133" s="2"/>
      <c r="L133" s="2"/>
      <c r="M133" s="2"/>
      <c r="N133" s="2"/>
    </row>
    <row r="134" spans="1:14" x14ac:dyDescent="0.25">
      <c r="A134" s="2" t="s">
        <v>312</v>
      </c>
      <c r="B134" s="14">
        <v>43102</v>
      </c>
      <c r="C134" s="2" t="s">
        <v>153</v>
      </c>
      <c r="D134" s="2" t="b">
        <v>0</v>
      </c>
      <c r="E134" s="2" t="b">
        <v>0</v>
      </c>
      <c r="F134" s="2" t="s">
        <v>154</v>
      </c>
      <c r="G134" s="2" t="str">
        <f t="shared" si="2"/>
        <v/>
      </c>
      <c r="H134" s="16"/>
      <c r="I134" s="16"/>
      <c r="J134" s="2"/>
      <c r="K134" s="2"/>
      <c r="L134" s="2"/>
      <c r="M134" s="2"/>
      <c r="N134" s="2"/>
    </row>
    <row r="135" spans="1:14" x14ac:dyDescent="0.25">
      <c r="A135" s="2" t="s">
        <v>313</v>
      </c>
      <c r="B135" s="2" t="s">
        <v>270</v>
      </c>
      <c r="C135" s="2" t="s">
        <v>147</v>
      </c>
      <c r="D135" s="2" t="b">
        <v>0</v>
      </c>
      <c r="E135" s="2" t="b">
        <v>0</v>
      </c>
      <c r="F135" s="2" t="s">
        <v>154</v>
      </c>
      <c r="G135" s="2" t="str">
        <f t="shared" si="2"/>
        <v/>
      </c>
      <c r="H135" s="16"/>
      <c r="I135" s="16"/>
      <c r="J135" s="2"/>
      <c r="K135" s="2"/>
      <c r="L135" s="2"/>
      <c r="M135" s="2"/>
      <c r="N135" s="2"/>
    </row>
    <row r="136" spans="1:14" x14ac:dyDescent="0.25">
      <c r="A136" s="2" t="s">
        <v>314</v>
      </c>
      <c r="B136" s="2" t="s">
        <v>188</v>
      </c>
      <c r="C136" s="2" t="s">
        <v>147</v>
      </c>
      <c r="D136" s="2" t="b">
        <v>0</v>
      </c>
      <c r="E136" s="2" t="b">
        <v>0</v>
      </c>
      <c r="F136" s="2" t="s">
        <v>173</v>
      </c>
      <c r="G136" s="2" t="str">
        <f t="shared" si="2"/>
        <v/>
      </c>
      <c r="H136" s="16"/>
      <c r="I136" s="16"/>
      <c r="J136" s="2"/>
      <c r="K136" s="2"/>
      <c r="L136" s="2"/>
      <c r="M136" s="2"/>
      <c r="N136" s="2"/>
    </row>
    <row r="137" spans="1:14" x14ac:dyDescent="0.25">
      <c r="A137" s="2" t="s">
        <v>315</v>
      </c>
      <c r="B137" s="2" t="s">
        <v>191</v>
      </c>
      <c r="C137" s="2" t="s">
        <v>153</v>
      </c>
      <c r="D137" s="2" t="b">
        <v>0</v>
      </c>
      <c r="E137" s="2" t="b">
        <v>0</v>
      </c>
      <c r="F137" s="2" t="s">
        <v>154</v>
      </c>
      <c r="G137" s="2" t="str">
        <f t="shared" si="2"/>
        <v/>
      </c>
      <c r="H137" s="16"/>
      <c r="I137" s="16"/>
      <c r="J137" s="2"/>
      <c r="K137" s="2"/>
      <c r="L137" s="2"/>
      <c r="M137" s="2"/>
      <c r="N137" s="2"/>
    </row>
    <row r="138" spans="1:14" x14ac:dyDescent="0.25">
      <c r="A138" s="2" t="s">
        <v>49</v>
      </c>
      <c r="B138" s="2" t="s">
        <v>168</v>
      </c>
      <c r="C138" s="2" t="s">
        <v>153</v>
      </c>
      <c r="D138" s="2" t="b">
        <v>0</v>
      </c>
      <c r="E138" s="2" t="b">
        <v>0</v>
      </c>
      <c r="F138" s="2" t="s">
        <v>154</v>
      </c>
      <c r="G138" s="2" t="str">
        <f t="shared" si="2"/>
        <v/>
      </c>
      <c r="H138" s="16"/>
      <c r="I138" s="16"/>
      <c r="J138" s="2"/>
      <c r="K138" s="2"/>
      <c r="L138" s="2"/>
      <c r="M138" s="2"/>
      <c r="N138" s="2"/>
    </row>
    <row r="139" spans="1:14" x14ac:dyDescent="0.25">
      <c r="A139" s="2" t="s">
        <v>316</v>
      </c>
      <c r="B139" s="2" t="s">
        <v>168</v>
      </c>
      <c r="C139" s="2" t="s">
        <v>153</v>
      </c>
      <c r="D139" s="2" t="b">
        <v>0</v>
      </c>
      <c r="E139" s="2" t="b">
        <v>0</v>
      </c>
      <c r="F139" s="2" t="s">
        <v>154</v>
      </c>
      <c r="G139" s="2" t="str">
        <f t="shared" si="2"/>
        <v/>
      </c>
      <c r="H139" s="16"/>
      <c r="I139" s="16"/>
      <c r="J139" s="2"/>
      <c r="K139" s="2"/>
      <c r="L139" s="2"/>
      <c r="M139" s="2"/>
      <c r="N139" s="2"/>
    </row>
    <row r="140" spans="1:14" x14ac:dyDescent="0.25">
      <c r="A140" s="2" t="s">
        <v>317</v>
      </c>
      <c r="B140" s="2" t="s">
        <v>164</v>
      </c>
      <c r="C140" s="2" t="s">
        <v>153</v>
      </c>
      <c r="D140" s="2" t="b">
        <v>0</v>
      </c>
      <c r="E140" s="2" t="b">
        <v>0</v>
      </c>
      <c r="F140" s="2" t="s">
        <v>154</v>
      </c>
      <c r="G140" s="2" t="str">
        <f t="shared" si="2"/>
        <v/>
      </c>
      <c r="H140" s="16"/>
      <c r="I140" s="16"/>
      <c r="J140" s="2"/>
      <c r="K140" s="2"/>
      <c r="L140" s="2"/>
      <c r="M140" s="2"/>
      <c r="N140" s="2"/>
    </row>
    <row r="141" spans="1:14" x14ac:dyDescent="0.25">
      <c r="A141" s="2" t="s">
        <v>318</v>
      </c>
      <c r="B141" s="2" t="s">
        <v>220</v>
      </c>
      <c r="C141" s="2" t="s">
        <v>153</v>
      </c>
      <c r="D141" s="2" t="b">
        <v>0</v>
      </c>
      <c r="E141" s="2" t="b">
        <v>0</v>
      </c>
      <c r="F141" s="2" t="s">
        <v>196</v>
      </c>
      <c r="G141" s="2" t="str">
        <f t="shared" si="2"/>
        <v/>
      </c>
      <c r="H141" s="16"/>
      <c r="I141" s="16"/>
      <c r="J141" s="2"/>
      <c r="K141" s="2"/>
      <c r="L141" s="2"/>
      <c r="M141" s="2"/>
      <c r="N141" s="2"/>
    </row>
    <row r="142" spans="1:14" x14ac:dyDescent="0.25">
      <c r="A142" s="2" t="s">
        <v>319</v>
      </c>
      <c r="B142" s="2" t="s">
        <v>188</v>
      </c>
      <c r="C142" s="2" t="s">
        <v>153</v>
      </c>
      <c r="D142" s="2" t="b">
        <v>0</v>
      </c>
      <c r="E142" s="2" t="b">
        <v>0</v>
      </c>
      <c r="F142" s="2" t="s">
        <v>154</v>
      </c>
      <c r="G142" s="2" t="str">
        <f t="shared" si="2"/>
        <v/>
      </c>
      <c r="H142" s="16"/>
      <c r="I142" s="16"/>
      <c r="J142" s="2"/>
      <c r="K142" s="2"/>
      <c r="L142" s="2"/>
      <c r="M142" s="2"/>
      <c r="N142" s="2"/>
    </row>
    <row r="143" spans="1:14" x14ac:dyDescent="0.25">
      <c r="A143" s="2" t="s">
        <v>43</v>
      </c>
      <c r="B143" s="2" t="s">
        <v>191</v>
      </c>
      <c r="C143" s="2" t="s">
        <v>153</v>
      </c>
      <c r="D143" s="2" t="b">
        <v>0</v>
      </c>
      <c r="E143" s="2" t="b">
        <v>0</v>
      </c>
      <c r="F143" s="2" t="s">
        <v>154</v>
      </c>
      <c r="G143" s="2" t="str">
        <f t="shared" si="2"/>
        <v/>
      </c>
      <c r="H143" s="16"/>
      <c r="I143" s="16"/>
      <c r="J143" s="2"/>
      <c r="K143" s="2"/>
      <c r="L143" s="2"/>
      <c r="M143" s="2"/>
      <c r="N143" s="2"/>
    </row>
    <row r="144" spans="1:14" x14ac:dyDescent="0.25">
      <c r="A144" s="2" t="s">
        <v>317</v>
      </c>
      <c r="B144" s="2" t="s">
        <v>220</v>
      </c>
      <c r="C144" s="2" t="s">
        <v>153</v>
      </c>
      <c r="D144" s="2" t="b">
        <v>0</v>
      </c>
      <c r="E144" s="2" t="b">
        <v>0</v>
      </c>
      <c r="F144" s="2" t="s">
        <v>154</v>
      </c>
      <c r="G144" s="2" t="str">
        <f t="shared" si="2"/>
        <v/>
      </c>
      <c r="H144" s="16"/>
      <c r="I144" s="16"/>
      <c r="J144" s="2"/>
      <c r="K144" s="2"/>
      <c r="L144" s="2"/>
      <c r="M144" s="2"/>
      <c r="N144" s="2"/>
    </row>
    <row r="145" spans="1:14" x14ac:dyDescent="0.25">
      <c r="A145" s="2" t="s">
        <v>320</v>
      </c>
      <c r="B145" s="2" t="s">
        <v>157</v>
      </c>
      <c r="C145" s="2" t="s">
        <v>153</v>
      </c>
      <c r="D145" s="2" t="b">
        <v>0</v>
      </c>
      <c r="E145" s="2" t="b">
        <v>0</v>
      </c>
      <c r="F145" s="2" t="s">
        <v>154</v>
      </c>
      <c r="G145" s="2" t="str">
        <f t="shared" si="2"/>
        <v/>
      </c>
      <c r="H145" s="16"/>
      <c r="I145" s="16"/>
      <c r="J145" s="2"/>
      <c r="K145" s="2"/>
      <c r="L145" s="2"/>
      <c r="M145" s="2"/>
      <c r="N145" s="2"/>
    </row>
    <row r="146" spans="1:14" x14ac:dyDescent="0.25">
      <c r="A146" s="2" t="s">
        <v>321</v>
      </c>
      <c r="B146" s="2" t="s">
        <v>170</v>
      </c>
      <c r="C146" s="2" t="s">
        <v>153</v>
      </c>
      <c r="D146" s="2" t="b">
        <v>0</v>
      </c>
      <c r="E146" s="2" t="b">
        <v>0</v>
      </c>
      <c r="F146" s="2" t="s">
        <v>154</v>
      </c>
      <c r="G146" s="2" t="str">
        <f t="shared" si="2"/>
        <v/>
      </c>
      <c r="H146" s="16"/>
      <c r="I146" s="16"/>
      <c r="J146" s="2"/>
      <c r="K146" s="2"/>
      <c r="L146" s="2"/>
      <c r="M146" s="2"/>
      <c r="N146" s="2"/>
    </row>
    <row r="147" spans="1:14" x14ac:dyDescent="0.25">
      <c r="A147" s="2" t="s">
        <v>322</v>
      </c>
      <c r="B147" s="2" t="s">
        <v>270</v>
      </c>
      <c r="C147" s="2" t="s">
        <v>153</v>
      </c>
      <c r="D147" s="2" t="b">
        <v>0</v>
      </c>
      <c r="E147" s="2" t="b">
        <v>0</v>
      </c>
      <c r="F147" s="2" t="s">
        <v>154</v>
      </c>
      <c r="G147" s="2" t="str">
        <f t="shared" si="2"/>
        <v/>
      </c>
      <c r="H147" s="16"/>
      <c r="I147" s="16"/>
      <c r="J147" s="2"/>
      <c r="K147" s="2"/>
      <c r="L147" s="2"/>
      <c r="M147" s="2"/>
      <c r="N147" s="2"/>
    </row>
    <row r="148" spans="1:14" x14ac:dyDescent="0.25">
      <c r="A148" s="2" t="s">
        <v>323</v>
      </c>
      <c r="B148" s="2" t="s">
        <v>179</v>
      </c>
      <c r="C148" s="2" t="s">
        <v>147</v>
      </c>
      <c r="D148" s="2" t="b">
        <v>0</v>
      </c>
      <c r="E148" s="2" t="b">
        <v>1</v>
      </c>
      <c r="F148" s="2" t="s">
        <v>148</v>
      </c>
      <c r="G148" s="2" t="str">
        <f t="shared" si="2"/>
        <v>Exclude</v>
      </c>
      <c r="H148" s="16"/>
      <c r="I148" s="16"/>
      <c r="J148" s="2"/>
      <c r="K148" s="2"/>
      <c r="L148" s="2"/>
      <c r="M148" s="2"/>
      <c r="N148" s="2"/>
    </row>
    <row r="149" spans="1:14" x14ac:dyDescent="0.25">
      <c r="A149" s="2" t="s">
        <v>324</v>
      </c>
      <c r="B149" s="2" t="s">
        <v>146</v>
      </c>
      <c r="C149" s="2" t="s">
        <v>153</v>
      </c>
      <c r="D149" s="2" t="b">
        <v>0</v>
      </c>
      <c r="E149" s="2" t="b">
        <v>0</v>
      </c>
      <c r="F149" s="2" t="s">
        <v>154</v>
      </c>
      <c r="G149" s="2" t="str">
        <f t="shared" si="2"/>
        <v/>
      </c>
      <c r="H149" s="16"/>
      <c r="I149" s="16"/>
      <c r="J149" s="2"/>
      <c r="K149" s="2"/>
      <c r="L149" s="2"/>
      <c r="M149" s="2"/>
      <c r="N149" s="2"/>
    </row>
    <row r="150" spans="1:14" x14ac:dyDescent="0.25">
      <c r="A150" s="2" t="s">
        <v>325</v>
      </c>
      <c r="B150" s="2" t="s">
        <v>146</v>
      </c>
      <c r="C150" s="2" t="s">
        <v>153</v>
      </c>
      <c r="D150" s="2" t="b">
        <v>0</v>
      </c>
      <c r="E150" s="2" t="b">
        <v>0</v>
      </c>
      <c r="F150" s="2" t="s">
        <v>154</v>
      </c>
      <c r="G150" s="2" t="str">
        <f t="shared" si="2"/>
        <v/>
      </c>
      <c r="H150" s="16"/>
      <c r="I150" s="16"/>
      <c r="J150" s="2"/>
      <c r="K150" s="2"/>
      <c r="L150" s="2"/>
      <c r="M150" s="2"/>
      <c r="N150" s="2"/>
    </row>
    <row r="151" spans="1:14" x14ac:dyDescent="0.25">
      <c r="A151" s="2" t="s">
        <v>326</v>
      </c>
      <c r="B151" s="2" t="s">
        <v>289</v>
      </c>
      <c r="C151" s="2" t="s">
        <v>153</v>
      </c>
      <c r="D151" s="2" t="b">
        <v>0</v>
      </c>
      <c r="E151" s="2" t="b">
        <v>0</v>
      </c>
      <c r="F151" s="2" t="s">
        <v>154</v>
      </c>
      <c r="G151" s="2" t="str">
        <f t="shared" si="2"/>
        <v/>
      </c>
      <c r="H151" s="16"/>
      <c r="I151" s="16"/>
      <c r="J151" s="2"/>
      <c r="K151" s="2"/>
      <c r="L151" s="2"/>
      <c r="M151" s="2"/>
      <c r="N151" s="2"/>
    </row>
    <row r="152" spans="1:14" x14ac:dyDescent="0.25">
      <c r="A152" s="2" t="s">
        <v>327</v>
      </c>
      <c r="B152" s="2" t="s">
        <v>289</v>
      </c>
      <c r="C152" s="2" t="s">
        <v>153</v>
      </c>
      <c r="D152" s="2" t="b">
        <v>0</v>
      </c>
      <c r="E152" s="2" t="b">
        <v>0</v>
      </c>
      <c r="F152" s="2" t="s">
        <v>154</v>
      </c>
      <c r="G152" s="2" t="str">
        <f t="shared" si="2"/>
        <v/>
      </c>
      <c r="H152" s="16"/>
      <c r="I152" s="16"/>
      <c r="J152" s="2"/>
      <c r="K152" s="2"/>
      <c r="L152" s="2"/>
      <c r="M152" s="2"/>
      <c r="N152" s="2"/>
    </row>
    <row r="153" spans="1:14" x14ac:dyDescent="0.25">
      <c r="A153" s="2" t="s">
        <v>328</v>
      </c>
      <c r="B153" s="2" t="s">
        <v>170</v>
      </c>
      <c r="C153" s="2" t="s">
        <v>153</v>
      </c>
      <c r="D153" s="2" t="b">
        <v>0</v>
      </c>
      <c r="E153" s="2" t="b">
        <v>0</v>
      </c>
      <c r="F153" s="2" t="s">
        <v>154</v>
      </c>
      <c r="G153" s="2" t="str">
        <f t="shared" si="2"/>
        <v/>
      </c>
      <c r="H153" s="16"/>
      <c r="I153" s="16"/>
      <c r="J153" s="2"/>
      <c r="K153" s="2"/>
      <c r="L153" s="2"/>
      <c r="M153" s="2"/>
      <c r="N153" s="2"/>
    </row>
    <row r="154" spans="1:14" x14ac:dyDescent="0.25">
      <c r="A154" s="2" t="s">
        <v>329</v>
      </c>
      <c r="B154" s="2" t="s">
        <v>157</v>
      </c>
      <c r="C154" s="2" t="s">
        <v>153</v>
      </c>
      <c r="D154" s="2" t="b">
        <v>0</v>
      </c>
      <c r="E154" s="2" t="b">
        <v>0</v>
      </c>
      <c r="F154" s="2" t="s">
        <v>154</v>
      </c>
      <c r="G154" s="2" t="str">
        <f t="shared" si="2"/>
        <v/>
      </c>
      <c r="H154" s="16"/>
      <c r="I154" s="16"/>
      <c r="J154" s="2"/>
      <c r="K154" s="2"/>
      <c r="L154" s="2"/>
      <c r="M154" s="2"/>
      <c r="N154" s="2"/>
    </row>
    <row r="155" spans="1:14" x14ac:dyDescent="0.25">
      <c r="A155" s="2" t="s">
        <v>330</v>
      </c>
      <c r="B155" s="2" t="s">
        <v>175</v>
      </c>
      <c r="C155" s="2" t="s">
        <v>153</v>
      </c>
      <c r="D155" s="2" t="b">
        <v>0</v>
      </c>
      <c r="E155" s="2" t="b">
        <v>0</v>
      </c>
      <c r="F155" s="2" t="s">
        <v>154</v>
      </c>
      <c r="G155" s="2" t="str">
        <f t="shared" si="2"/>
        <v/>
      </c>
      <c r="H155" s="16"/>
      <c r="I155" s="16"/>
      <c r="J155" s="2"/>
      <c r="K155" s="2"/>
      <c r="L155" s="2"/>
      <c r="M155" s="2"/>
      <c r="N155" s="2"/>
    </row>
    <row r="156" spans="1:14" x14ac:dyDescent="0.25">
      <c r="A156" s="2" t="s">
        <v>184</v>
      </c>
      <c r="B156" s="2" t="s">
        <v>166</v>
      </c>
      <c r="C156" s="2" t="s">
        <v>153</v>
      </c>
      <c r="D156" s="2" t="b">
        <v>0</v>
      </c>
      <c r="E156" s="2" t="b">
        <v>0</v>
      </c>
      <c r="F156" s="2" t="s">
        <v>154</v>
      </c>
      <c r="G156" s="2" t="str">
        <f t="shared" si="2"/>
        <v/>
      </c>
      <c r="H156" s="16"/>
      <c r="I156" s="16"/>
      <c r="J156" s="2"/>
      <c r="K156" s="2"/>
      <c r="L156" s="2"/>
      <c r="M156" s="2"/>
      <c r="N156" s="2"/>
    </row>
    <row r="157" spans="1:14" x14ac:dyDescent="0.25">
      <c r="A157" s="2" t="s">
        <v>331</v>
      </c>
      <c r="B157" s="2" t="s">
        <v>170</v>
      </c>
      <c r="C157" s="2" t="s">
        <v>153</v>
      </c>
      <c r="D157" s="2" t="b">
        <v>0</v>
      </c>
      <c r="E157" s="2" t="b">
        <v>0</v>
      </c>
      <c r="F157" s="2" t="s">
        <v>154</v>
      </c>
      <c r="G157" s="2" t="str">
        <f t="shared" si="2"/>
        <v/>
      </c>
      <c r="H157" s="16"/>
      <c r="I157" s="16"/>
      <c r="J157" s="2"/>
      <c r="K157" s="2"/>
      <c r="L157" s="2"/>
      <c r="M157" s="2"/>
      <c r="N157" s="2"/>
    </row>
    <row r="158" spans="1:14" x14ac:dyDescent="0.25">
      <c r="A158" s="2" t="s">
        <v>332</v>
      </c>
      <c r="B158" s="2" t="s">
        <v>220</v>
      </c>
      <c r="C158" s="2" t="s">
        <v>153</v>
      </c>
      <c r="D158" s="2" t="b">
        <v>0</v>
      </c>
      <c r="E158" s="2" t="b">
        <v>0</v>
      </c>
      <c r="F158" s="2" t="s">
        <v>154</v>
      </c>
      <c r="G158" s="2" t="str">
        <f t="shared" si="2"/>
        <v/>
      </c>
      <c r="H158" s="16"/>
      <c r="I158" s="16"/>
      <c r="J158" s="2"/>
      <c r="K158" s="2"/>
      <c r="L158" s="2"/>
      <c r="M158" s="2"/>
      <c r="N158" s="2"/>
    </row>
    <row r="159" spans="1:14" x14ac:dyDescent="0.25">
      <c r="A159" s="2" t="s">
        <v>333</v>
      </c>
      <c r="B159" s="2" t="s">
        <v>188</v>
      </c>
      <c r="C159" s="2" t="s">
        <v>153</v>
      </c>
      <c r="D159" s="2" t="b">
        <v>0</v>
      </c>
      <c r="E159" s="2" t="b">
        <v>0</v>
      </c>
      <c r="F159" s="2" t="s">
        <v>154</v>
      </c>
      <c r="G159" s="2" t="str">
        <f t="shared" si="2"/>
        <v/>
      </c>
      <c r="H159" s="16"/>
      <c r="I159" s="16"/>
      <c r="J159" s="2"/>
      <c r="K159" s="2"/>
      <c r="L159" s="2"/>
      <c r="M159" s="2"/>
      <c r="N159" s="2"/>
    </row>
    <row r="160" spans="1:14" x14ac:dyDescent="0.25">
      <c r="A160" s="2" t="s">
        <v>334</v>
      </c>
      <c r="B160" s="2" t="s">
        <v>220</v>
      </c>
      <c r="C160" s="2" t="s">
        <v>153</v>
      </c>
      <c r="D160" s="2" t="b">
        <v>0</v>
      </c>
      <c r="E160" s="2" t="b">
        <v>0</v>
      </c>
      <c r="F160" s="2" t="s">
        <v>272</v>
      </c>
      <c r="G160" s="2" t="str">
        <f t="shared" si="2"/>
        <v/>
      </c>
      <c r="H160" s="16"/>
      <c r="I160" s="16"/>
      <c r="J160" s="2"/>
      <c r="K160" s="2"/>
      <c r="L160" s="2"/>
      <c r="M160" s="2"/>
      <c r="N160" s="2"/>
    </row>
    <row r="161" spans="1:14" x14ac:dyDescent="0.25">
      <c r="A161" s="2" t="s">
        <v>323</v>
      </c>
      <c r="B161" s="2" t="s">
        <v>289</v>
      </c>
      <c r="C161" s="2" t="s">
        <v>147</v>
      </c>
      <c r="D161" s="2" t="b">
        <v>0</v>
      </c>
      <c r="E161" s="2" t="b">
        <v>1</v>
      </c>
      <c r="F161" s="2" t="s">
        <v>148</v>
      </c>
      <c r="G161" s="2" t="str">
        <f t="shared" si="2"/>
        <v>Exclude</v>
      </c>
      <c r="H161" s="16"/>
      <c r="I161" s="16"/>
      <c r="J161" s="2"/>
      <c r="K161" s="2"/>
      <c r="L161" s="2"/>
      <c r="M161" s="2"/>
      <c r="N161" s="2"/>
    </row>
    <row r="162" spans="1:14" x14ac:dyDescent="0.25">
      <c r="A162" s="2" t="s">
        <v>335</v>
      </c>
      <c r="B162" s="2" t="s">
        <v>172</v>
      </c>
      <c r="C162" s="2" t="s">
        <v>153</v>
      </c>
      <c r="D162" s="2" t="b">
        <v>0</v>
      </c>
      <c r="E162" s="2" t="b">
        <v>0</v>
      </c>
      <c r="F162" s="2" t="s">
        <v>154</v>
      </c>
      <c r="G162" s="2" t="str">
        <f t="shared" si="2"/>
        <v>Include</v>
      </c>
      <c r="H162" s="16"/>
      <c r="I162" s="16"/>
      <c r="J162" s="2"/>
      <c r="K162" s="2"/>
      <c r="L162" s="2"/>
      <c r="M162" s="2"/>
      <c r="N162" s="2"/>
    </row>
    <row r="163" spans="1:14" x14ac:dyDescent="0.25">
      <c r="A163" s="2" t="s">
        <v>336</v>
      </c>
      <c r="B163" s="2" t="s">
        <v>177</v>
      </c>
      <c r="C163" s="2" t="s">
        <v>153</v>
      </c>
      <c r="D163" s="2" t="b">
        <v>0</v>
      </c>
      <c r="E163" s="2" t="b">
        <v>0</v>
      </c>
      <c r="F163" s="2" t="s">
        <v>173</v>
      </c>
      <c r="G163" s="2" t="str">
        <f t="shared" si="2"/>
        <v/>
      </c>
      <c r="H163" s="16"/>
      <c r="I163" s="16"/>
      <c r="J163" s="2"/>
      <c r="K163" s="2"/>
      <c r="L163" s="2"/>
      <c r="M163" s="2"/>
      <c r="N163" s="2"/>
    </row>
    <row r="164" spans="1:14" x14ac:dyDescent="0.25">
      <c r="A164" s="2" t="s">
        <v>337</v>
      </c>
      <c r="B164" s="2" t="s">
        <v>175</v>
      </c>
      <c r="C164" s="2" t="s">
        <v>153</v>
      </c>
      <c r="D164" s="2" t="b">
        <v>0</v>
      </c>
      <c r="E164" s="2" t="b">
        <v>0</v>
      </c>
      <c r="F164" s="2" t="s">
        <v>154</v>
      </c>
      <c r="G164" s="2" t="str">
        <f t="shared" si="2"/>
        <v/>
      </c>
      <c r="H164" s="16"/>
      <c r="I164" s="16"/>
      <c r="J164" s="2"/>
      <c r="K164" s="2"/>
      <c r="L164" s="2"/>
      <c r="M164" s="2"/>
      <c r="N164" s="2"/>
    </row>
    <row r="165" spans="1:14" x14ac:dyDescent="0.25">
      <c r="A165" s="2" t="s">
        <v>338</v>
      </c>
      <c r="B165" s="2" t="s">
        <v>175</v>
      </c>
      <c r="C165" s="2" t="s">
        <v>153</v>
      </c>
      <c r="D165" s="2" t="b">
        <v>0</v>
      </c>
      <c r="E165" s="2" t="b">
        <v>0</v>
      </c>
      <c r="F165" s="2" t="s">
        <v>154</v>
      </c>
      <c r="G165" s="2" t="str">
        <f t="shared" si="2"/>
        <v/>
      </c>
      <c r="H165" s="16"/>
      <c r="I165" s="16"/>
      <c r="J165" s="2"/>
      <c r="K165" s="2"/>
      <c r="L165" s="2"/>
      <c r="M165" s="2"/>
      <c r="N165" s="2"/>
    </row>
    <row r="166" spans="1:14" x14ac:dyDescent="0.25">
      <c r="A166" s="2" t="s">
        <v>339</v>
      </c>
      <c r="B166" s="14">
        <v>43102</v>
      </c>
      <c r="C166" s="2" t="s">
        <v>153</v>
      </c>
      <c r="D166" s="2" t="b">
        <v>0</v>
      </c>
      <c r="E166" s="2" t="b">
        <v>0</v>
      </c>
      <c r="F166" s="2" t="s">
        <v>154</v>
      </c>
      <c r="G166" s="2" t="str">
        <f t="shared" si="2"/>
        <v/>
      </c>
      <c r="H166" s="16"/>
      <c r="I166" s="16"/>
      <c r="J166" s="2"/>
      <c r="K166" s="2"/>
      <c r="L166" s="2"/>
      <c r="M166" s="2"/>
      <c r="N166" s="2"/>
    </row>
    <row r="167" spans="1:14" x14ac:dyDescent="0.25">
      <c r="A167" s="2" t="s">
        <v>340</v>
      </c>
      <c r="B167" s="2" t="s">
        <v>220</v>
      </c>
      <c r="C167" s="2" t="s">
        <v>153</v>
      </c>
      <c r="D167" s="2" t="b">
        <v>0</v>
      </c>
      <c r="E167" s="2" t="b">
        <v>0</v>
      </c>
      <c r="F167" s="2" t="s">
        <v>196</v>
      </c>
      <c r="G167" s="2" t="str">
        <f t="shared" si="2"/>
        <v/>
      </c>
      <c r="H167" s="16"/>
      <c r="I167" s="16"/>
      <c r="J167" s="2"/>
      <c r="K167" s="2"/>
      <c r="L167" s="2"/>
      <c r="M167" s="2"/>
      <c r="N167" s="2"/>
    </row>
    <row r="168" spans="1:14" x14ac:dyDescent="0.25">
      <c r="A168" s="2" t="s">
        <v>341</v>
      </c>
      <c r="B168" s="2" t="s">
        <v>231</v>
      </c>
      <c r="C168" s="2" t="s">
        <v>153</v>
      </c>
      <c r="D168" s="2" t="b">
        <v>0</v>
      </c>
      <c r="E168" s="2" t="b">
        <v>0</v>
      </c>
      <c r="F168" s="2" t="s">
        <v>154</v>
      </c>
      <c r="G168" s="2" t="str">
        <f t="shared" si="2"/>
        <v/>
      </c>
      <c r="H168" s="16"/>
      <c r="I168" s="16"/>
      <c r="J168" s="2"/>
      <c r="K168" s="2"/>
      <c r="L168" s="2"/>
      <c r="M168" s="2"/>
      <c r="N168" s="2"/>
    </row>
    <row r="169" spans="1:14" x14ac:dyDescent="0.25">
      <c r="A169" s="2" t="s">
        <v>342</v>
      </c>
      <c r="B169" s="2" t="s">
        <v>157</v>
      </c>
      <c r="C169" s="2" t="s">
        <v>153</v>
      </c>
      <c r="D169" s="2" t="b">
        <v>0</v>
      </c>
      <c r="E169" s="2" t="b">
        <v>0</v>
      </c>
      <c r="F169" s="2" t="s">
        <v>154</v>
      </c>
      <c r="G169" s="2" t="str">
        <f t="shared" si="2"/>
        <v/>
      </c>
      <c r="H169" s="16"/>
      <c r="I169" s="16"/>
      <c r="J169" s="2"/>
      <c r="K169" s="2"/>
      <c r="L169" s="2"/>
      <c r="M169" s="2"/>
      <c r="N169" s="2"/>
    </row>
    <row r="170" spans="1:14" x14ac:dyDescent="0.25">
      <c r="A170" s="2" t="s">
        <v>343</v>
      </c>
      <c r="B170" s="2" t="s">
        <v>231</v>
      </c>
      <c r="C170" s="2" t="s">
        <v>153</v>
      </c>
      <c r="D170" s="2" t="b">
        <v>0</v>
      </c>
      <c r="E170" s="2" t="b">
        <v>0</v>
      </c>
      <c r="F170" s="2" t="s">
        <v>154</v>
      </c>
      <c r="G170" s="2" t="str">
        <f t="shared" si="2"/>
        <v/>
      </c>
      <c r="H170" s="16"/>
      <c r="I170" s="16"/>
      <c r="J170" s="2"/>
      <c r="K170" s="2"/>
      <c r="L170" s="2"/>
      <c r="M170" s="2"/>
      <c r="N170" s="2"/>
    </row>
    <row r="171" spans="1:14" x14ac:dyDescent="0.25">
      <c r="A171" s="2" t="s">
        <v>344</v>
      </c>
      <c r="B171" s="2" t="s">
        <v>188</v>
      </c>
      <c r="C171" s="2" t="s">
        <v>153</v>
      </c>
      <c r="D171" s="2" t="b">
        <v>0</v>
      </c>
      <c r="E171" s="2" t="b">
        <v>0</v>
      </c>
      <c r="F171" s="2" t="s">
        <v>154</v>
      </c>
      <c r="G171" s="2" t="str">
        <f t="shared" si="2"/>
        <v/>
      </c>
      <c r="H171" s="16"/>
      <c r="I171" s="16"/>
      <c r="J171" s="2"/>
      <c r="K171" s="2"/>
      <c r="L171" s="2"/>
      <c r="M171" s="2"/>
      <c r="N171" s="2"/>
    </row>
    <row r="172" spans="1:14" x14ac:dyDescent="0.25">
      <c r="A172" s="2" t="s">
        <v>304</v>
      </c>
      <c r="B172" s="2" t="s">
        <v>220</v>
      </c>
      <c r="C172" s="2" t="s">
        <v>153</v>
      </c>
      <c r="D172" s="2" t="b">
        <v>0</v>
      </c>
      <c r="E172" s="2" t="b">
        <v>0</v>
      </c>
      <c r="F172" s="2" t="s">
        <v>154</v>
      </c>
      <c r="G172" s="2" t="str">
        <f t="shared" si="2"/>
        <v/>
      </c>
      <c r="H172" s="16"/>
      <c r="I172" s="16"/>
      <c r="J172" s="2"/>
      <c r="K172" s="2"/>
      <c r="L172" s="2"/>
      <c r="M172" s="2"/>
      <c r="N172" s="2"/>
    </row>
    <row r="173" spans="1:14" x14ac:dyDescent="0.25">
      <c r="A173" s="2" t="s">
        <v>345</v>
      </c>
      <c r="B173" s="2" t="s">
        <v>164</v>
      </c>
      <c r="C173" s="2" t="s">
        <v>153</v>
      </c>
      <c r="D173" s="2" t="b">
        <v>0</v>
      </c>
      <c r="E173" s="2" t="b">
        <v>0</v>
      </c>
      <c r="F173" s="2" t="s">
        <v>154</v>
      </c>
      <c r="G173" s="2" t="str">
        <f t="shared" si="2"/>
        <v/>
      </c>
      <c r="H173" s="16"/>
      <c r="I173" s="16"/>
      <c r="J173" s="2"/>
      <c r="K173" s="2"/>
      <c r="L173" s="2"/>
      <c r="M173" s="2"/>
      <c r="N173" s="2"/>
    </row>
    <row r="174" spans="1:14" x14ac:dyDescent="0.25">
      <c r="A174" s="2" t="s">
        <v>346</v>
      </c>
      <c r="B174" s="14">
        <v>43102</v>
      </c>
      <c r="C174" s="2" t="s">
        <v>153</v>
      </c>
      <c r="D174" s="2" t="b">
        <v>0</v>
      </c>
      <c r="E174" s="2" t="b">
        <v>0</v>
      </c>
      <c r="F174" s="2" t="s">
        <v>154</v>
      </c>
      <c r="G174" s="2" t="str">
        <f t="shared" si="2"/>
        <v/>
      </c>
      <c r="H174" s="16"/>
      <c r="I174" s="16"/>
      <c r="J174" s="2"/>
      <c r="K174" s="2"/>
      <c r="L174" s="2"/>
      <c r="M174" s="2"/>
      <c r="N174" s="2"/>
    </row>
    <row r="175" spans="1:14" x14ac:dyDescent="0.25">
      <c r="A175" s="2" t="s">
        <v>347</v>
      </c>
      <c r="B175" s="2" t="s">
        <v>217</v>
      </c>
      <c r="C175" s="2" t="s">
        <v>153</v>
      </c>
      <c r="D175" s="2" t="b">
        <v>0</v>
      </c>
      <c r="E175" s="2" t="b">
        <v>0</v>
      </c>
      <c r="F175" s="2" t="s">
        <v>196</v>
      </c>
      <c r="G175" s="2" t="str">
        <f t="shared" si="2"/>
        <v/>
      </c>
      <c r="H175" s="16"/>
      <c r="I175" s="16"/>
      <c r="J175" s="2"/>
      <c r="K175" s="2"/>
      <c r="L175" s="2"/>
      <c r="M175" s="2"/>
      <c r="N175" s="2"/>
    </row>
    <row r="176" spans="1:14" x14ac:dyDescent="0.25">
      <c r="A176" s="2" t="s">
        <v>348</v>
      </c>
      <c r="B176" s="2" t="s">
        <v>217</v>
      </c>
      <c r="C176" s="2" t="s">
        <v>153</v>
      </c>
      <c r="D176" s="2" t="b">
        <v>0</v>
      </c>
      <c r="E176" s="2" t="b">
        <v>0</v>
      </c>
      <c r="F176" s="2" t="s">
        <v>154</v>
      </c>
      <c r="G176" s="2" t="str">
        <f t="shared" si="2"/>
        <v/>
      </c>
      <c r="H176" s="16"/>
      <c r="I176" s="16"/>
      <c r="J176" s="2"/>
      <c r="K176" s="2"/>
      <c r="L176" s="2"/>
      <c r="M176" s="2"/>
      <c r="N176" s="2"/>
    </row>
    <row r="177" spans="1:14" x14ac:dyDescent="0.25">
      <c r="A177" s="2" t="s">
        <v>67</v>
      </c>
      <c r="B177" s="2" t="s">
        <v>146</v>
      </c>
      <c r="C177" s="2" t="s">
        <v>153</v>
      </c>
      <c r="D177" s="2" t="b">
        <v>0</v>
      </c>
      <c r="E177" s="2" t="b">
        <v>0</v>
      </c>
      <c r="F177" s="2" t="s">
        <v>154</v>
      </c>
      <c r="G177" s="2" t="str">
        <f t="shared" si="2"/>
        <v/>
      </c>
      <c r="H177" s="16"/>
      <c r="I177" s="16"/>
      <c r="J177" s="2"/>
      <c r="K177" s="2"/>
      <c r="L177" s="2"/>
      <c r="M177" s="2"/>
      <c r="N177" s="2"/>
    </row>
    <row r="178" spans="1:14" x14ac:dyDescent="0.25">
      <c r="A178" s="2" t="s">
        <v>349</v>
      </c>
      <c r="B178" s="2" t="s">
        <v>146</v>
      </c>
      <c r="C178" s="2" t="s">
        <v>147</v>
      </c>
      <c r="D178" s="2" t="b">
        <v>0</v>
      </c>
      <c r="E178" s="2" t="b">
        <v>0</v>
      </c>
      <c r="F178" s="2" t="s">
        <v>173</v>
      </c>
      <c r="G178" s="2" t="str">
        <f t="shared" si="2"/>
        <v/>
      </c>
      <c r="H178" s="16"/>
      <c r="I178" s="16"/>
      <c r="J178" s="2"/>
      <c r="K178" s="2"/>
      <c r="L178" s="2"/>
      <c r="M178" s="2"/>
      <c r="N178" s="2"/>
    </row>
    <row r="179" spans="1:14" x14ac:dyDescent="0.25">
      <c r="A179" s="2" t="s">
        <v>350</v>
      </c>
      <c r="B179" s="2" t="s">
        <v>188</v>
      </c>
      <c r="C179" s="2" t="s">
        <v>153</v>
      </c>
      <c r="D179" s="2" t="b">
        <v>0</v>
      </c>
      <c r="E179" s="2" t="b">
        <v>0</v>
      </c>
      <c r="F179" s="2" t="s">
        <v>154</v>
      </c>
      <c r="G179" s="2" t="str">
        <f t="shared" si="2"/>
        <v/>
      </c>
      <c r="H179" s="16"/>
      <c r="I179" s="16"/>
      <c r="J179" s="2"/>
      <c r="K179" s="2"/>
      <c r="L179" s="2"/>
      <c r="M179" s="2"/>
      <c r="N179" s="2"/>
    </row>
    <row r="180" spans="1:14" x14ac:dyDescent="0.25">
      <c r="A180" s="2" t="s">
        <v>351</v>
      </c>
      <c r="B180" s="2" t="s">
        <v>205</v>
      </c>
      <c r="C180" s="2" t="s">
        <v>147</v>
      </c>
      <c r="D180" s="2" t="b">
        <v>0</v>
      </c>
      <c r="E180" s="2" t="b">
        <v>0</v>
      </c>
      <c r="F180" s="2" t="s">
        <v>154</v>
      </c>
      <c r="G180" s="2" t="str">
        <f t="shared" si="2"/>
        <v/>
      </c>
      <c r="H180" s="16"/>
      <c r="I180" s="16"/>
      <c r="J180" s="2"/>
      <c r="K180" s="2"/>
      <c r="L180" s="2"/>
      <c r="M180" s="2"/>
      <c r="N180" s="2"/>
    </row>
    <row r="181" spans="1:14" x14ac:dyDescent="0.25">
      <c r="A181" s="2" t="s">
        <v>352</v>
      </c>
      <c r="B181" s="2" t="s">
        <v>175</v>
      </c>
      <c r="C181" s="2" t="s">
        <v>153</v>
      </c>
      <c r="D181" s="2" t="b">
        <v>0</v>
      </c>
      <c r="E181" s="2" t="b">
        <v>0</v>
      </c>
      <c r="F181" s="2" t="s">
        <v>154</v>
      </c>
      <c r="G181" s="2" t="str">
        <f t="shared" si="2"/>
        <v/>
      </c>
      <c r="H181" s="16"/>
      <c r="I181" s="16"/>
      <c r="J181" s="2"/>
      <c r="K181" s="2"/>
      <c r="L181" s="2"/>
      <c r="M181" s="2"/>
      <c r="N181" s="2"/>
    </row>
    <row r="182" spans="1:14" x14ac:dyDescent="0.25">
      <c r="A182" s="2" t="s">
        <v>353</v>
      </c>
      <c r="B182" s="2" t="s">
        <v>205</v>
      </c>
      <c r="C182" s="2" t="s">
        <v>153</v>
      </c>
      <c r="D182" s="2" t="b">
        <v>0</v>
      </c>
      <c r="E182" s="2" t="b">
        <v>0</v>
      </c>
      <c r="F182" s="2" t="s">
        <v>154</v>
      </c>
      <c r="G182" s="2" t="str">
        <f t="shared" si="2"/>
        <v/>
      </c>
      <c r="H182" s="16"/>
      <c r="I182" s="16"/>
      <c r="J182" s="2"/>
      <c r="K182" s="2"/>
      <c r="L182" s="2"/>
      <c r="M182" s="2"/>
      <c r="N182" s="2"/>
    </row>
    <row r="183" spans="1:14" x14ac:dyDescent="0.25">
      <c r="A183" s="2" t="s">
        <v>354</v>
      </c>
      <c r="B183" s="2" t="s">
        <v>175</v>
      </c>
      <c r="C183" s="2" t="s">
        <v>153</v>
      </c>
      <c r="D183" s="2" t="b">
        <v>0</v>
      </c>
      <c r="E183" s="2" t="b">
        <v>0</v>
      </c>
      <c r="F183" s="2" t="s">
        <v>173</v>
      </c>
      <c r="G183" s="2" t="str">
        <f t="shared" si="2"/>
        <v/>
      </c>
      <c r="H183" s="16"/>
      <c r="I183" s="16"/>
      <c r="J183" s="2"/>
      <c r="K183" s="2"/>
      <c r="L183" s="2"/>
      <c r="M183" s="2"/>
      <c r="N183" s="2"/>
    </row>
    <row r="184" spans="1:14" x14ac:dyDescent="0.25">
      <c r="A184" s="2" t="s">
        <v>355</v>
      </c>
      <c r="B184" s="2" t="s">
        <v>195</v>
      </c>
      <c r="C184" s="2" t="s">
        <v>147</v>
      </c>
      <c r="D184" s="2" t="b">
        <v>0</v>
      </c>
      <c r="E184" s="2" t="b">
        <v>0</v>
      </c>
      <c r="F184" s="2" t="s">
        <v>262</v>
      </c>
      <c r="G184" s="2" t="str">
        <f t="shared" si="2"/>
        <v/>
      </c>
      <c r="H184" s="16"/>
      <c r="I184" s="16"/>
      <c r="J184" s="2"/>
      <c r="K184" s="2"/>
      <c r="L184" s="2"/>
      <c r="M184" s="2"/>
      <c r="N184" s="2"/>
    </row>
    <row r="185" spans="1:14" x14ac:dyDescent="0.25">
      <c r="A185" s="2" t="s">
        <v>356</v>
      </c>
      <c r="B185" s="2" t="s">
        <v>217</v>
      </c>
      <c r="C185" s="2" t="s">
        <v>147</v>
      </c>
      <c r="D185" s="2" t="b">
        <v>0</v>
      </c>
      <c r="E185" s="2" t="b">
        <v>0</v>
      </c>
      <c r="F185" s="2" t="s">
        <v>173</v>
      </c>
      <c r="G185" s="2" t="str">
        <f t="shared" si="2"/>
        <v/>
      </c>
      <c r="H185" s="16"/>
      <c r="I185" s="16"/>
      <c r="J185" s="2"/>
      <c r="K185" s="2"/>
      <c r="L185" s="2"/>
      <c r="M185" s="2"/>
      <c r="N185" s="2"/>
    </row>
    <row r="186" spans="1:14" x14ac:dyDescent="0.25">
      <c r="A186" s="2" t="s">
        <v>357</v>
      </c>
      <c r="B186" s="2" t="s">
        <v>177</v>
      </c>
      <c r="C186" s="2" t="s">
        <v>153</v>
      </c>
      <c r="D186" s="2" t="b">
        <v>0</v>
      </c>
      <c r="E186" s="2" t="b">
        <v>0</v>
      </c>
      <c r="F186" s="2" t="s">
        <v>154</v>
      </c>
      <c r="G186" s="2" t="str">
        <f t="shared" si="2"/>
        <v/>
      </c>
      <c r="H186" s="16"/>
      <c r="I186" s="16"/>
      <c r="J186" s="2"/>
      <c r="K186" s="2"/>
      <c r="L186" s="2"/>
      <c r="M186" s="2"/>
      <c r="N186" s="2"/>
    </row>
    <row r="187" spans="1:14" x14ac:dyDescent="0.25">
      <c r="A187" s="2" t="s">
        <v>358</v>
      </c>
      <c r="B187" s="2" t="s">
        <v>157</v>
      </c>
      <c r="C187" s="2" t="s">
        <v>147</v>
      </c>
      <c r="D187" s="2" t="b">
        <v>0</v>
      </c>
      <c r="E187" s="2" t="b">
        <v>0</v>
      </c>
      <c r="F187" s="2" t="s">
        <v>262</v>
      </c>
      <c r="G187" s="2" t="str">
        <f t="shared" si="2"/>
        <v/>
      </c>
      <c r="H187" s="16"/>
      <c r="I187" s="16"/>
      <c r="J187" s="2"/>
      <c r="K187" s="2"/>
      <c r="L187" s="2"/>
      <c r="M187" s="2"/>
      <c r="N187" s="2"/>
    </row>
    <row r="188" spans="1:14" x14ac:dyDescent="0.25">
      <c r="A188" s="2" t="s">
        <v>352</v>
      </c>
      <c r="B188" s="2" t="s">
        <v>172</v>
      </c>
      <c r="C188" s="2" t="s">
        <v>153</v>
      </c>
      <c r="D188" s="2" t="b">
        <v>0</v>
      </c>
      <c r="E188" s="2" t="b">
        <v>0</v>
      </c>
      <c r="F188" s="2" t="s">
        <v>154</v>
      </c>
      <c r="G188" s="2" t="str">
        <f t="shared" si="2"/>
        <v>Include</v>
      </c>
      <c r="H188" s="16"/>
      <c r="I188" s="16"/>
      <c r="J188" s="2"/>
      <c r="K188" s="2"/>
      <c r="L188" s="2"/>
      <c r="M188" s="2"/>
      <c r="N188" s="2"/>
    </row>
    <row r="189" spans="1:14" x14ac:dyDescent="0.25">
      <c r="A189" s="2" t="s">
        <v>359</v>
      </c>
      <c r="B189" s="2" t="s">
        <v>160</v>
      </c>
      <c r="C189" s="2" t="s">
        <v>153</v>
      </c>
      <c r="D189" s="2" t="b">
        <v>0</v>
      </c>
      <c r="E189" s="2" t="b">
        <v>0</v>
      </c>
      <c r="F189" s="2" t="s">
        <v>154</v>
      </c>
      <c r="G189" s="2" t="str">
        <f t="shared" si="2"/>
        <v/>
      </c>
      <c r="H189" s="16"/>
      <c r="I189" s="16"/>
      <c r="J189" s="2"/>
      <c r="K189" s="2"/>
      <c r="L189" s="2"/>
      <c r="M189" s="2"/>
      <c r="N189" s="2"/>
    </row>
    <row r="190" spans="1:14" x14ac:dyDescent="0.25">
      <c r="A190" s="2" t="s">
        <v>360</v>
      </c>
      <c r="B190" s="2" t="s">
        <v>168</v>
      </c>
      <c r="C190" s="2" t="s">
        <v>147</v>
      </c>
      <c r="D190" s="2" t="b">
        <v>1</v>
      </c>
      <c r="E190" s="2" t="b">
        <v>0</v>
      </c>
      <c r="F190" s="2" t="s">
        <v>361</v>
      </c>
      <c r="G190" s="2" t="str">
        <f t="shared" si="2"/>
        <v>Exclude</v>
      </c>
      <c r="H190" s="16"/>
      <c r="I190" s="16"/>
      <c r="J190" s="2"/>
      <c r="K190" s="2"/>
      <c r="L190" s="2"/>
      <c r="M190" s="2"/>
      <c r="N190" s="2"/>
    </row>
    <row r="191" spans="1:14" x14ac:dyDescent="0.25">
      <c r="A191" s="2" t="s">
        <v>362</v>
      </c>
      <c r="B191" s="14">
        <v>43102</v>
      </c>
      <c r="C191" s="2" t="s">
        <v>153</v>
      </c>
      <c r="D191" s="2" t="b">
        <v>0</v>
      </c>
      <c r="E191" s="2" t="b">
        <v>0</v>
      </c>
      <c r="F191" s="2" t="s">
        <v>154</v>
      </c>
      <c r="G191" s="2" t="str">
        <f t="shared" si="2"/>
        <v/>
      </c>
      <c r="H191" s="16"/>
      <c r="I191" s="16"/>
      <c r="J191" s="2"/>
      <c r="K191" s="2"/>
      <c r="L191" s="2"/>
      <c r="M191" s="2"/>
      <c r="N191" s="2"/>
    </row>
    <row r="192" spans="1:14" x14ac:dyDescent="0.25">
      <c r="A192" s="2" t="s">
        <v>54</v>
      </c>
      <c r="B192" s="2" t="s">
        <v>146</v>
      </c>
      <c r="C192" s="2" t="s">
        <v>153</v>
      </c>
      <c r="D192" s="2" t="b">
        <v>0</v>
      </c>
      <c r="E192" s="2" t="b">
        <v>0</v>
      </c>
      <c r="F192" s="2" t="s">
        <v>154</v>
      </c>
      <c r="G192" s="2" t="str">
        <f t="shared" si="2"/>
        <v/>
      </c>
      <c r="H192" s="16"/>
      <c r="I192" s="16"/>
      <c r="J192" s="2"/>
      <c r="K192" s="2"/>
      <c r="L192" s="2"/>
      <c r="M192" s="2"/>
      <c r="N192" s="2"/>
    </row>
    <row r="193" spans="1:14" x14ac:dyDescent="0.25">
      <c r="A193" s="2" t="s">
        <v>363</v>
      </c>
      <c r="B193" s="2" t="s">
        <v>170</v>
      </c>
      <c r="C193" s="2" t="s">
        <v>153</v>
      </c>
      <c r="D193" s="2" t="b">
        <v>0</v>
      </c>
      <c r="E193" s="2" t="b">
        <v>0</v>
      </c>
      <c r="F193" s="2" t="s">
        <v>154</v>
      </c>
      <c r="G193" s="2" t="str">
        <f t="shared" si="2"/>
        <v/>
      </c>
      <c r="H193" s="16"/>
      <c r="I193" s="16"/>
      <c r="J193" s="2"/>
      <c r="K193" s="2"/>
      <c r="L193" s="2"/>
      <c r="M193" s="2"/>
      <c r="N193" s="2"/>
    </row>
    <row r="194" spans="1:14" x14ac:dyDescent="0.25">
      <c r="A194" s="2" t="s">
        <v>364</v>
      </c>
      <c r="B194" s="2" t="s">
        <v>157</v>
      </c>
      <c r="C194" s="2" t="s">
        <v>153</v>
      </c>
      <c r="D194" s="2" t="b">
        <v>0</v>
      </c>
      <c r="E194" s="2" t="b">
        <v>0</v>
      </c>
      <c r="F194" s="2" t="s">
        <v>272</v>
      </c>
      <c r="G194" s="2" t="str">
        <f t="shared" si="2"/>
        <v/>
      </c>
      <c r="H194" s="16"/>
      <c r="I194" s="16"/>
      <c r="J194" s="2"/>
      <c r="K194" s="2"/>
      <c r="L194" s="2"/>
      <c r="M194" s="2"/>
      <c r="N194" s="2"/>
    </row>
    <row r="195" spans="1:14" x14ac:dyDescent="0.25">
      <c r="A195" s="2" t="s">
        <v>365</v>
      </c>
      <c r="B195" s="2" t="s">
        <v>195</v>
      </c>
      <c r="C195" s="2" t="s">
        <v>147</v>
      </c>
      <c r="D195" s="2" t="b">
        <v>0</v>
      </c>
      <c r="E195" s="2" t="b">
        <v>0</v>
      </c>
      <c r="F195" s="2" t="s">
        <v>154</v>
      </c>
      <c r="G195" s="2" t="str">
        <f t="shared" ref="G195:G258" si="3">IF(B195="11/29/2017", "Include", IF(OR(F195="L",F195="B", D195=TRUE, E195=TRUE), "Exclude", ""))</f>
        <v/>
      </c>
      <c r="H195" s="16"/>
      <c r="I195" s="16"/>
      <c r="J195" s="2"/>
      <c r="K195" s="2"/>
      <c r="L195" s="2"/>
      <c r="M195" s="2"/>
      <c r="N195" s="2"/>
    </row>
    <row r="196" spans="1:14" x14ac:dyDescent="0.25">
      <c r="A196" s="2" t="s">
        <v>366</v>
      </c>
      <c r="B196" s="14">
        <v>43102</v>
      </c>
      <c r="C196" s="2" t="s">
        <v>153</v>
      </c>
      <c r="D196" s="2" t="b">
        <v>0</v>
      </c>
      <c r="E196" s="2" t="b">
        <v>0</v>
      </c>
      <c r="F196" s="2" t="s">
        <v>154</v>
      </c>
      <c r="G196" s="2" t="str">
        <f t="shared" si="3"/>
        <v/>
      </c>
      <c r="H196" s="16"/>
      <c r="I196" s="16"/>
      <c r="J196" s="2"/>
      <c r="K196" s="2"/>
      <c r="L196" s="2"/>
      <c r="M196" s="2"/>
      <c r="N196" s="2"/>
    </row>
    <row r="197" spans="1:14" x14ac:dyDescent="0.25">
      <c r="A197" s="2" t="s">
        <v>367</v>
      </c>
      <c r="B197" s="2" t="s">
        <v>172</v>
      </c>
      <c r="C197" s="2" t="s">
        <v>153</v>
      </c>
      <c r="D197" s="2" t="b">
        <v>0</v>
      </c>
      <c r="E197" s="2" t="b">
        <v>0</v>
      </c>
      <c r="F197" s="2" t="s">
        <v>154</v>
      </c>
      <c r="G197" s="2" t="str">
        <f t="shared" si="3"/>
        <v>Include</v>
      </c>
      <c r="H197" s="16"/>
      <c r="I197" s="16"/>
      <c r="J197" s="2"/>
      <c r="K197" s="2"/>
      <c r="L197" s="2"/>
      <c r="M197" s="2"/>
      <c r="N197" s="2"/>
    </row>
    <row r="198" spans="1:14" x14ac:dyDescent="0.25">
      <c r="A198" s="2" t="s">
        <v>368</v>
      </c>
      <c r="B198" s="2" t="s">
        <v>170</v>
      </c>
      <c r="C198" s="2" t="s">
        <v>147</v>
      </c>
      <c r="D198" s="2" t="b">
        <v>0</v>
      </c>
      <c r="E198" s="2" t="b">
        <v>0</v>
      </c>
      <c r="F198" s="2" t="s">
        <v>154</v>
      </c>
      <c r="G198" s="2" t="str">
        <f t="shared" si="3"/>
        <v/>
      </c>
      <c r="H198" s="16"/>
      <c r="I198" s="16"/>
      <c r="J198" s="2"/>
      <c r="K198" s="2"/>
      <c r="L198" s="2"/>
      <c r="M198" s="2"/>
      <c r="N198" s="2"/>
    </row>
    <row r="199" spans="1:14" x14ac:dyDescent="0.25">
      <c r="A199" s="2" t="s">
        <v>369</v>
      </c>
      <c r="B199" s="2" t="s">
        <v>217</v>
      </c>
      <c r="C199" s="2" t="s">
        <v>153</v>
      </c>
      <c r="D199" s="2" t="b">
        <v>0</v>
      </c>
      <c r="E199" s="2" t="b">
        <v>0</v>
      </c>
      <c r="F199" s="2" t="s">
        <v>154</v>
      </c>
      <c r="G199" s="2" t="str">
        <f t="shared" si="3"/>
        <v/>
      </c>
      <c r="H199" s="16"/>
      <c r="I199" s="16"/>
      <c r="J199" s="2"/>
      <c r="K199" s="2"/>
      <c r="L199" s="2"/>
      <c r="M199" s="2"/>
      <c r="N199" s="2"/>
    </row>
    <row r="200" spans="1:14" x14ac:dyDescent="0.25">
      <c r="A200" s="2" t="s">
        <v>370</v>
      </c>
      <c r="B200" s="2" t="s">
        <v>168</v>
      </c>
      <c r="C200" s="2" t="s">
        <v>147</v>
      </c>
      <c r="D200" s="2" t="b">
        <v>0</v>
      </c>
      <c r="E200" s="2" t="b">
        <v>0</v>
      </c>
      <c r="F200" s="2" t="s">
        <v>371</v>
      </c>
      <c r="G200" s="2" t="str">
        <f t="shared" si="3"/>
        <v/>
      </c>
      <c r="H200" s="16"/>
      <c r="I200" s="16"/>
      <c r="J200" s="2"/>
      <c r="K200" s="2"/>
      <c r="L200" s="2"/>
      <c r="M200" s="2"/>
      <c r="N200" s="2"/>
    </row>
    <row r="201" spans="1:14" x14ac:dyDescent="0.25">
      <c r="A201" s="2" t="s">
        <v>372</v>
      </c>
      <c r="B201" s="2" t="s">
        <v>168</v>
      </c>
      <c r="C201" s="2" t="s">
        <v>153</v>
      </c>
      <c r="D201" s="2" t="b">
        <v>0</v>
      </c>
      <c r="E201" s="2" t="b">
        <v>0</v>
      </c>
      <c r="F201" s="2" t="s">
        <v>154</v>
      </c>
      <c r="G201" s="2" t="str">
        <f t="shared" si="3"/>
        <v/>
      </c>
      <c r="H201" s="16"/>
      <c r="I201" s="16"/>
      <c r="J201" s="2"/>
      <c r="K201" s="2"/>
      <c r="L201" s="2"/>
      <c r="M201" s="2"/>
      <c r="N201" s="2"/>
    </row>
    <row r="202" spans="1:14" x14ac:dyDescent="0.25">
      <c r="A202" s="2" t="s">
        <v>373</v>
      </c>
      <c r="B202" s="2" t="s">
        <v>205</v>
      </c>
      <c r="C202" s="2" t="s">
        <v>153</v>
      </c>
      <c r="D202" s="2" t="b">
        <v>0</v>
      </c>
      <c r="E202" s="2" t="b">
        <v>0</v>
      </c>
      <c r="F202" s="2" t="s">
        <v>154</v>
      </c>
      <c r="G202" s="2" t="str">
        <f t="shared" si="3"/>
        <v/>
      </c>
      <c r="H202" s="16"/>
      <c r="I202" s="16"/>
      <c r="J202" s="2"/>
      <c r="K202" s="2"/>
      <c r="L202" s="2"/>
      <c r="M202" s="2"/>
      <c r="N202" s="2"/>
    </row>
    <row r="203" spans="1:14" x14ac:dyDescent="0.25">
      <c r="A203" s="2" t="s">
        <v>374</v>
      </c>
      <c r="B203" s="2" t="s">
        <v>177</v>
      </c>
      <c r="C203" s="2" t="s">
        <v>153</v>
      </c>
      <c r="D203" s="2" t="b">
        <v>0</v>
      </c>
      <c r="E203" s="2" t="b">
        <v>0</v>
      </c>
      <c r="F203" s="2" t="s">
        <v>154</v>
      </c>
      <c r="G203" s="2" t="str">
        <f t="shared" si="3"/>
        <v/>
      </c>
      <c r="H203" s="16"/>
      <c r="I203" s="16"/>
      <c r="J203" s="2"/>
      <c r="K203" s="2"/>
      <c r="L203" s="2"/>
      <c r="M203" s="2"/>
      <c r="N203" s="2"/>
    </row>
    <row r="204" spans="1:14" x14ac:dyDescent="0.25">
      <c r="A204" s="2" t="s">
        <v>375</v>
      </c>
      <c r="B204" s="2" t="s">
        <v>217</v>
      </c>
      <c r="C204" s="2" t="s">
        <v>153</v>
      </c>
      <c r="D204" s="2" t="b">
        <v>0</v>
      </c>
      <c r="E204" s="2" t="b">
        <v>0</v>
      </c>
      <c r="F204" s="2" t="s">
        <v>154</v>
      </c>
      <c r="G204" s="2" t="str">
        <f t="shared" si="3"/>
        <v/>
      </c>
      <c r="H204" s="16"/>
      <c r="I204" s="16"/>
      <c r="J204" s="2"/>
      <c r="K204" s="2"/>
      <c r="L204" s="2"/>
      <c r="M204" s="2"/>
      <c r="N204" s="2"/>
    </row>
    <row r="205" spans="1:14" x14ac:dyDescent="0.25">
      <c r="A205" s="2" t="s">
        <v>376</v>
      </c>
      <c r="B205" s="2" t="s">
        <v>172</v>
      </c>
      <c r="C205" s="2" t="s">
        <v>153</v>
      </c>
      <c r="D205" s="2" t="b">
        <v>0</v>
      </c>
      <c r="E205" s="2" t="b">
        <v>0</v>
      </c>
      <c r="F205" s="2" t="s">
        <v>154</v>
      </c>
      <c r="G205" s="2" t="str">
        <f t="shared" si="3"/>
        <v>Include</v>
      </c>
      <c r="H205" s="16"/>
      <c r="I205" s="16"/>
      <c r="J205" s="2"/>
      <c r="K205" s="2"/>
      <c r="L205" s="2"/>
      <c r="M205" s="2"/>
      <c r="N205" s="2"/>
    </row>
    <row r="206" spans="1:14" x14ac:dyDescent="0.25">
      <c r="A206" s="2" t="s">
        <v>377</v>
      </c>
      <c r="B206" s="2" t="s">
        <v>160</v>
      </c>
      <c r="C206" s="2" t="s">
        <v>153</v>
      </c>
      <c r="D206" s="2" t="b">
        <v>0</v>
      </c>
      <c r="E206" s="2" t="b">
        <v>0</v>
      </c>
      <c r="F206" s="2" t="s">
        <v>154</v>
      </c>
      <c r="G206" s="2" t="str">
        <f t="shared" si="3"/>
        <v/>
      </c>
      <c r="H206" s="16"/>
      <c r="I206" s="16"/>
      <c r="J206" s="2"/>
      <c r="K206" s="2"/>
      <c r="L206" s="2"/>
      <c r="M206" s="2"/>
      <c r="N206" s="2"/>
    </row>
    <row r="207" spans="1:14" x14ac:dyDescent="0.25">
      <c r="A207" s="2" t="s">
        <v>378</v>
      </c>
      <c r="B207" s="2" t="s">
        <v>168</v>
      </c>
      <c r="C207" s="2" t="s">
        <v>153</v>
      </c>
      <c r="D207" s="2" t="b">
        <v>0</v>
      </c>
      <c r="E207" s="2" t="b">
        <v>1</v>
      </c>
      <c r="F207" s="2" t="s">
        <v>148</v>
      </c>
      <c r="G207" s="2" t="str">
        <f t="shared" si="3"/>
        <v>Exclude</v>
      </c>
      <c r="H207" s="16"/>
      <c r="I207" s="16"/>
      <c r="J207" s="2"/>
      <c r="K207" s="2"/>
      <c r="L207" s="2"/>
      <c r="M207" s="2"/>
      <c r="N207" s="2"/>
    </row>
    <row r="208" spans="1:14" x14ac:dyDescent="0.25">
      <c r="A208" s="2" t="s">
        <v>379</v>
      </c>
      <c r="B208" s="2" t="s">
        <v>157</v>
      </c>
      <c r="C208" s="2" t="s">
        <v>153</v>
      </c>
      <c r="D208" s="2" t="b">
        <v>0</v>
      </c>
      <c r="E208" s="2" t="b">
        <v>0</v>
      </c>
      <c r="F208" s="2" t="s">
        <v>154</v>
      </c>
      <c r="G208" s="2" t="str">
        <f t="shared" si="3"/>
        <v/>
      </c>
      <c r="H208" s="16"/>
      <c r="I208" s="16"/>
      <c r="J208" s="2"/>
      <c r="K208" s="2"/>
      <c r="L208" s="2"/>
      <c r="M208" s="2"/>
      <c r="N208" s="2"/>
    </row>
    <row r="209" spans="1:14" x14ac:dyDescent="0.25">
      <c r="A209" s="2" t="s">
        <v>380</v>
      </c>
      <c r="B209" s="2" t="s">
        <v>170</v>
      </c>
      <c r="C209" s="2" t="s">
        <v>147</v>
      </c>
      <c r="D209" s="2" t="b">
        <v>1</v>
      </c>
      <c r="E209" s="2" t="b">
        <v>0</v>
      </c>
      <c r="F209" s="2" t="s">
        <v>361</v>
      </c>
      <c r="G209" s="2" t="str">
        <f t="shared" si="3"/>
        <v>Exclude</v>
      </c>
      <c r="H209" s="16"/>
      <c r="I209" s="16"/>
      <c r="J209" s="2"/>
      <c r="K209" s="2"/>
      <c r="L209" s="2"/>
      <c r="M209" s="2"/>
      <c r="N209" s="2"/>
    </row>
    <row r="210" spans="1:14" x14ac:dyDescent="0.25">
      <c r="A210" s="2" t="s">
        <v>381</v>
      </c>
      <c r="B210" s="2" t="s">
        <v>188</v>
      </c>
      <c r="C210" s="2" t="s">
        <v>153</v>
      </c>
      <c r="D210" s="2" t="b">
        <v>0</v>
      </c>
      <c r="E210" s="2" t="b">
        <v>0</v>
      </c>
      <c r="F210" s="2" t="s">
        <v>154</v>
      </c>
      <c r="G210" s="2" t="str">
        <f t="shared" si="3"/>
        <v/>
      </c>
      <c r="H210" s="16"/>
      <c r="I210" s="16"/>
      <c r="J210" s="2"/>
      <c r="K210" s="2"/>
      <c r="L210" s="2"/>
      <c r="M210" s="2"/>
      <c r="N210" s="2"/>
    </row>
    <row r="211" spans="1:14" x14ac:dyDescent="0.25">
      <c r="A211" s="2" t="s">
        <v>181</v>
      </c>
      <c r="B211" s="2" t="s">
        <v>172</v>
      </c>
      <c r="C211" s="2" t="s">
        <v>153</v>
      </c>
      <c r="D211" s="2" t="b">
        <v>0</v>
      </c>
      <c r="E211" s="2" t="b">
        <v>0</v>
      </c>
      <c r="F211" s="2" t="s">
        <v>154</v>
      </c>
      <c r="G211" s="2" t="str">
        <f t="shared" si="3"/>
        <v>Include</v>
      </c>
      <c r="H211" s="16"/>
      <c r="I211" s="16"/>
      <c r="J211" s="2"/>
      <c r="K211" s="2"/>
      <c r="L211" s="2"/>
      <c r="M211" s="2"/>
      <c r="N211" s="2"/>
    </row>
    <row r="212" spans="1:14" x14ac:dyDescent="0.25">
      <c r="A212" s="2" t="s">
        <v>382</v>
      </c>
      <c r="B212" s="2" t="s">
        <v>146</v>
      </c>
      <c r="C212" s="2" t="s">
        <v>153</v>
      </c>
      <c r="D212" s="2" t="b">
        <v>0</v>
      </c>
      <c r="E212" s="2" t="b">
        <v>0</v>
      </c>
      <c r="F212" s="2" t="s">
        <v>154</v>
      </c>
      <c r="G212" s="2" t="str">
        <f t="shared" si="3"/>
        <v/>
      </c>
      <c r="H212" s="16"/>
      <c r="I212" s="16"/>
      <c r="J212" s="2"/>
      <c r="K212" s="2"/>
      <c r="L212" s="2"/>
      <c r="M212" s="2"/>
      <c r="N212" s="2"/>
    </row>
    <row r="213" spans="1:14" x14ac:dyDescent="0.25">
      <c r="A213" s="2" t="s">
        <v>383</v>
      </c>
      <c r="B213" s="2" t="s">
        <v>168</v>
      </c>
      <c r="C213" s="2" t="s">
        <v>153</v>
      </c>
      <c r="D213" s="2" t="b">
        <v>0</v>
      </c>
      <c r="E213" s="2" t="b">
        <v>0</v>
      </c>
      <c r="F213" s="2" t="s">
        <v>154</v>
      </c>
      <c r="G213" s="2" t="str">
        <f t="shared" si="3"/>
        <v/>
      </c>
      <c r="H213" s="16"/>
      <c r="I213" s="16"/>
      <c r="J213" s="2"/>
      <c r="K213" s="2"/>
      <c r="L213" s="2"/>
      <c r="M213" s="2"/>
      <c r="N213" s="2"/>
    </row>
    <row r="214" spans="1:14" x14ac:dyDescent="0.25">
      <c r="A214" s="2" t="s">
        <v>384</v>
      </c>
      <c r="B214" s="14">
        <v>43102</v>
      </c>
      <c r="C214" s="2" t="s">
        <v>153</v>
      </c>
      <c r="D214" s="2" t="b">
        <v>0</v>
      </c>
      <c r="E214" s="2" t="b">
        <v>0</v>
      </c>
      <c r="F214" s="2" t="s">
        <v>154</v>
      </c>
      <c r="G214" s="2" t="str">
        <f t="shared" si="3"/>
        <v/>
      </c>
      <c r="H214" s="16"/>
      <c r="I214" s="16"/>
      <c r="J214" s="2"/>
      <c r="K214" s="2"/>
      <c r="L214" s="2"/>
      <c r="M214" s="2"/>
      <c r="N214" s="2"/>
    </row>
    <row r="215" spans="1:14" x14ac:dyDescent="0.25">
      <c r="A215" s="2" t="s">
        <v>385</v>
      </c>
      <c r="B215" s="2" t="s">
        <v>172</v>
      </c>
      <c r="C215" s="2" t="s">
        <v>153</v>
      </c>
      <c r="D215" s="2" t="b">
        <v>0</v>
      </c>
      <c r="E215" s="2" t="b">
        <v>0</v>
      </c>
      <c r="F215" s="2" t="s">
        <v>154</v>
      </c>
      <c r="G215" s="2" t="str">
        <f t="shared" si="3"/>
        <v>Include</v>
      </c>
      <c r="H215" s="16"/>
      <c r="I215" s="16"/>
      <c r="J215" s="2"/>
      <c r="K215" s="2"/>
      <c r="L215" s="2"/>
      <c r="M215" s="2"/>
      <c r="N215" s="2"/>
    </row>
    <row r="216" spans="1:14" x14ac:dyDescent="0.25">
      <c r="A216" s="2" t="s">
        <v>386</v>
      </c>
      <c r="B216" s="2" t="s">
        <v>157</v>
      </c>
      <c r="C216" s="2" t="s">
        <v>153</v>
      </c>
      <c r="D216" s="2" t="b">
        <v>0</v>
      </c>
      <c r="E216" s="2" t="b">
        <v>0</v>
      </c>
      <c r="F216" s="2" t="s">
        <v>154</v>
      </c>
      <c r="G216" s="2" t="str">
        <f t="shared" si="3"/>
        <v/>
      </c>
      <c r="H216" s="16"/>
      <c r="I216" s="16"/>
      <c r="J216" s="2"/>
      <c r="K216" s="2"/>
      <c r="L216" s="2"/>
      <c r="M216" s="2"/>
      <c r="N216" s="2"/>
    </row>
    <row r="217" spans="1:14" x14ac:dyDescent="0.25">
      <c r="A217" s="2" t="s">
        <v>387</v>
      </c>
      <c r="B217" s="2" t="s">
        <v>191</v>
      </c>
      <c r="C217" s="2" t="s">
        <v>153</v>
      </c>
      <c r="D217" s="2" t="b">
        <v>0</v>
      </c>
      <c r="E217" s="2" t="b">
        <v>0</v>
      </c>
      <c r="F217" s="2" t="s">
        <v>154</v>
      </c>
      <c r="G217" s="2" t="str">
        <f t="shared" si="3"/>
        <v/>
      </c>
      <c r="H217" s="16"/>
      <c r="I217" s="16"/>
      <c r="J217" s="2"/>
      <c r="K217" s="2"/>
      <c r="L217" s="2"/>
      <c r="M217" s="2"/>
      <c r="N217" s="2"/>
    </row>
    <row r="218" spans="1:14" x14ac:dyDescent="0.25">
      <c r="A218" s="2" t="s">
        <v>388</v>
      </c>
      <c r="B218" s="2" t="s">
        <v>175</v>
      </c>
      <c r="C218" s="2" t="s">
        <v>153</v>
      </c>
      <c r="D218" s="2" t="b">
        <v>0</v>
      </c>
      <c r="E218" s="2" t="b">
        <v>0</v>
      </c>
      <c r="F218" s="2" t="s">
        <v>154</v>
      </c>
      <c r="G218" s="2" t="str">
        <f t="shared" si="3"/>
        <v/>
      </c>
      <c r="H218" s="16"/>
      <c r="I218" s="16"/>
      <c r="J218" s="2"/>
      <c r="K218" s="2"/>
      <c r="L218" s="2"/>
      <c r="M218" s="2"/>
      <c r="N218" s="2"/>
    </row>
    <row r="219" spans="1:14" x14ac:dyDescent="0.25">
      <c r="A219" s="2" t="s">
        <v>389</v>
      </c>
      <c r="B219" s="2" t="s">
        <v>188</v>
      </c>
      <c r="C219" s="2" t="s">
        <v>153</v>
      </c>
      <c r="D219" s="2" t="b">
        <v>0</v>
      </c>
      <c r="E219" s="2" t="b">
        <v>0</v>
      </c>
      <c r="F219" s="2" t="s">
        <v>154</v>
      </c>
      <c r="G219" s="2" t="str">
        <f t="shared" si="3"/>
        <v/>
      </c>
      <c r="H219" s="16"/>
      <c r="I219" s="16"/>
      <c r="J219" s="2"/>
      <c r="K219" s="2"/>
      <c r="L219" s="2"/>
      <c r="M219" s="2"/>
      <c r="N219" s="2"/>
    </row>
    <row r="220" spans="1:14" x14ac:dyDescent="0.25">
      <c r="A220" s="2" t="s">
        <v>390</v>
      </c>
      <c r="B220" s="2" t="s">
        <v>175</v>
      </c>
      <c r="C220" s="2" t="s">
        <v>147</v>
      </c>
      <c r="D220" s="2" t="b">
        <v>0</v>
      </c>
      <c r="E220" s="2" t="b">
        <v>0</v>
      </c>
      <c r="F220" s="2" t="s">
        <v>173</v>
      </c>
      <c r="G220" s="2" t="str">
        <f t="shared" si="3"/>
        <v/>
      </c>
      <c r="H220" s="16"/>
      <c r="I220" s="16"/>
      <c r="J220" s="2"/>
      <c r="K220" s="2"/>
      <c r="L220" s="2"/>
      <c r="M220" s="2"/>
      <c r="N220" s="2"/>
    </row>
    <row r="221" spans="1:14" x14ac:dyDescent="0.25">
      <c r="A221" s="2" t="s">
        <v>391</v>
      </c>
      <c r="B221" s="2" t="s">
        <v>220</v>
      </c>
      <c r="C221" s="2" t="s">
        <v>147</v>
      </c>
      <c r="D221" s="2" t="b">
        <v>0</v>
      </c>
      <c r="E221" s="2" t="b">
        <v>0</v>
      </c>
      <c r="F221" s="2" t="s">
        <v>173</v>
      </c>
      <c r="G221" s="2" t="str">
        <f t="shared" si="3"/>
        <v/>
      </c>
      <c r="H221" s="16"/>
      <c r="I221" s="16"/>
      <c r="J221" s="2"/>
      <c r="K221" s="2"/>
      <c r="L221" s="2"/>
      <c r="M221" s="2"/>
      <c r="N221" s="2"/>
    </row>
    <row r="222" spans="1:14" x14ac:dyDescent="0.25">
      <c r="A222" s="2" t="s">
        <v>392</v>
      </c>
      <c r="B222" s="2" t="s">
        <v>217</v>
      </c>
      <c r="C222" s="2" t="s">
        <v>153</v>
      </c>
      <c r="D222" s="2" t="b">
        <v>0</v>
      </c>
      <c r="E222" s="2" t="b">
        <v>0</v>
      </c>
      <c r="F222" s="2" t="s">
        <v>154</v>
      </c>
      <c r="G222" s="2" t="str">
        <f t="shared" si="3"/>
        <v/>
      </c>
      <c r="H222" s="16"/>
      <c r="I222" s="16"/>
      <c r="J222" s="2"/>
      <c r="K222" s="2"/>
      <c r="L222" s="2"/>
      <c r="M222" s="2"/>
      <c r="N222" s="2"/>
    </row>
    <row r="223" spans="1:14" x14ac:dyDescent="0.25">
      <c r="A223" s="2" t="s">
        <v>393</v>
      </c>
      <c r="B223" s="2" t="s">
        <v>195</v>
      </c>
      <c r="C223" s="2" t="s">
        <v>153</v>
      </c>
      <c r="D223" s="2" t="b">
        <v>0</v>
      </c>
      <c r="E223" s="2" t="b">
        <v>0</v>
      </c>
      <c r="F223" s="2" t="s">
        <v>154</v>
      </c>
      <c r="G223" s="2" t="str">
        <f t="shared" si="3"/>
        <v/>
      </c>
      <c r="H223" s="16"/>
      <c r="I223" s="16"/>
      <c r="J223" s="2"/>
      <c r="K223" s="2"/>
      <c r="L223" s="2"/>
      <c r="M223" s="2"/>
      <c r="N223" s="2"/>
    </row>
    <row r="224" spans="1:14" x14ac:dyDescent="0.25">
      <c r="A224" s="2" t="s">
        <v>276</v>
      </c>
      <c r="B224" s="2" t="s">
        <v>188</v>
      </c>
      <c r="C224" s="2" t="s">
        <v>147</v>
      </c>
      <c r="D224" s="2" t="b">
        <v>0</v>
      </c>
      <c r="E224" s="2" t="b">
        <v>0</v>
      </c>
      <c r="F224" s="2" t="s">
        <v>262</v>
      </c>
      <c r="G224" s="2" t="str">
        <f t="shared" si="3"/>
        <v/>
      </c>
      <c r="H224" s="16"/>
      <c r="I224" s="16"/>
      <c r="J224" s="2"/>
      <c r="K224" s="2"/>
      <c r="L224" s="2"/>
      <c r="M224" s="2"/>
      <c r="N224" s="2"/>
    </row>
    <row r="225" spans="1:14" x14ac:dyDescent="0.25">
      <c r="A225" s="2" t="s">
        <v>394</v>
      </c>
      <c r="B225" s="2" t="s">
        <v>270</v>
      </c>
      <c r="C225" s="2" t="s">
        <v>153</v>
      </c>
      <c r="D225" s="2" t="b">
        <v>0</v>
      </c>
      <c r="E225" s="2" t="b">
        <v>0</v>
      </c>
      <c r="F225" s="2" t="s">
        <v>154</v>
      </c>
      <c r="G225" s="2" t="str">
        <f t="shared" si="3"/>
        <v/>
      </c>
      <c r="H225" s="16"/>
      <c r="I225" s="16"/>
      <c r="J225" s="2"/>
      <c r="K225" s="2"/>
      <c r="L225" s="2"/>
      <c r="M225" s="2"/>
      <c r="N225" s="2"/>
    </row>
    <row r="226" spans="1:14" x14ac:dyDescent="0.25">
      <c r="A226" s="2" t="s">
        <v>197</v>
      </c>
      <c r="B226" s="2" t="s">
        <v>202</v>
      </c>
      <c r="C226" s="2" t="s">
        <v>153</v>
      </c>
      <c r="D226" s="2" t="b">
        <v>0</v>
      </c>
      <c r="E226" s="2" t="b">
        <v>0</v>
      </c>
      <c r="F226" s="2" t="s">
        <v>154</v>
      </c>
      <c r="G226" s="2" t="str">
        <f t="shared" si="3"/>
        <v/>
      </c>
      <c r="H226" s="16"/>
      <c r="I226" s="16"/>
      <c r="J226" s="2"/>
      <c r="K226" s="2"/>
      <c r="L226" s="2"/>
      <c r="M226" s="2"/>
      <c r="N226" s="2"/>
    </row>
    <row r="227" spans="1:14" x14ac:dyDescent="0.25">
      <c r="A227" s="2" t="s">
        <v>395</v>
      </c>
      <c r="B227" s="2" t="s">
        <v>146</v>
      </c>
      <c r="C227" s="2" t="s">
        <v>153</v>
      </c>
      <c r="D227" s="2" t="b">
        <v>0</v>
      </c>
      <c r="E227" s="2" t="b">
        <v>0</v>
      </c>
      <c r="F227" s="2" t="s">
        <v>154</v>
      </c>
      <c r="G227" s="2" t="str">
        <f t="shared" si="3"/>
        <v/>
      </c>
      <c r="H227" s="16"/>
      <c r="I227" s="16"/>
      <c r="J227" s="2"/>
      <c r="K227" s="2"/>
      <c r="L227" s="2"/>
      <c r="M227" s="2"/>
      <c r="N227" s="2"/>
    </row>
    <row r="228" spans="1:14" x14ac:dyDescent="0.25">
      <c r="A228" s="2" t="s">
        <v>396</v>
      </c>
      <c r="B228" s="2" t="s">
        <v>188</v>
      </c>
      <c r="C228" s="2" t="s">
        <v>153</v>
      </c>
      <c r="D228" s="2" t="b">
        <v>0</v>
      </c>
      <c r="E228" s="2" t="b">
        <v>0</v>
      </c>
      <c r="F228" s="2" t="s">
        <v>154</v>
      </c>
      <c r="G228" s="2" t="str">
        <f t="shared" si="3"/>
        <v/>
      </c>
      <c r="H228" s="16"/>
      <c r="I228" s="16"/>
      <c r="J228" s="2"/>
      <c r="K228" s="2"/>
      <c r="L228" s="2"/>
      <c r="M228" s="2"/>
      <c r="N228" s="2"/>
    </row>
    <row r="229" spans="1:14" x14ac:dyDescent="0.25">
      <c r="A229" s="2" t="s">
        <v>397</v>
      </c>
      <c r="B229" s="2" t="s">
        <v>166</v>
      </c>
      <c r="C229" s="2" t="s">
        <v>153</v>
      </c>
      <c r="D229" s="2" t="b">
        <v>0</v>
      </c>
      <c r="E229" s="2" t="b">
        <v>0</v>
      </c>
      <c r="F229" s="2" t="s">
        <v>154</v>
      </c>
      <c r="G229" s="2" t="str">
        <f t="shared" si="3"/>
        <v/>
      </c>
      <c r="H229" s="16"/>
      <c r="I229" s="16"/>
      <c r="J229" s="2"/>
      <c r="K229" s="2"/>
      <c r="L229" s="2"/>
      <c r="M229" s="2"/>
      <c r="N229" s="2"/>
    </row>
    <row r="230" spans="1:14" x14ac:dyDescent="0.25">
      <c r="A230" s="2" t="s">
        <v>398</v>
      </c>
      <c r="B230" s="2" t="s">
        <v>188</v>
      </c>
      <c r="C230" s="2" t="s">
        <v>153</v>
      </c>
      <c r="D230" s="2" t="b">
        <v>0</v>
      </c>
      <c r="E230" s="2" t="b">
        <v>0</v>
      </c>
      <c r="F230" s="2" t="s">
        <v>154</v>
      </c>
      <c r="G230" s="2" t="str">
        <f t="shared" si="3"/>
        <v/>
      </c>
      <c r="H230" s="16"/>
      <c r="I230" s="16"/>
      <c r="J230" s="2"/>
      <c r="K230" s="2"/>
      <c r="L230" s="2"/>
      <c r="M230" s="2"/>
      <c r="N230" s="2"/>
    </row>
    <row r="231" spans="1:14" x14ac:dyDescent="0.25">
      <c r="A231" s="2" t="s">
        <v>399</v>
      </c>
      <c r="B231" s="2" t="s">
        <v>170</v>
      </c>
      <c r="C231" s="2" t="s">
        <v>153</v>
      </c>
      <c r="D231" s="2" t="b">
        <v>0</v>
      </c>
      <c r="E231" s="2" t="b">
        <v>0</v>
      </c>
      <c r="F231" s="2" t="s">
        <v>154</v>
      </c>
      <c r="G231" s="2" t="str">
        <f t="shared" si="3"/>
        <v/>
      </c>
      <c r="H231" s="16"/>
      <c r="I231" s="16"/>
      <c r="J231" s="2"/>
      <c r="K231" s="2"/>
      <c r="L231" s="2"/>
      <c r="M231" s="2"/>
      <c r="N231" s="2"/>
    </row>
    <row r="232" spans="1:14" x14ac:dyDescent="0.25">
      <c r="A232" s="2" t="s">
        <v>400</v>
      </c>
      <c r="B232" s="2" t="s">
        <v>168</v>
      </c>
      <c r="C232" s="2" t="s">
        <v>153</v>
      </c>
      <c r="D232" s="2" t="b">
        <v>0</v>
      </c>
      <c r="E232" s="2" t="b">
        <v>0</v>
      </c>
      <c r="F232" s="2" t="s">
        <v>154</v>
      </c>
      <c r="G232" s="2" t="str">
        <f t="shared" si="3"/>
        <v/>
      </c>
      <c r="H232" s="16"/>
      <c r="I232" s="16"/>
      <c r="J232" s="2"/>
      <c r="K232" s="2"/>
      <c r="L232" s="2"/>
      <c r="M232" s="2"/>
      <c r="N232" s="2"/>
    </row>
    <row r="233" spans="1:14" x14ac:dyDescent="0.25">
      <c r="A233" s="2" t="s">
        <v>401</v>
      </c>
      <c r="B233" s="2" t="s">
        <v>220</v>
      </c>
      <c r="C233" s="2" t="s">
        <v>147</v>
      </c>
      <c r="D233" s="2" t="b">
        <v>0</v>
      </c>
      <c r="E233" s="2" t="b">
        <v>0</v>
      </c>
      <c r="F233" s="2" t="s">
        <v>272</v>
      </c>
      <c r="G233" s="2" t="str">
        <f t="shared" si="3"/>
        <v/>
      </c>
      <c r="H233" s="16"/>
      <c r="I233" s="16"/>
      <c r="J233" s="2"/>
      <c r="K233" s="2"/>
      <c r="L233" s="2"/>
      <c r="M233" s="2"/>
      <c r="N233" s="2"/>
    </row>
    <row r="234" spans="1:14" x14ac:dyDescent="0.25">
      <c r="A234" s="2" t="s">
        <v>402</v>
      </c>
      <c r="B234" s="2" t="s">
        <v>164</v>
      </c>
      <c r="C234" s="2" t="s">
        <v>153</v>
      </c>
      <c r="D234" s="2" t="b">
        <v>0</v>
      </c>
      <c r="E234" s="2" t="b">
        <v>0</v>
      </c>
      <c r="F234" s="2" t="s">
        <v>173</v>
      </c>
      <c r="G234" s="2" t="str">
        <f t="shared" si="3"/>
        <v/>
      </c>
      <c r="H234" s="16"/>
      <c r="I234" s="16"/>
      <c r="J234" s="2"/>
      <c r="K234" s="2"/>
      <c r="L234" s="2"/>
      <c r="M234" s="2"/>
      <c r="N234" s="2"/>
    </row>
    <row r="235" spans="1:14" x14ac:dyDescent="0.25">
      <c r="A235" s="2" t="s">
        <v>293</v>
      </c>
      <c r="B235" s="2" t="s">
        <v>168</v>
      </c>
      <c r="C235" s="2" t="s">
        <v>153</v>
      </c>
      <c r="D235" s="2" t="b">
        <v>0</v>
      </c>
      <c r="E235" s="2" t="b">
        <v>0</v>
      </c>
      <c r="F235" s="2" t="s">
        <v>154</v>
      </c>
      <c r="G235" s="2" t="str">
        <f t="shared" si="3"/>
        <v/>
      </c>
      <c r="H235" s="16"/>
      <c r="I235" s="16"/>
      <c r="J235" s="2"/>
      <c r="K235" s="2"/>
      <c r="L235" s="2"/>
      <c r="M235" s="2"/>
      <c r="N235" s="2"/>
    </row>
    <row r="236" spans="1:14" x14ac:dyDescent="0.25">
      <c r="A236" s="2" t="s">
        <v>403</v>
      </c>
      <c r="B236" s="2" t="s">
        <v>298</v>
      </c>
      <c r="C236" s="2" t="s">
        <v>153</v>
      </c>
      <c r="D236" s="2" t="b">
        <v>0</v>
      </c>
      <c r="E236" s="2" t="b">
        <v>0</v>
      </c>
      <c r="F236" s="2" t="s">
        <v>154</v>
      </c>
      <c r="G236" s="2" t="str">
        <f t="shared" si="3"/>
        <v/>
      </c>
      <c r="H236" s="16"/>
      <c r="I236" s="16"/>
      <c r="J236" s="2"/>
      <c r="K236" s="2"/>
      <c r="L236" s="2"/>
      <c r="M236" s="2"/>
      <c r="N236" s="2"/>
    </row>
    <row r="237" spans="1:14" x14ac:dyDescent="0.25">
      <c r="A237" s="2" t="s">
        <v>58</v>
      </c>
      <c r="B237" s="2" t="s">
        <v>298</v>
      </c>
      <c r="C237" s="2" t="s">
        <v>153</v>
      </c>
      <c r="D237" s="2" t="b">
        <v>0</v>
      </c>
      <c r="E237" s="2" t="b">
        <v>0</v>
      </c>
      <c r="F237" s="2" t="s">
        <v>154</v>
      </c>
      <c r="G237" s="2" t="str">
        <f t="shared" si="3"/>
        <v/>
      </c>
      <c r="H237" s="16"/>
      <c r="I237" s="16"/>
      <c r="J237" s="2"/>
      <c r="K237" s="2"/>
      <c r="L237" s="2"/>
      <c r="M237" s="2"/>
      <c r="N237" s="2"/>
    </row>
    <row r="238" spans="1:14" x14ac:dyDescent="0.25">
      <c r="A238" s="2" t="s">
        <v>404</v>
      </c>
      <c r="B238" s="2" t="s">
        <v>205</v>
      </c>
      <c r="C238" s="2" t="s">
        <v>153</v>
      </c>
      <c r="D238" s="2" t="b">
        <v>0</v>
      </c>
      <c r="E238" s="2" t="b">
        <v>0</v>
      </c>
      <c r="F238" s="2" t="s">
        <v>154</v>
      </c>
      <c r="G238" s="2" t="str">
        <f t="shared" si="3"/>
        <v/>
      </c>
      <c r="H238" s="16"/>
      <c r="I238" s="16"/>
      <c r="J238" s="2"/>
      <c r="K238" s="2"/>
      <c r="L238" s="2"/>
      <c r="M238" s="2"/>
      <c r="N238" s="2"/>
    </row>
    <row r="239" spans="1:14" x14ac:dyDescent="0.25">
      <c r="A239" s="2" t="s">
        <v>405</v>
      </c>
      <c r="B239" s="2" t="s">
        <v>406</v>
      </c>
      <c r="C239" s="2" t="s">
        <v>153</v>
      </c>
      <c r="D239" s="2" t="b">
        <v>0</v>
      </c>
      <c r="E239" s="2" t="b">
        <v>0</v>
      </c>
      <c r="F239" s="2" t="s">
        <v>154</v>
      </c>
      <c r="G239" s="2" t="str">
        <f t="shared" si="3"/>
        <v/>
      </c>
      <c r="H239" s="16"/>
      <c r="I239" s="16"/>
      <c r="J239" s="2"/>
      <c r="K239" s="2"/>
      <c r="L239" s="2"/>
      <c r="M239" s="2"/>
      <c r="N239" s="2"/>
    </row>
    <row r="240" spans="1:14" x14ac:dyDescent="0.25">
      <c r="A240" s="2" t="s">
        <v>407</v>
      </c>
      <c r="B240" s="2" t="s">
        <v>202</v>
      </c>
      <c r="C240" s="2" t="s">
        <v>153</v>
      </c>
      <c r="D240" s="2" t="b">
        <v>0</v>
      </c>
      <c r="E240" s="2" t="b">
        <v>0</v>
      </c>
      <c r="F240" s="2" t="s">
        <v>154</v>
      </c>
      <c r="G240" s="2" t="str">
        <f t="shared" si="3"/>
        <v/>
      </c>
      <c r="H240" s="16"/>
      <c r="I240" s="16"/>
      <c r="J240" s="2"/>
      <c r="K240" s="2"/>
      <c r="L240" s="2"/>
      <c r="M240" s="2"/>
      <c r="N240" s="2"/>
    </row>
    <row r="241" spans="1:14" x14ac:dyDescent="0.25">
      <c r="A241" s="2" t="s">
        <v>408</v>
      </c>
      <c r="B241" s="2" t="s">
        <v>152</v>
      </c>
      <c r="C241" s="2" t="s">
        <v>153</v>
      </c>
      <c r="D241" s="2" t="b">
        <v>0</v>
      </c>
      <c r="E241" s="2" t="b">
        <v>0</v>
      </c>
      <c r="F241" s="2" t="s">
        <v>173</v>
      </c>
      <c r="G241" s="2" t="str">
        <f t="shared" si="3"/>
        <v/>
      </c>
      <c r="H241" s="16"/>
      <c r="I241" s="16"/>
      <c r="J241" s="2"/>
      <c r="K241" s="2"/>
      <c r="L241" s="2"/>
      <c r="M241" s="2"/>
      <c r="N241" s="2"/>
    </row>
    <row r="242" spans="1:14" x14ac:dyDescent="0.25">
      <c r="A242" s="2" t="s">
        <v>409</v>
      </c>
      <c r="B242" s="2" t="s">
        <v>202</v>
      </c>
      <c r="C242" s="2" t="s">
        <v>147</v>
      </c>
      <c r="D242" s="2" t="b">
        <v>0</v>
      </c>
      <c r="E242" s="2" t="b">
        <v>0</v>
      </c>
      <c r="F242" s="2" t="s">
        <v>173</v>
      </c>
      <c r="G242" s="2" t="str">
        <f t="shared" si="3"/>
        <v/>
      </c>
      <c r="H242" s="16"/>
      <c r="I242" s="16"/>
      <c r="J242" s="2"/>
      <c r="K242" s="2"/>
      <c r="L242" s="2"/>
      <c r="M242" s="2"/>
      <c r="N242" s="2"/>
    </row>
    <row r="243" spans="1:14" x14ac:dyDescent="0.25">
      <c r="A243" s="2" t="s">
        <v>252</v>
      </c>
      <c r="B243" s="2" t="s">
        <v>191</v>
      </c>
      <c r="C243" s="2" t="s">
        <v>147</v>
      </c>
      <c r="D243" s="2" t="b">
        <v>0</v>
      </c>
      <c r="E243" s="2" t="b">
        <v>1</v>
      </c>
      <c r="F243" s="2" t="s">
        <v>148</v>
      </c>
      <c r="G243" s="2" t="str">
        <f t="shared" si="3"/>
        <v>Exclude</v>
      </c>
      <c r="H243" s="16"/>
      <c r="I243" s="16"/>
      <c r="J243" s="2"/>
      <c r="K243" s="2"/>
      <c r="L243" s="2"/>
      <c r="M243" s="2"/>
      <c r="N243" s="2"/>
    </row>
    <row r="244" spans="1:14" x14ac:dyDescent="0.25">
      <c r="A244" s="2" t="s">
        <v>410</v>
      </c>
      <c r="B244" s="2" t="s">
        <v>217</v>
      </c>
      <c r="C244" s="2" t="s">
        <v>147</v>
      </c>
      <c r="D244" s="2" t="b">
        <v>0</v>
      </c>
      <c r="E244" s="2" t="b">
        <v>1</v>
      </c>
      <c r="F244" s="2" t="s">
        <v>148</v>
      </c>
      <c r="G244" s="2" t="str">
        <f t="shared" si="3"/>
        <v>Exclude</v>
      </c>
      <c r="H244" s="16"/>
      <c r="I244" s="16"/>
      <c r="J244" s="2"/>
      <c r="K244" s="2"/>
      <c r="L244" s="2"/>
      <c r="M244" s="2"/>
      <c r="N244" s="2"/>
    </row>
    <row r="245" spans="1:14" x14ac:dyDescent="0.25">
      <c r="A245" s="2" t="s">
        <v>411</v>
      </c>
      <c r="B245" s="2" t="s">
        <v>202</v>
      </c>
      <c r="C245" s="2" t="s">
        <v>147</v>
      </c>
      <c r="D245" s="2" t="b">
        <v>0</v>
      </c>
      <c r="E245" s="2" t="b">
        <v>1</v>
      </c>
      <c r="F245" s="2" t="s">
        <v>148</v>
      </c>
      <c r="G245" s="2" t="str">
        <f t="shared" si="3"/>
        <v>Exclude</v>
      </c>
      <c r="H245" s="16"/>
      <c r="I245" s="16"/>
      <c r="J245" s="2"/>
      <c r="K245" s="2"/>
      <c r="L245" s="2"/>
      <c r="M245" s="2"/>
      <c r="N245" s="2"/>
    </row>
    <row r="246" spans="1:14" x14ac:dyDescent="0.25">
      <c r="A246" s="2" t="s">
        <v>412</v>
      </c>
      <c r="B246" s="2" t="s">
        <v>188</v>
      </c>
      <c r="C246" s="2" t="s">
        <v>153</v>
      </c>
      <c r="D246" s="2" t="b">
        <v>0</v>
      </c>
      <c r="E246" s="2" t="b">
        <v>0</v>
      </c>
      <c r="F246" s="2" t="s">
        <v>154</v>
      </c>
      <c r="G246" s="2" t="str">
        <f t="shared" si="3"/>
        <v/>
      </c>
      <c r="H246" s="16"/>
      <c r="I246" s="16"/>
      <c r="J246" s="2"/>
      <c r="K246" s="2"/>
      <c r="L246" s="2"/>
      <c r="M246" s="2"/>
      <c r="N246" s="2"/>
    </row>
    <row r="247" spans="1:14" x14ac:dyDescent="0.25">
      <c r="A247" s="2" t="s">
        <v>413</v>
      </c>
      <c r="B247" s="2" t="s">
        <v>205</v>
      </c>
      <c r="C247" s="2" t="s">
        <v>153</v>
      </c>
      <c r="D247" s="2" t="b">
        <v>0</v>
      </c>
      <c r="E247" s="2" t="b">
        <v>0</v>
      </c>
      <c r="F247" s="2" t="s">
        <v>154</v>
      </c>
      <c r="G247" s="2" t="str">
        <f t="shared" si="3"/>
        <v/>
      </c>
      <c r="H247" s="16"/>
      <c r="I247" s="16"/>
      <c r="J247" s="2"/>
      <c r="K247" s="2"/>
      <c r="L247" s="2"/>
      <c r="M247" s="2"/>
      <c r="N247" s="2"/>
    </row>
    <row r="248" spans="1:14" x14ac:dyDescent="0.25">
      <c r="A248" s="2" t="s">
        <v>414</v>
      </c>
      <c r="B248" s="2" t="s">
        <v>217</v>
      </c>
      <c r="C248" s="2" t="s">
        <v>153</v>
      </c>
      <c r="D248" s="2" t="b">
        <v>0</v>
      </c>
      <c r="E248" s="2" t="b">
        <v>0</v>
      </c>
      <c r="F248" s="2" t="s">
        <v>173</v>
      </c>
      <c r="G248" s="2" t="str">
        <f t="shared" si="3"/>
        <v/>
      </c>
      <c r="H248" s="16"/>
      <c r="I248" s="16"/>
      <c r="J248" s="2"/>
      <c r="K248" s="2"/>
      <c r="L248" s="2"/>
      <c r="M248" s="2"/>
      <c r="N248" s="2"/>
    </row>
    <row r="249" spans="1:14" x14ac:dyDescent="0.25">
      <c r="A249" s="2" t="s">
        <v>415</v>
      </c>
      <c r="B249" s="2" t="s">
        <v>146</v>
      </c>
      <c r="C249" s="2" t="s">
        <v>153</v>
      </c>
      <c r="D249" s="2" t="b">
        <v>0</v>
      </c>
      <c r="E249" s="2" t="b">
        <v>0</v>
      </c>
      <c r="F249" s="2" t="s">
        <v>154</v>
      </c>
      <c r="G249" s="2" t="str">
        <f t="shared" si="3"/>
        <v/>
      </c>
      <c r="H249" s="16"/>
      <c r="I249" s="16"/>
      <c r="J249" s="2"/>
      <c r="K249" s="2"/>
      <c r="L249" s="2"/>
      <c r="M249" s="2"/>
      <c r="N249" s="2"/>
    </row>
    <row r="250" spans="1:14" x14ac:dyDescent="0.25">
      <c r="A250" s="2" t="s">
        <v>416</v>
      </c>
      <c r="B250" s="2" t="s">
        <v>172</v>
      </c>
      <c r="C250" s="2" t="s">
        <v>153</v>
      </c>
      <c r="D250" s="2" t="b">
        <v>0</v>
      </c>
      <c r="E250" s="2" t="b">
        <v>0</v>
      </c>
      <c r="F250" s="2" t="s">
        <v>154</v>
      </c>
      <c r="G250" s="2" t="str">
        <f t="shared" si="3"/>
        <v>Include</v>
      </c>
      <c r="H250" s="16"/>
      <c r="I250" s="16"/>
      <c r="J250" s="2"/>
      <c r="K250" s="2"/>
      <c r="L250" s="2"/>
      <c r="M250" s="2"/>
      <c r="N250" s="2"/>
    </row>
    <row r="251" spans="1:14" x14ac:dyDescent="0.25">
      <c r="A251" s="2" t="s">
        <v>50</v>
      </c>
      <c r="B251" s="2" t="s">
        <v>172</v>
      </c>
      <c r="C251" s="2" t="s">
        <v>153</v>
      </c>
      <c r="D251" s="2" t="b">
        <v>0</v>
      </c>
      <c r="E251" s="2" t="b">
        <v>0</v>
      </c>
      <c r="F251" s="2" t="s">
        <v>154</v>
      </c>
      <c r="G251" s="2" t="str">
        <f t="shared" si="3"/>
        <v>Include</v>
      </c>
      <c r="H251" s="16"/>
      <c r="I251" s="16"/>
      <c r="J251" s="2"/>
      <c r="K251" s="2"/>
      <c r="L251" s="2"/>
      <c r="M251" s="2"/>
      <c r="N251" s="2"/>
    </row>
    <row r="252" spans="1:14" x14ac:dyDescent="0.25">
      <c r="A252" s="2" t="s">
        <v>417</v>
      </c>
      <c r="B252" s="2" t="s">
        <v>205</v>
      </c>
      <c r="C252" s="2" t="s">
        <v>153</v>
      </c>
      <c r="D252" s="2" t="b">
        <v>0</v>
      </c>
      <c r="E252" s="2" t="b">
        <v>0</v>
      </c>
      <c r="F252" s="2" t="s">
        <v>154</v>
      </c>
      <c r="G252" s="2" t="str">
        <f t="shared" si="3"/>
        <v/>
      </c>
      <c r="H252" s="16"/>
      <c r="I252" s="16"/>
      <c r="J252" s="2"/>
      <c r="K252" s="2"/>
      <c r="L252" s="2"/>
      <c r="M252" s="2"/>
      <c r="N252" s="2"/>
    </row>
    <row r="253" spans="1:14" x14ac:dyDescent="0.25">
      <c r="A253" s="2" t="s">
        <v>418</v>
      </c>
      <c r="B253" s="2" t="s">
        <v>179</v>
      </c>
      <c r="C253" s="2" t="s">
        <v>153</v>
      </c>
      <c r="D253" s="2" t="b">
        <v>0</v>
      </c>
      <c r="E253" s="2" t="b">
        <v>0</v>
      </c>
      <c r="F253" s="2" t="s">
        <v>173</v>
      </c>
      <c r="G253" s="2" t="str">
        <f t="shared" si="3"/>
        <v/>
      </c>
      <c r="H253" s="16"/>
      <c r="I253" s="16"/>
      <c r="J253" s="2"/>
      <c r="K253" s="2"/>
      <c r="L253" s="2"/>
      <c r="M253" s="2"/>
      <c r="N253" s="2"/>
    </row>
    <row r="254" spans="1:14" x14ac:dyDescent="0.25">
      <c r="A254" s="2" t="s">
        <v>419</v>
      </c>
      <c r="B254" s="2" t="s">
        <v>177</v>
      </c>
      <c r="C254" s="2" t="s">
        <v>153</v>
      </c>
      <c r="D254" s="2" t="b">
        <v>0</v>
      </c>
      <c r="E254" s="2" t="b">
        <v>0</v>
      </c>
      <c r="F254" s="2" t="s">
        <v>154</v>
      </c>
      <c r="G254" s="2" t="str">
        <f t="shared" si="3"/>
        <v/>
      </c>
      <c r="H254" s="16"/>
      <c r="I254" s="16"/>
      <c r="J254" s="2"/>
      <c r="K254" s="2"/>
      <c r="L254" s="2"/>
      <c r="M254" s="2"/>
      <c r="N254" s="2"/>
    </row>
    <row r="255" spans="1:14" x14ac:dyDescent="0.25">
      <c r="A255" s="2" t="s">
        <v>420</v>
      </c>
      <c r="B255" s="2" t="s">
        <v>170</v>
      </c>
      <c r="C255" s="2" t="s">
        <v>153</v>
      </c>
      <c r="D255" s="2" t="b">
        <v>0</v>
      </c>
      <c r="E255" s="2" t="b">
        <v>0</v>
      </c>
      <c r="F255" s="2" t="s">
        <v>154</v>
      </c>
      <c r="G255" s="2" t="str">
        <f t="shared" si="3"/>
        <v/>
      </c>
      <c r="H255" s="16"/>
      <c r="I255" s="16"/>
      <c r="J255" s="2"/>
      <c r="K255" s="2"/>
      <c r="L255" s="2"/>
      <c r="M255" s="2"/>
      <c r="N255" s="2"/>
    </row>
    <row r="256" spans="1:14" x14ac:dyDescent="0.25">
      <c r="A256" s="2" t="s">
        <v>421</v>
      </c>
      <c r="B256" s="2" t="s">
        <v>160</v>
      </c>
      <c r="C256" s="2" t="s">
        <v>153</v>
      </c>
      <c r="D256" s="2" t="b">
        <v>0</v>
      </c>
      <c r="E256" s="2" t="b">
        <v>0</v>
      </c>
      <c r="F256" s="2" t="s">
        <v>154</v>
      </c>
      <c r="G256" s="2" t="str">
        <f t="shared" si="3"/>
        <v/>
      </c>
      <c r="H256" s="16"/>
      <c r="I256" s="16"/>
      <c r="J256" s="2"/>
      <c r="K256" s="2"/>
      <c r="L256" s="2"/>
      <c r="M256" s="2"/>
      <c r="N256" s="2"/>
    </row>
    <row r="257" spans="1:14" x14ac:dyDescent="0.25">
      <c r="A257" s="2" t="s">
        <v>422</v>
      </c>
      <c r="B257" s="2" t="s">
        <v>166</v>
      </c>
      <c r="C257" s="2" t="s">
        <v>153</v>
      </c>
      <c r="D257" s="2" t="b">
        <v>0</v>
      </c>
      <c r="E257" s="2" t="b">
        <v>0</v>
      </c>
      <c r="F257" s="2" t="s">
        <v>154</v>
      </c>
      <c r="G257" s="2" t="str">
        <f t="shared" si="3"/>
        <v/>
      </c>
      <c r="H257" s="16"/>
      <c r="I257" s="16"/>
      <c r="J257" s="2"/>
      <c r="K257" s="2"/>
      <c r="L257" s="2"/>
      <c r="M257" s="2"/>
      <c r="N257" s="2"/>
    </row>
    <row r="258" spans="1:14" x14ac:dyDescent="0.25">
      <c r="A258" s="2" t="s">
        <v>423</v>
      </c>
      <c r="B258" s="2" t="s">
        <v>168</v>
      </c>
      <c r="C258" s="2" t="s">
        <v>153</v>
      </c>
      <c r="D258" s="2" t="b">
        <v>0</v>
      </c>
      <c r="E258" s="2" t="b">
        <v>0</v>
      </c>
      <c r="F258" s="2" t="s">
        <v>154</v>
      </c>
      <c r="G258" s="2" t="str">
        <f t="shared" si="3"/>
        <v/>
      </c>
      <c r="H258" s="16"/>
      <c r="I258" s="16"/>
      <c r="J258" s="2"/>
      <c r="K258" s="2"/>
      <c r="L258" s="2"/>
      <c r="M258" s="2"/>
      <c r="N258" s="2"/>
    </row>
    <row r="259" spans="1:14" x14ac:dyDescent="0.25">
      <c r="A259" s="2" t="s">
        <v>246</v>
      </c>
      <c r="B259" s="2" t="s">
        <v>242</v>
      </c>
      <c r="C259" s="2" t="s">
        <v>153</v>
      </c>
      <c r="D259" s="2" t="b">
        <v>0</v>
      </c>
      <c r="E259" s="2" t="b">
        <v>0</v>
      </c>
      <c r="F259" s="2" t="s">
        <v>154</v>
      </c>
      <c r="G259" s="2" t="str">
        <f t="shared" ref="G259:G322" si="4">IF(B259="11/29/2017", "Include", IF(OR(F259="L",F259="B", D259=TRUE, E259=TRUE), "Exclude", ""))</f>
        <v/>
      </c>
      <c r="H259" s="16"/>
      <c r="I259" s="16"/>
      <c r="J259" s="2"/>
      <c r="K259" s="2"/>
      <c r="L259" s="2"/>
      <c r="M259" s="2"/>
      <c r="N259" s="2"/>
    </row>
    <row r="260" spans="1:14" x14ac:dyDescent="0.25">
      <c r="A260" s="2" t="s">
        <v>424</v>
      </c>
      <c r="B260" s="2" t="s">
        <v>168</v>
      </c>
      <c r="C260" s="2" t="s">
        <v>153</v>
      </c>
      <c r="D260" s="2" t="b">
        <v>0</v>
      </c>
      <c r="E260" s="2" t="b">
        <v>0</v>
      </c>
      <c r="F260" s="2" t="s">
        <v>173</v>
      </c>
      <c r="G260" s="2" t="str">
        <f t="shared" si="4"/>
        <v/>
      </c>
      <c r="H260" s="16"/>
      <c r="I260" s="16"/>
      <c r="J260" s="2"/>
      <c r="K260" s="2"/>
      <c r="L260" s="2"/>
      <c r="M260" s="2"/>
      <c r="N260" s="2"/>
    </row>
    <row r="261" spans="1:14" x14ac:dyDescent="0.25">
      <c r="A261" s="2" t="s">
        <v>425</v>
      </c>
      <c r="B261" s="2" t="s">
        <v>168</v>
      </c>
      <c r="C261" s="2" t="s">
        <v>153</v>
      </c>
      <c r="D261" s="2" t="b">
        <v>0</v>
      </c>
      <c r="E261" s="2" t="b">
        <v>0</v>
      </c>
      <c r="F261" s="2" t="s">
        <v>173</v>
      </c>
      <c r="G261" s="2" t="str">
        <f t="shared" si="4"/>
        <v/>
      </c>
      <c r="H261" s="16"/>
      <c r="I261" s="16"/>
      <c r="J261" s="2"/>
      <c r="K261" s="2"/>
      <c r="L261" s="2"/>
      <c r="M261" s="2"/>
      <c r="N261" s="2"/>
    </row>
    <row r="262" spans="1:14" x14ac:dyDescent="0.25">
      <c r="A262" s="2" t="s">
        <v>426</v>
      </c>
      <c r="B262" s="2" t="s">
        <v>164</v>
      </c>
      <c r="C262" s="2" t="s">
        <v>153</v>
      </c>
      <c r="D262" s="2" t="b">
        <v>0</v>
      </c>
      <c r="E262" s="2" t="b">
        <v>0</v>
      </c>
      <c r="F262" s="2" t="s">
        <v>154</v>
      </c>
      <c r="G262" s="2" t="str">
        <f t="shared" si="4"/>
        <v/>
      </c>
      <c r="H262" s="16"/>
      <c r="I262" s="16"/>
      <c r="J262" s="2"/>
      <c r="K262" s="2"/>
      <c r="L262" s="2"/>
      <c r="M262" s="2"/>
      <c r="N262" s="2"/>
    </row>
    <row r="263" spans="1:14" x14ac:dyDescent="0.25">
      <c r="A263" s="2" t="s">
        <v>427</v>
      </c>
      <c r="B263" s="2" t="s">
        <v>175</v>
      </c>
      <c r="C263" s="2" t="s">
        <v>153</v>
      </c>
      <c r="D263" s="2" t="b">
        <v>0</v>
      </c>
      <c r="E263" s="2" t="b">
        <v>0</v>
      </c>
      <c r="F263" s="2" t="s">
        <v>154</v>
      </c>
      <c r="G263" s="2" t="str">
        <f t="shared" si="4"/>
        <v/>
      </c>
      <c r="H263" s="16"/>
      <c r="I263" s="16"/>
      <c r="J263" s="2"/>
      <c r="K263" s="2"/>
      <c r="L263" s="2"/>
      <c r="M263" s="2"/>
      <c r="N263" s="2"/>
    </row>
    <row r="264" spans="1:14" x14ac:dyDescent="0.25">
      <c r="A264" s="2" t="s">
        <v>200</v>
      </c>
      <c r="B264" s="2" t="s">
        <v>220</v>
      </c>
      <c r="C264" s="2" t="s">
        <v>153</v>
      </c>
      <c r="D264" s="2" t="b">
        <v>0</v>
      </c>
      <c r="E264" s="2" t="b">
        <v>0</v>
      </c>
      <c r="F264" s="2" t="s">
        <v>154</v>
      </c>
      <c r="G264" s="2" t="str">
        <f t="shared" si="4"/>
        <v/>
      </c>
      <c r="H264" s="16"/>
      <c r="I264" s="16"/>
      <c r="J264" s="2"/>
      <c r="K264" s="2"/>
      <c r="L264" s="2"/>
      <c r="M264" s="2"/>
      <c r="N264" s="2"/>
    </row>
    <row r="265" spans="1:14" x14ac:dyDescent="0.25">
      <c r="A265" s="2" t="s">
        <v>428</v>
      </c>
      <c r="B265" s="2" t="s">
        <v>191</v>
      </c>
      <c r="C265" s="2" t="s">
        <v>153</v>
      </c>
      <c r="D265" s="2" t="b">
        <v>0</v>
      </c>
      <c r="E265" s="2" t="b">
        <v>0</v>
      </c>
      <c r="F265" s="2" t="s">
        <v>154</v>
      </c>
      <c r="G265" s="2" t="str">
        <f t="shared" si="4"/>
        <v/>
      </c>
      <c r="H265" s="16"/>
      <c r="I265" s="16"/>
      <c r="J265" s="2"/>
      <c r="K265" s="2"/>
      <c r="L265" s="2"/>
      <c r="M265" s="2"/>
      <c r="N265" s="2"/>
    </row>
    <row r="266" spans="1:14" x14ac:dyDescent="0.25">
      <c r="A266" s="2" t="s">
        <v>429</v>
      </c>
      <c r="B266" s="2" t="s">
        <v>217</v>
      </c>
      <c r="C266" s="2" t="s">
        <v>147</v>
      </c>
      <c r="D266" s="2" t="b">
        <v>0</v>
      </c>
      <c r="E266" s="2" t="b">
        <v>0</v>
      </c>
      <c r="F266" s="2" t="s">
        <v>173</v>
      </c>
      <c r="G266" s="2" t="str">
        <f t="shared" si="4"/>
        <v/>
      </c>
      <c r="H266" s="16"/>
      <c r="I266" s="16"/>
      <c r="J266" s="2"/>
      <c r="K266" s="2"/>
      <c r="L266" s="2"/>
      <c r="M266" s="2"/>
      <c r="N266" s="2"/>
    </row>
    <row r="267" spans="1:14" x14ac:dyDescent="0.25">
      <c r="A267" s="2" t="s">
        <v>430</v>
      </c>
      <c r="B267" s="2" t="s">
        <v>217</v>
      </c>
      <c r="C267" s="2" t="s">
        <v>153</v>
      </c>
      <c r="D267" s="2" t="b">
        <v>0</v>
      </c>
      <c r="E267" s="2" t="b">
        <v>0</v>
      </c>
      <c r="F267" s="2" t="s">
        <v>196</v>
      </c>
      <c r="G267" s="2" t="str">
        <f t="shared" si="4"/>
        <v/>
      </c>
      <c r="H267" s="16"/>
      <c r="I267" s="16"/>
      <c r="J267" s="2"/>
      <c r="K267" s="2"/>
      <c r="L267" s="2"/>
      <c r="M267" s="2"/>
      <c r="N267" s="2"/>
    </row>
    <row r="268" spans="1:14" x14ac:dyDescent="0.25">
      <c r="A268" s="2" t="s">
        <v>431</v>
      </c>
      <c r="B268" s="2" t="s">
        <v>191</v>
      </c>
      <c r="C268" s="2" t="s">
        <v>147</v>
      </c>
      <c r="D268" s="2" t="b">
        <v>0</v>
      </c>
      <c r="E268" s="2" t="b">
        <v>1</v>
      </c>
      <c r="F268" s="2" t="s">
        <v>148</v>
      </c>
      <c r="G268" s="2" t="str">
        <f t="shared" si="4"/>
        <v>Exclude</v>
      </c>
      <c r="H268" s="16"/>
      <c r="I268" s="16"/>
      <c r="J268" s="2"/>
      <c r="K268" s="2"/>
      <c r="L268" s="2"/>
      <c r="M268" s="2"/>
      <c r="N268" s="2"/>
    </row>
    <row r="269" spans="1:14" x14ac:dyDescent="0.25">
      <c r="A269" s="2" t="s">
        <v>211</v>
      </c>
      <c r="B269" s="2" t="s">
        <v>195</v>
      </c>
      <c r="C269" s="2" t="s">
        <v>153</v>
      </c>
      <c r="D269" s="2" t="b">
        <v>0</v>
      </c>
      <c r="E269" s="2" t="b">
        <v>0</v>
      </c>
      <c r="F269" s="2" t="s">
        <v>154</v>
      </c>
      <c r="G269" s="2" t="str">
        <f t="shared" si="4"/>
        <v/>
      </c>
      <c r="H269" s="16"/>
      <c r="I269" s="16"/>
      <c r="J269" s="2"/>
      <c r="K269" s="2"/>
      <c r="L269" s="2"/>
      <c r="M269" s="2"/>
      <c r="N269" s="2"/>
    </row>
    <row r="270" spans="1:14" x14ac:dyDescent="0.25">
      <c r="A270" s="2" t="s">
        <v>432</v>
      </c>
      <c r="B270" s="2" t="s">
        <v>188</v>
      </c>
      <c r="C270" s="2" t="s">
        <v>153</v>
      </c>
      <c r="D270" s="2" t="b">
        <v>0</v>
      </c>
      <c r="E270" s="2" t="b">
        <v>0</v>
      </c>
      <c r="F270" s="2" t="s">
        <v>154</v>
      </c>
      <c r="G270" s="2" t="str">
        <f t="shared" si="4"/>
        <v/>
      </c>
      <c r="H270" s="16"/>
      <c r="I270" s="16"/>
      <c r="J270" s="2"/>
      <c r="K270" s="2"/>
      <c r="L270" s="2"/>
      <c r="M270" s="2"/>
      <c r="N270" s="2"/>
    </row>
    <row r="271" spans="1:14" x14ac:dyDescent="0.25">
      <c r="A271" s="2" t="s">
        <v>433</v>
      </c>
      <c r="B271" s="14">
        <v>43102</v>
      </c>
      <c r="C271" s="2" t="s">
        <v>153</v>
      </c>
      <c r="D271" s="2" t="b">
        <v>0</v>
      </c>
      <c r="E271" s="2" t="b">
        <v>0</v>
      </c>
      <c r="F271" s="2" t="s">
        <v>154</v>
      </c>
      <c r="G271" s="2" t="str">
        <f t="shared" si="4"/>
        <v/>
      </c>
      <c r="H271" s="16"/>
      <c r="I271" s="16"/>
      <c r="J271" s="2"/>
      <c r="K271" s="2"/>
      <c r="L271" s="2"/>
      <c r="M271" s="2"/>
      <c r="N271" s="2"/>
    </row>
    <row r="272" spans="1:14" x14ac:dyDescent="0.25">
      <c r="A272" s="2" t="s">
        <v>434</v>
      </c>
      <c r="B272" s="2" t="s">
        <v>205</v>
      </c>
      <c r="C272" s="2" t="s">
        <v>147</v>
      </c>
      <c r="D272" s="2" t="b">
        <v>0</v>
      </c>
      <c r="E272" s="2" t="b">
        <v>0</v>
      </c>
      <c r="F272" s="2" t="s">
        <v>154</v>
      </c>
      <c r="G272" s="2" t="str">
        <f t="shared" si="4"/>
        <v/>
      </c>
      <c r="H272" s="16"/>
      <c r="I272" s="16"/>
      <c r="J272" s="2"/>
      <c r="K272" s="2"/>
      <c r="L272" s="2"/>
      <c r="M272" s="2"/>
      <c r="N272" s="2"/>
    </row>
    <row r="273" spans="1:14" x14ac:dyDescent="0.25">
      <c r="A273" s="2" t="s">
        <v>435</v>
      </c>
      <c r="B273" s="2" t="s">
        <v>179</v>
      </c>
      <c r="C273" s="2" t="s">
        <v>153</v>
      </c>
      <c r="D273" s="2" t="b">
        <v>0</v>
      </c>
      <c r="E273" s="2" t="b">
        <v>0</v>
      </c>
      <c r="F273" s="2" t="s">
        <v>154</v>
      </c>
      <c r="G273" s="2" t="str">
        <f t="shared" si="4"/>
        <v/>
      </c>
      <c r="H273" s="16"/>
      <c r="I273" s="16"/>
      <c r="J273" s="2"/>
      <c r="K273" s="2"/>
      <c r="L273" s="2"/>
      <c r="M273" s="2"/>
      <c r="N273" s="2"/>
    </row>
    <row r="274" spans="1:14" x14ac:dyDescent="0.25">
      <c r="A274" s="2" t="s">
        <v>193</v>
      </c>
      <c r="B274" s="2" t="s">
        <v>175</v>
      </c>
      <c r="C274" s="2" t="s">
        <v>153</v>
      </c>
      <c r="D274" s="2" t="b">
        <v>0</v>
      </c>
      <c r="E274" s="2" t="b">
        <v>0</v>
      </c>
      <c r="F274" s="2" t="s">
        <v>154</v>
      </c>
      <c r="G274" s="2" t="str">
        <f t="shared" si="4"/>
        <v/>
      </c>
      <c r="H274" s="16"/>
      <c r="I274" s="16"/>
      <c r="J274" s="2"/>
      <c r="K274" s="2"/>
      <c r="L274" s="2"/>
      <c r="M274" s="2"/>
      <c r="N274" s="2"/>
    </row>
    <row r="275" spans="1:14" x14ac:dyDescent="0.25">
      <c r="A275" s="2" t="s">
        <v>436</v>
      </c>
      <c r="B275" s="2" t="s">
        <v>289</v>
      </c>
      <c r="C275" s="2" t="s">
        <v>153</v>
      </c>
      <c r="D275" s="2" t="b">
        <v>0</v>
      </c>
      <c r="E275" s="2" t="b">
        <v>0</v>
      </c>
      <c r="F275" s="2" t="s">
        <v>154</v>
      </c>
      <c r="G275" s="2" t="str">
        <f t="shared" si="4"/>
        <v/>
      </c>
      <c r="H275" s="16"/>
      <c r="I275" s="16"/>
      <c r="J275" s="2"/>
      <c r="K275" s="2"/>
      <c r="L275" s="2"/>
      <c r="M275" s="2"/>
      <c r="N275" s="2"/>
    </row>
    <row r="276" spans="1:14" x14ac:dyDescent="0.25">
      <c r="A276" s="2" t="s">
        <v>437</v>
      </c>
      <c r="B276" s="2" t="s">
        <v>231</v>
      </c>
      <c r="C276" s="2" t="s">
        <v>153</v>
      </c>
      <c r="D276" s="2" t="b">
        <v>0</v>
      </c>
      <c r="E276" s="2" t="b">
        <v>0</v>
      </c>
      <c r="F276" s="2" t="s">
        <v>154</v>
      </c>
      <c r="G276" s="2" t="str">
        <f t="shared" si="4"/>
        <v/>
      </c>
      <c r="H276" s="16"/>
      <c r="I276" s="16"/>
      <c r="J276" s="2"/>
      <c r="K276" s="2"/>
      <c r="L276" s="2"/>
      <c r="M276" s="2"/>
      <c r="N276" s="2"/>
    </row>
    <row r="277" spans="1:14" x14ac:dyDescent="0.25">
      <c r="A277" s="2" t="s">
        <v>438</v>
      </c>
      <c r="B277" s="2" t="s">
        <v>177</v>
      </c>
      <c r="C277" s="2" t="s">
        <v>153</v>
      </c>
      <c r="D277" s="2" t="b">
        <v>0</v>
      </c>
      <c r="E277" s="2" t="b">
        <v>0</v>
      </c>
      <c r="F277" s="2" t="s">
        <v>154</v>
      </c>
      <c r="G277" s="2" t="str">
        <f t="shared" si="4"/>
        <v/>
      </c>
      <c r="H277" s="16"/>
      <c r="I277" s="16"/>
      <c r="J277" s="2"/>
      <c r="K277" s="2"/>
      <c r="L277" s="2"/>
      <c r="M277" s="2"/>
      <c r="N277" s="2"/>
    </row>
    <row r="278" spans="1:14" x14ac:dyDescent="0.25">
      <c r="A278" s="2" t="s">
        <v>439</v>
      </c>
      <c r="B278" s="2" t="s">
        <v>188</v>
      </c>
      <c r="C278" s="2" t="s">
        <v>153</v>
      </c>
      <c r="D278" s="2" t="b">
        <v>0</v>
      </c>
      <c r="E278" s="2" t="b">
        <v>0</v>
      </c>
      <c r="F278" s="2" t="s">
        <v>154</v>
      </c>
      <c r="G278" s="2" t="str">
        <f t="shared" si="4"/>
        <v/>
      </c>
      <c r="H278" s="16"/>
      <c r="I278" s="16"/>
      <c r="J278" s="2"/>
      <c r="K278" s="2"/>
      <c r="L278" s="2"/>
      <c r="M278" s="2"/>
      <c r="N278" s="2"/>
    </row>
    <row r="279" spans="1:14" x14ac:dyDescent="0.25">
      <c r="A279" s="2" t="s">
        <v>440</v>
      </c>
      <c r="B279" s="2" t="s">
        <v>172</v>
      </c>
      <c r="C279" s="2" t="s">
        <v>153</v>
      </c>
      <c r="D279" s="2" t="b">
        <v>0</v>
      </c>
      <c r="E279" s="2" t="b">
        <v>0</v>
      </c>
      <c r="F279" s="2" t="s">
        <v>196</v>
      </c>
      <c r="G279" s="2" t="str">
        <f t="shared" si="4"/>
        <v>Include</v>
      </c>
      <c r="H279" s="16"/>
      <c r="I279" s="16"/>
      <c r="J279" s="2"/>
      <c r="K279" s="2"/>
      <c r="L279" s="2"/>
      <c r="M279" s="2"/>
      <c r="N279" s="2"/>
    </row>
    <row r="280" spans="1:14" x14ac:dyDescent="0.25">
      <c r="A280" s="2" t="s">
        <v>441</v>
      </c>
      <c r="B280" s="2" t="s">
        <v>157</v>
      </c>
      <c r="C280" s="2" t="s">
        <v>153</v>
      </c>
      <c r="D280" s="2" t="b">
        <v>0</v>
      </c>
      <c r="E280" s="2" t="b">
        <v>0</v>
      </c>
      <c r="F280" s="2" t="s">
        <v>154</v>
      </c>
      <c r="G280" s="2" t="str">
        <f t="shared" si="4"/>
        <v/>
      </c>
      <c r="H280" s="16"/>
      <c r="I280" s="16"/>
      <c r="J280" s="2"/>
      <c r="K280" s="2"/>
      <c r="L280" s="2"/>
      <c r="M280" s="2"/>
      <c r="N280" s="2"/>
    </row>
    <row r="281" spans="1:14" x14ac:dyDescent="0.25">
      <c r="A281" s="2" t="s">
        <v>442</v>
      </c>
      <c r="B281" s="2" t="s">
        <v>146</v>
      </c>
      <c r="C281" s="2" t="s">
        <v>153</v>
      </c>
      <c r="D281" s="2" t="b">
        <v>0</v>
      </c>
      <c r="E281" s="2" t="b">
        <v>0</v>
      </c>
      <c r="F281" s="2" t="s">
        <v>154</v>
      </c>
      <c r="G281" s="2" t="str">
        <f t="shared" si="4"/>
        <v/>
      </c>
      <c r="H281" s="16"/>
      <c r="I281" s="16"/>
      <c r="J281" s="2"/>
      <c r="K281" s="2"/>
      <c r="L281" s="2"/>
      <c r="M281" s="2"/>
      <c r="N281" s="2"/>
    </row>
    <row r="282" spans="1:14" x14ac:dyDescent="0.25">
      <c r="A282" s="2" t="s">
        <v>443</v>
      </c>
      <c r="B282" s="2" t="s">
        <v>298</v>
      </c>
      <c r="C282" s="2" t="s">
        <v>153</v>
      </c>
      <c r="D282" s="2" t="b">
        <v>0</v>
      </c>
      <c r="E282" s="2" t="b">
        <v>0</v>
      </c>
      <c r="F282" s="2" t="s">
        <v>272</v>
      </c>
      <c r="G282" s="2" t="str">
        <f t="shared" si="4"/>
        <v/>
      </c>
      <c r="H282" s="16"/>
      <c r="I282" s="16"/>
      <c r="J282" s="2"/>
      <c r="K282" s="2"/>
      <c r="L282" s="2"/>
      <c r="M282" s="2"/>
      <c r="N282" s="2"/>
    </row>
    <row r="283" spans="1:14" x14ac:dyDescent="0.25">
      <c r="A283" s="2" t="s">
        <v>444</v>
      </c>
      <c r="B283" s="2" t="s">
        <v>146</v>
      </c>
      <c r="C283" s="2" t="s">
        <v>153</v>
      </c>
      <c r="D283" s="2" t="b">
        <v>0</v>
      </c>
      <c r="E283" s="2" t="b">
        <v>0</v>
      </c>
      <c r="F283" s="2" t="s">
        <v>154</v>
      </c>
      <c r="G283" s="2" t="str">
        <f t="shared" si="4"/>
        <v/>
      </c>
      <c r="H283" s="16"/>
      <c r="I283" s="16"/>
      <c r="J283" s="2"/>
      <c r="K283" s="2"/>
      <c r="L283" s="2"/>
      <c r="M283" s="2"/>
      <c r="N283" s="2"/>
    </row>
    <row r="284" spans="1:14" x14ac:dyDescent="0.25">
      <c r="A284" s="2" t="s">
        <v>445</v>
      </c>
      <c r="B284" s="2" t="s">
        <v>195</v>
      </c>
      <c r="C284" s="2" t="s">
        <v>153</v>
      </c>
      <c r="D284" s="2" t="b">
        <v>0</v>
      </c>
      <c r="E284" s="2" t="b">
        <v>0</v>
      </c>
      <c r="F284" s="2" t="s">
        <v>256</v>
      </c>
      <c r="G284" s="2" t="str">
        <f t="shared" si="4"/>
        <v/>
      </c>
      <c r="H284" s="16"/>
      <c r="I284" s="16"/>
      <c r="J284" s="2"/>
      <c r="K284" s="2"/>
      <c r="L284" s="2"/>
      <c r="M284" s="2"/>
      <c r="N284" s="2"/>
    </row>
    <row r="285" spans="1:14" x14ac:dyDescent="0.25">
      <c r="A285" s="2" t="s">
        <v>278</v>
      </c>
      <c r="B285" s="14">
        <v>43102</v>
      </c>
      <c r="C285" s="2" t="s">
        <v>153</v>
      </c>
      <c r="D285" s="2" t="b">
        <v>0</v>
      </c>
      <c r="E285" s="2" t="b">
        <v>0</v>
      </c>
      <c r="F285" s="2" t="s">
        <v>154</v>
      </c>
      <c r="G285" s="2" t="str">
        <f t="shared" si="4"/>
        <v/>
      </c>
      <c r="H285" s="16"/>
      <c r="I285" s="16"/>
      <c r="J285" s="2"/>
      <c r="K285" s="2"/>
      <c r="L285" s="2"/>
      <c r="M285" s="2"/>
      <c r="N285" s="2"/>
    </row>
    <row r="286" spans="1:14" x14ac:dyDescent="0.25">
      <c r="A286" s="2" t="s">
        <v>182</v>
      </c>
      <c r="B286" s="2" t="s">
        <v>231</v>
      </c>
      <c r="C286" s="2" t="s">
        <v>153</v>
      </c>
      <c r="D286" s="2" t="b">
        <v>0</v>
      </c>
      <c r="E286" s="2" t="b">
        <v>0</v>
      </c>
      <c r="F286" s="2" t="s">
        <v>154</v>
      </c>
      <c r="G286" s="2" t="str">
        <f t="shared" si="4"/>
        <v/>
      </c>
      <c r="H286" s="16"/>
      <c r="I286" s="16"/>
      <c r="J286" s="2"/>
      <c r="K286" s="2"/>
      <c r="L286" s="2"/>
      <c r="M286" s="2"/>
      <c r="N286" s="2"/>
    </row>
    <row r="287" spans="1:14" x14ac:dyDescent="0.25">
      <c r="A287" s="2" t="s">
        <v>446</v>
      </c>
      <c r="B287" s="2" t="s">
        <v>157</v>
      </c>
      <c r="C287" s="2" t="s">
        <v>147</v>
      </c>
      <c r="D287" s="2" t="b">
        <v>0</v>
      </c>
      <c r="E287" s="2" t="b">
        <v>1</v>
      </c>
      <c r="F287" s="2" t="s">
        <v>148</v>
      </c>
      <c r="G287" s="2" t="str">
        <f t="shared" si="4"/>
        <v>Exclude</v>
      </c>
      <c r="H287" s="16"/>
      <c r="I287" s="16"/>
      <c r="J287" s="2"/>
      <c r="K287" s="2"/>
      <c r="L287" s="2"/>
      <c r="M287" s="2"/>
      <c r="N287" s="2"/>
    </row>
    <row r="288" spans="1:14" x14ac:dyDescent="0.25">
      <c r="A288" s="2" t="s">
        <v>447</v>
      </c>
      <c r="B288" s="2" t="s">
        <v>157</v>
      </c>
      <c r="C288" s="2" t="s">
        <v>153</v>
      </c>
      <c r="D288" s="2" t="b">
        <v>0</v>
      </c>
      <c r="E288" s="2" t="b">
        <v>0</v>
      </c>
      <c r="F288" s="2" t="s">
        <v>154</v>
      </c>
      <c r="G288" s="2" t="str">
        <f t="shared" si="4"/>
        <v/>
      </c>
      <c r="H288" s="16"/>
      <c r="I288" s="16"/>
      <c r="J288" s="2"/>
      <c r="K288" s="2"/>
      <c r="L288" s="2"/>
      <c r="M288" s="2"/>
      <c r="N288" s="2"/>
    </row>
    <row r="289" spans="1:14" x14ac:dyDescent="0.25">
      <c r="A289" s="2" t="s">
        <v>448</v>
      </c>
      <c r="B289" s="2" t="s">
        <v>217</v>
      </c>
      <c r="C289" s="2" t="s">
        <v>153</v>
      </c>
      <c r="D289" s="2" t="b">
        <v>0</v>
      </c>
      <c r="E289" s="2" t="b">
        <v>0</v>
      </c>
      <c r="F289" s="2" t="s">
        <v>154</v>
      </c>
      <c r="G289" s="2" t="str">
        <f t="shared" si="4"/>
        <v/>
      </c>
      <c r="H289" s="16"/>
      <c r="I289" s="16"/>
      <c r="J289" s="2"/>
      <c r="K289" s="2"/>
      <c r="L289" s="2"/>
      <c r="M289" s="2"/>
      <c r="N289" s="2"/>
    </row>
    <row r="290" spans="1:14" x14ac:dyDescent="0.25">
      <c r="A290" s="2" t="s">
        <v>57</v>
      </c>
      <c r="B290" s="14">
        <v>43102</v>
      </c>
      <c r="C290" s="2" t="s">
        <v>153</v>
      </c>
      <c r="D290" s="2" t="b">
        <v>0</v>
      </c>
      <c r="E290" s="2" t="b">
        <v>0</v>
      </c>
      <c r="F290" s="2" t="s">
        <v>154</v>
      </c>
      <c r="G290" s="2" t="str">
        <f t="shared" si="4"/>
        <v/>
      </c>
      <c r="H290" s="16"/>
      <c r="I290" s="16"/>
      <c r="J290" s="2"/>
      <c r="K290" s="2"/>
      <c r="L290" s="2"/>
      <c r="M290" s="2"/>
      <c r="N290" s="2"/>
    </row>
    <row r="291" spans="1:14" x14ac:dyDescent="0.25">
      <c r="A291" s="2" t="s">
        <v>449</v>
      </c>
      <c r="B291" s="2" t="s">
        <v>157</v>
      </c>
      <c r="C291" s="2" t="s">
        <v>153</v>
      </c>
      <c r="D291" s="2" t="b">
        <v>0</v>
      </c>
      <c r="E291" s="2" t="b">
        <v>0</v>
      </c>
      <c r="F291" s="2" t="s">
        <v>154</v>
      </c>
      <c r="G291" s="2" t="str">
        <f t="shared" si="4"/>
        <v/>
      </c>
      <c r="H291" s="16"/>
      <c r="I291" s="16"/>
      <c r="J291" s="2"/>
      <c r="K291" s="2"/>
      <c r="L291" s="2"/>
      <c r="M291" s="2"/>
      <c r="N291" s="2"/>
    </row>
    <row r="292" spans="1:14" x14ac:dyDescent="0.25">
      <c r="A292" s="2" t="s">
        <v>121</v>
      </c>
      <c r="B292" s="2" t="s">
        <v>406</v>
      </c>
      <c r="C292" s="2" t="s">
        <v>153</v>
      </c>
      <c r="D292" s="2" t="b">
        <v>0</v>
      </c>
      <c r="E292" s="2" t="b">
        <v>0</v>
      </c>
      <c r="F292" s="2" t="s">
        <v>154</v>
      </c>
      <c r="G292" s="2" t="str">
        <f t="shared" si="4"/>
        <v/>
      </c>
      <c r="H292" s="16"/>
      <c r="I292" s="16"/>
      <c r="J292" s="2"/>
      <c r="K292" s="2"/>
      <c r="L292" s="2"/>
      <c r="M292" s="2"/>
      <c r="N292" s="2"/>
    </row>
    <row r="293" spans="1:14" x14ac:dyDescent="0.25">
      <c r="A293" s="2" t="s">
        <v>450</v>
      </c>
      <c r="B293" s="2" t="s">
        <v>220</v>
      </c>
      <c r="C293" s="2" t="s">
        <v>147</v>
      </c>
      <c r="D293" s="2" t="b">
        <v>0</v>
      </c>
      <c r="E293" s="2" t="b">
        <v>0</v>
      </c>
      <c r="F293" s="2" t="s">
        <v>173</v>
      </c>
      <c r="G293" s="2" t="str">
        <f t="shared" si="4"/>
        <v/>
      </c>
      <c r="H293" s="16"/>
      <c r="I293" s="16"/>
      <c r="J293" s="2"/>
      <c r="K293" s="2"/>
      <c r="L293" s="2"/>
      <c r="M293" s="2"/>
      <c r="N293" s="2"/>
    </row>
    <row r="294" spans="1:14" x14ac:dyDescent="0.25">
      <c r="A294" s="2" t="s">
        <v>451</v>
      </c>
      <c r="B294" s="2" t="s">
        <v>146</v>
      </c>
      <c r="C294" s="2" t="s">
        <v>147</v>
      </c>
      <c r="D294" s="2" t="b">
        <v>0</v>
      </c>
      <c r="E294" s="2" t="b">
        <v>0</v>
      </c>
      <c r="F294" s="2" t="s">
        <v>173</v>
      </c>
      <c r="G294" s="2" t="str">
        <f t="shared" si="4"/>
        <v/>
      </c>
      <c r="H294" s="16"/>
      <c r="I294" s="16"/>
      <c r="J294" s="2"/>
      <c r="K294" s="2"/>
      <c r="L294" s="2"/>
      <c r="M294" s="2"/>
      <c r="N294" s="2"/>
    </row>
    <row r="295" spans="1:14" x14ac:dyDescent="0.25">
      <c r="A295" s="2" t="s">
        <v>176</v>
      </c>
      <c r="B295" s="2" t="s">
        <v>152</v>
      </c>
      <c r="C295" s="2" t="s">
        <v>153</v>
      </c>
      <c r="D295" s="2" t="b">
        <v>0</v>
      </c>
      <c r="E295" s="2" t="b">
        <v>0</v>
      </c>
      <c r="F295" s="2" t="s">
        <v>154</v>
      </c>
      <c r="G295" s="2" t="str">
        <f t="shared" si="4"/>
        <v/>
      </c>
      <c r="H295" s="16"/>
      <c r="I295" s="16"/>
      <c r="J295" s="2"/>
      <c r="K295" s="2"/>
      <c r="L295" s="2"/>
      <c r="M295" s="2"/>
      <c r="N295" s="2"/>
    </row>
    <row r="296" spans="1:14" x14ac:dyDescent="0.25">
      <c r="A296" s="2" t="s">
        <v>452</v>
      </c>
      <c r="B296" s="2" t="s">
        <v>242</v>
      </c>
      <c r="C296" s="2" t="s">
        <v>153</v>
      </c>
      <c r="D296" s="2" t="b">
        <v>0</v>
      </c>
      <c r="E296" s="2" t="b">
        <v>0</v>
      </c>
      <c r="F296" s="2" t="s">
        <v>154</v>
      </c>
      <c r="G296" s="2" t="str">
        <f t="shared" si="4"/>
        <v/>
      </c>
      <c r="H296" s="16"/>
      <c r="I296" s="16"/>
      <c r="J296" s="2"/>
      <c r="K296" s="2"/>
      <c r="L296" s="2"/>
      <c r="M296" s="2"/>
      <c r="N296" s="2"/>
    </row>
    <row r="297" spans="1:14" x14ac:dyDescent="0.25">
      <c r="A297" s="2" t="s">
        <v>61</v>
      </c>
      <c r="B297" s="2" t="s">
        <v>188</v>
      </c>
      <c r="C297" s="2" t="s">
        <v>153</v>
      </c>
      <c r="D297" s="2" t="b">
        <v>0</v>
      </c>
      <c r="E297" s="2" t="b">
        <v>0</v>
      </c>
      <c r="F297" s="2" t="s">
        <v>154</v>
      </c>
      <c r="G297" s="2" t="str">
        <f t="shared" si="4"/>
        <v/>
      </c>
      <c r="H297" s="16"/>
      <c r="I297" s="16"/>
      <c r="J297" s="2"/>
      <c r="K297" s="2"/>
      <c r="L297" s="2"/>
      <c r="M297" s="2"/>
      <c r="N297" s="2"/>
    </row>
    <row r="298" spans="1:14" x14ac:dyDescent="0.25">
      <c r="A298" s="2" t="s">
        <v>453</v>
      </c>
      <c r="B298" s="2" t="s">
        <v>146</v>
      </c>
      <c r="C298" s="2" t="s">
        <v>153</v>
      </c>
      <c r="D298" s="2" t="b">
        <v>0</v>
      </c>
      <c r="E298" s="2" t="b">
        <v>0</v>
      </c>
      <c r="F298" s="2" t="s">
        <v>272</v>
      </c>
      <c r="G298" s="2" t="str">
        <f t="shared" si="4"/>
        <v/>
      </c>
      <c r="H298" s="16"/>
      <c r="I298" s="16"/>
      <c r="J298" s="2"/>
      <c r="K298" s="2"/>
      <c r="L298" s="2"/>
      <c r="M298" s="2"/>
      <c r="N298" s="2"/>
    </row>
    <row r="299" spans="1:14" x14ac:dyDescent="0.25">
      <c r="A299" s="2" t="s">
        <v>229</v>
      </c>
      <c r="B299" s="2" t="s">
        <v>175</v>
      </c>
      <c r="C299" s="2" t="s">
        <v>153</v>
      </c>
      <c r="D299" s="2" t="b">
        <v>0</v>
      </c>
      <c r="E299" s="2" t="b">
        <v>0</v>
      </c>
      <c r="F299" s="2" t="s">
        <v>154</v>
      </c>
      <c r="G299" s="2" t="str">
        <f t="shared" si="4"/>
        <v/>
      </c>
      <c r="H299" s="16"/>
      <c r="I299" s="16"/>
      <c r="J299" s="2"/>
      <c r="K299" s="2"/>
      <c r="L299" s="2"/>
      <c r="M299" s="2"/>
      <c r="N299" s="2"/>
    </row>
    <row r="300" spans="1:14" x14ac:dyDescent="0.25">
      <c r="A300" s="2" t="s">
        <v>444</v>
      </c>
      <c r="B300" s="2" t="s">
        <v>170</v>
      </c>
      <c r="C300" s="2" t="s">
        <v>153</v>
      </c>
      <c r="D300" s="2" t="b">
        <v>0</v>
      </c>
      <c r="E300" s="2" t="b">
        <v>0</v>
      </c>
      <c r="F300" s="2" t="s">
        <v>154</v>
      </c>
      <c r="G300" s="2" t="str">
        <f t="shared" si="4"/>
        <v/>
      </c>
      <c r="H300" s="16"/>
      <c r="I300" s="16"/>
      <c r="J300" s="2"/>
      <c r="K300" s="2"/>
      <c r="L300" s="2"/>
      <c r="M300" s="2"/>
      <c r="N300" s="2"/>
    </row>
    <row r="301" spans="1:14" x14ac:dyDescent="0.25">
      <c r="A301" s="2" t="s">
        <v>454</v>
      </c>
      <c r="B301" s="2" t="s">
        <v>152</v>
      </c>
      <c r="C301" s="2" t="s">
        <v>153</v>
      </c>
      <c r="D301" s="2" t="b">
        <v>0</v>
      </c>
      <c r="E301" s="2" t="b">
        <v>0</v>
      </c>
      <c r="F301" s="2" t="s">
        <v>154</v>
      </c>
      <c r="G301" s="2" t="str">
        <f t="shared" si="4"/>
        <v/>
      </c>
      <c r="H301" s="16"/>
      <c r="I301" s="16"/>
      <c r="J301" s="2"/>
      <c r="K301" s="2"/>
      <c r="L301" s="2"/>
      <c r="M301" s="2"/>
      <c r="N301" s="2"/>
    </row>
    <row r="302" spans="1:14" x14ac:dyDescent="0.25">
      <c r="A302" s="2" t="s">
        <v>455</v>
      </c>
      <c r="B302" s="2" t="s">
        <v>157</v>
      </c>
      <c r="C302" s="2" t="s">
        <v>153</v>
      </c>
      <c r="D302" s="2" t="b">
        <v>0</v>
      </c>
      <c r="E302" s="2" t="b">
        <v>0</v>
      </c>
      <c r="F302" s="2" t="s">
        <v>154</v>
      </c>
      <c r="G302" s="2" t="str">
        <f t="shared" si="4"/>
        <v/>
      </c>
      <c r="H302" s="16"/>
      <c r="I302" s="16"/>
      <c r="J302" s="2"/>
      <c r="K302" s="2"/>
      <c r="L302" s="2"/>
      <c r="M302" s="2"/>
      <c r="N302" s="2"/>
    </row>
    <row r="303" spans="1:14" x14ac:dyDescent="0.25">
      <c r="A303" s="2" t="s">
        <v>456</v>
      </c>
      <c r="B303" s="2" t="s">
        <v>168</v>
      </c>
      <c r="C303" s="2" t="s">
        <v>153</v>
      </c>
      <c r="D303" s="2" t="b">
        <v>0</v>
      </c>
      <c r="E303" s="2" t="b">
        <v>0</v>
      </c>
      <c r="F303" s="2" t="s">
        <v>154</v>
      </c>
      <c r="G303" s="2" t="str">
        <f t="shared" si="4"/>
        <v/>
      </c>
      <c r="H303" s="16"/>
      <c r="I303" s="16"/>
      <c r="J303" s="2"/>
      <c r="K303" s="2"/>
      <c r="L303" s="2"/>
      <c r="M303" s="2"/>
      <c r="N303" s="2"/>
    </row>
    <row r="304" spans="1:14" x14ac:dyDescent="0.25">
      <c r="A304" s="2" t="s">
        <v>457</v>
      </c>
      <c r="B304" s="2" t="s">
        <v>217</v>
      </c>
      <c r="C304" s="2" t="s">
        <v>153</v>
      </c>
      <c r="D304" s="2" t="b">
        <v>0</v>
      </c>
      <c r="E304" s="2" t="b">
        <v>0</v>
      </c>
      <c r="F304" s="2" t="s">
        <v>154</v>
      </c>
      <c r="G304" s="2" t="str">
        <f t="shared" si="4"/>
        <v/>
      </c>
      <c r="H304" s="16"/>
      <c r="I304" s="16"/>
      <c r="J304" s="2"/>
      <c r="K304" s="2"/>
      <c r="L304" s="2"/>
      <c r="M304" s="2"/>
      <c r="N304" s="2"/>
    </row>
    <row r="305" spans="1:14" x14ac:dyDescent="0.25">
      <c r="A305" s="2" t="s">
        <v>458</v>
      </c>
      <c r="B305" s="2" t="s">
        <v>160</v>
      </c>
      <c r="C305" s="2" t="s">
        <v>153</v>
      </c>
      <c r="D305" s="2" t="b">
        <v>0</v>
      </c>
      <c r="E305" s="2" t="b">
        <v>0</v>
      </c>
      <c r="F305" s="2" t="s">
        <v>154</v>
      </c>
      <c r="G305" s="2" t="str">
        <f t="shared" si="4"/>
        <v/>
      </c>
      <c r="H305" s="16"/>
      <c r="I305" s="16"/>
      <c r="J305" s="2"/>
      <c r="K305" s="2"/>
      <c r="L305" s="2"/>
      <c r="M305" s="2"/>
      <c r="N305" s="2"/>
    </row>
    <row r="306" spans="1:14" x14ac:dyDescent="0.25">
      <c r="A306" s="2" t="s">
        <v>459</v>
      </c>
      <c r="B306" s="2" t="s">
        <v>170</v>
      </c>
      <c r="C306" s="2" t="s">
        <v>153</v>
      </c>
      <c r="D306" s="2" t="b">
        <v>0</v>
      </c>
      <c r="E306" s="2" t="b">
        <v>0</v>
      </c>
      <c r="F306" s="2" t="s">
        <v>154</v>
      </c>
      <c r="G306" s="2" t="str">
        <f t="shared" si="4"/>
        <v/>
      </c>
      <c r="H306" s="16"/>
      <c r="I306" s="16"/>
      <c r="J306" s="2"/>
      <c r="K306" s="2"/>
      <c r="L306" s="2"/>
      <c r="M306" s="2"/>
      <c r="N306" s="2"/>
    </row>
    <row r="307" spans="1:14" x14ac:dyDescent="0.25">
      <c r="A307" s="2" t="s">
        <v>460</v>
      </c>
      <c r="B307" s="2" t="s">
        <v>289</v>
      </c>
      <c r="C307" s="2" t="s">
        <v>153</v>
      </c>
      <c r="D307" s="2" t="b">
        <v>0</v>
      </c>
      <c r="E307" s="2" t="b">
        <v>0</v>
      </c>
      <c r="F307" s="2" t="s">
        <v>154</v>
      </c>
      <c r="G307" s="2" t="str">
        <f t="shared" si="4"/>
        <v/>
      </c>
      <c r="H307" s="16"/>
      <c r="I307" s="16"/>
      <c r="J307" s="2"/>
      <c r="K307" s="2"/>
      <c r="L307" s="2"/>
      <c r="M307" s="2"/>
      <c r="N307" s="2"/>
    </row>
    <row r="308" spans="1:14" x14ac:dyDescent="0.25">
      <c r="A308" s="2" t="s">
        <v>461</v>
      </c>
      <c r="B308" s="2" t="s">
        <v>217</v>
      </c>
      <c r="C308" s="2" t="s">
        <v>153</v>
      </c>
      <c r="D308" s="2" t="b">
        <v>0</v>
      </c>
      <c r="E308" s="2" t="b">
        <v>0</v>
      </c>
      <c r="F308" s="2" t="s">
        <v>154</v>
      </c>
      <c r="G308" s="2" t="str">
        <f t="shared" si="4"/>
        <v/>
      </c>
      <c r="H308" s="16"/>
      <c r="I308" s="16"/>
      <c r="J308" s="2"/>
      <c r="K308" s="2"/>
      <c r="L308" s="2"/>
      <c r="M308" s="2"/>
      <c r="N308" s="2"/>
    </row>
    <row r="309" spans="1:14" x14ac:dyDescent="0.25">
      <c r="A309" s="2" t="s">
        <v>462</v>
      </c>
      <c r="B309" s="2" t="s">
        <v>170</v>
      </c>
      <c r="C309" s="2" t="s">
        <v>147</v>
      </c>
      <c r="D309" s="2" t="b">
        <v>0</v>
      </c>
      <c r="E309" s="2" t="b">
        <v>0</v>
      </c>
      <c r="F309" s="2" t="s">
        <v>154</v>
      </c>
      <c r="G309" s="2" t="str">
        <f t="shared" si="4"/>
        <v/>
      </c>
      <c r="H309" s="16"/>
      <c r="I309" s="16"/>
      <c r="J309" s="2"/>
      <c r="K309" s="2"/>
      <c r="L309" s="2"/>
      <c r="M309" s="2"/>
      <c r="N309" s="2"/>
    </row>
    <row r="310" spans="1:14" x14ac:dyDescent="0.25">
      <c r="A310" s="2" t="s">
        <v>463</v>
      </c>
      <c r="B310" s="14">
        <v>43102</v>
      </c>
      <c r="C310" s="2" t="s">
        <v>153</v>
      </c>
      <c r="D310" s="2" t="b">
        <v>0</v>
      </c>
      <c r="E310" s="2" t="b">
        <v>0</v>
      </c>
      <c r="F310" s="2" t="s">
        <v>154</v>
      </c>
      <c r="G310" s="2" t="str">
        <f t="shared" si="4"/>
        <v/>
      </c>
      <c r="H310" s="16"/>
      <c r="I310" s="16"/>
      <c r="J310" s="2"/>
      <c r="K310" s="2"/>
      <c r="L310" s="2"/>
      <c r="M310" s="2"/>
      <c r="N310" s="2"/>
    </row>
    <row r="311" spans="1:14" x14ac:dyDescent="0.25">
      <c r="A311" s="2" t="s">
        <v>464</v>
      </c>
      <c r="B311" s="2" t="s">
        <v>195</v>
      </c>
      <c r="C311" s="2" t="s">
        <v>153</v>
      </c>
      <c r="D311" s="2" t="b">
        <v>0</v>
      </c>
      <c r="E311" s="2" t="b">
        <v>0</v>
      </c>
      <c r="F311" s="2" t="s">
        <v>154</v>
      </c>
      <c r="G311" s="2" t="str">
        <f t="shared" si="4"/>
        <v/>
      </c>
      <c r="H311" s="16"/>
      <c r="I311" s="16"/>
      <c r="J311" s="2"/>
      <c r="K311" s="2"/>
      <c r="L311" s="2"/>
      <c r="M311" s="2"/>
      <c r="N311" s="2"/>
    </row>
    <row r="312" spans="1:14" x14ac:dyDescent="0.25">
      <c r="A312" s="2" t="s">
        <v>465</v>
      </c>
      <c r="B312" s="2" t="s">
        <v>191</v>
      </c>
      <c r="C312" s="2" t="s">
        <v>153</v>
      </c>
      <c r="D312" s="2" t="b">
        <v>0</v>
      </c>
      <c r="E312" s="2" t="b">
        <v>0</v>
      </c>
      <c r="F312" s="2" t="s">
        <v>154</v>
      </c>
      <c r="G312" s="2" t="str">
        <f t="shared" si="4"/>
        <v/>
      </c>
      <c r="H312" s="16"/>
      <c r="I312" s="16"/>
      <c r="J312" s="2"/>
      <c r="K312" s="2"/>
      <c r="L312" s="2"/>
      <c r="M312" s="2"/>
      <c r="N312" s="2"/>
    </row>
    <row r="313" spans="1:14" x14ac:dyDescent="0.25">
      <c r="A313" s="2" t="s">
        <v>466</v>
      </c>
      <c r="B313" s="2" t="s">
        <v>231</v>
      </c>
      <c r="C313" s="2" t="s">
        <v>153</v>
      </c>
      <c r="D313" s="2" t="b">
        <v>0</v>
      </c>
      <c r="E313" s="2" t="b">
        <v>0</v>
      </c>
      <c r="F313" s="2" t="s">
        <v>154</v>
      </c>
      <c r="G313" s="2" t="str">
        <f t="shared" si="4"/>
        <v/>
      </c>
      <c r="H313" s="16"/>
      <c r="I313" s="16"/>
      <c r="J313" s="2"/>
      <c r="K313" s="2"/>
      <c r="L313" s="2"/>
      <c r="M313" s="2"/>
      <c r="N313" s="2"/>
    </row>
    <row r="314" spans="1:14" x14ac:dyDescent="0.25">
      <c r="A314" s="2" t="s">
        <v>467</v>
      </c>
      <c r="B314" s="2" t="s">
        <v>157</v>
      </c>
      <c r="C314" s="2" t="s">
        <v>153</v>
      </c>
      <c r="D314" s="2" t="b">
        <v>0</v>
      </c>
      <c r="E314" s="2" t="b">
        <v>0</v>
      </c>
      <c r="F314" s="2" t="s">
        <v>154</v>
      </c>
      <c r="G314" s="2" t="str">
        <f t="shared" si="4"/>
        <v/>
      </c>
      <c r="H314" s="16"/>
      <c r="I314" s="16"/>
      <c r="J314" s="2"/>
      <c r="K314" s="2"/>
      <c r="L314" s="2"/>
      <c r="M314" s="2"/>
      <c r="N314" s="2"/>
    </row>
    <row r="315" spans="1:14" x14ac:dyDescent="0.25">
      <c r="A315" s="2" t="s">
        <v>468</v>
      </c>
      <c r="B315" s="2" t="s">
        <v>202</v>
      </c>
      <c r="C315" s="2" t="s">
        <v>153</v>
      </c>
      <c r="D315" s="2" t="b">
        <v>0</v>
      </c>
      <c r="E315" s="2" t="b">
        <v>0</v>
      </c>
      <c r="F315" s="2" t="s">
        <v>154</v>
      </c>
      <c r="G315" s="2" t="str">
        <f t="shared" si="4"/>
        <v/>
      </c>
      <c r="H315" s="16"/>
      <c r="I315" s="16"/>
      <c r="J315" s="2"/>
      <c r="K315" s="2"/>
      <c r="L315" s="2"/>
      <c r="M315" s="2"/>
      <c r="N315" s="2"/>
    </row>
    <row r="316" spans="1:14" x14ac:dyDescent="0.25">
      <c r="A316" s="2" t="s">
        <v>402</v>
      </c>
      <c r="B316" s="2" t="s">
        <v>172</v>
      </c>
      <c r="C316" s="2" t="s">
        <v>153</v>
      </c>
      <c r="D316" s="2" t="b">
        <v>0</v>
      </c>
      <c r="E316" s="2" t="b">
        <v>0</v>
      </c>
      <c r="F316" s="2" t="s">
        <v>173</v>
      </c>
      <c r="G316" s="2" t="str">
        <f t="shared" si="4"/>
        <v>Include</v>
      </c>
      <c r="H316" s="16"/>
      <c r="I316" s="16"/>
      <c r="J316" s="2"/>
      <c r="K316" s="2"/>
      <c r="L316" s="2"/>
      <c r="M316" s="2"/>
      <c r="N316" s="2"/>
    </row>
    <row r="317" spans="1:14" x14ac:dyDescent="0.25">
      <c r="A317" s="2" t="s">
        <v>469</v>
      </c>
      <c r="B317" s="14">
        <v>43102</v>
      </c>
      <c r="C317" s="2" t="s">
        <v>153</v>
      </c>
      <c r="D317" s="2" t="b">
        <v>0</v>
      </c>
      <c r="E317" s="2" t="b">
        <v>0</v>
      </c>
      <c r="F317" s="2" t="s">
        <v>154</v>
      </c>
      <c r="G317" s="2" t="str">
        <f t="shared" si="4"/>
        <v/>
      </c>
      <c r="H317" s="16"/>
      <c r="I317" s="16"/>
      <c r="J317" s="2"/>
      <c r="K317" s="2"/>
      <c r="L317" s="2"/>
      <c r="M317" s="2"/>
      <c r="N317" s="2"/>
    </row>
    <row r="318" spans="1:14" x14ac:dyDescent="0.25">
      <c r="A318" s="2" t="s">
        <v>470</v>
      </c>
      <c r="B318" s="14">
        <v>43102</v>
      </c>
      <c r="C318" s="2" t="s">
        <v>153</v>
      </c>
      <c r="D318" s="2" t="b">
        <v>0</v>
      </c>
      <c r="E318" s="2" t="b">
        <v>0</v>
      </c>
      <c r="F318" s="2" t="s">
        <v>154</v>
      </c>
      <c r="G318" s="2" t="str">
        <f t="shared" si="4"/>
        <v/>
      </c>
      <c r="H318" s="16"/>
      <c r="I318" s="16"/>
      <c r="J318" s="2"/>
      <c r="K318" s="2"/>
      <c r="L318" s="2"/>
      <c r="M318" s="2"/>
      <c r="N318" s="2"/>
    </row>
    <row r="319" spans="1:14" x14ac:dyDescent="0.25">
      <c r="A319" s="2" t="s">
        <v>471</v>
      </c>
      <c r="B319" s="2" t="s">
        <v>168</v>
      </c>
      <c r="C319" s="2" t="s">
        <v>153</v>
      </c>
      <c r="D319" s="2" t="b">
        <v>0</v>
      </c>
      <c r="E319" s="2" t="b">
        <v>0</v>
      </c>
      <c r="F319" s="2" t="s">
        <v>154</v>
      </c>
      <c r="G319" s="2" t="str">
        <f t="shared" si="4"/>
        <v/>
      </c>
      <c r="H319" s="16"/>
      <c r="I319" s="16"/>
      <c r="J319" s="2"/>
      <c r="K319" s="2"/>
      <c r="L319" s="2"/>
      <c r="M319" s="2"/>
      <c r="N319" s="2"/>
    </row>
    <row r="320" spans="1:14" x14ac:dyDescent="0.25">
      <c r="A320" s="2" t="s">
        <v>472</v>
      </c>
      <c r="B320" s="2" t="s">
        <v>175</v>
      </c>
      <c r="C320" s="2" t="s">
        <v>153</v>
      </c>
      <c r="D320" s="2" t="b">
        <v>0</v>
      </c>
      <c r="E320" s="2" t="b">
        <v>0</v>
      </c>
      <c r="F320" s="2" t="s">
        <v>154</v>
      </c>
      <c r="G320" s="2" t="str">
        <f t="shared" si="4"/>
        <v/>
      </c>
      <c r="H320" s="16"/>
      <c r="I320" s="16"/>
      <c r="J320" s="2"/>
      <c r="K320" s="2"/>
      <c r="L320" s="2"/>
      <c r="M320" s="2"/>
      <c r="N320" s="2"/>
    </row>
    <row r="321" spans="1:14" x14ac:dyDescent="0.25">
      <c r="A321" s="2" t="s">
        <v>473</v>
      </c>
      <c r="B321" s="2" t="s">
        <v>217</v>
      </c>
      <c r="C321" s="2" t="s">
        <v>147</v>
      </c>
      <c r="D321" s="2" t="b">
        <v>0</v>
      </c>
      <c r="E321" s="2" t="b">
        <v>1</v>
      </c>
      <c r="F321" s="2" t="s">
        <v>148</v>
      </c>
      <c r="G321" s="2" t="str">
        <f t="shared" si="4"/>
        <v>Exclude</v>
      </c>
      <c r="H321" s="16"/>
      <c r="I321" s="16"/>
      <c r="J321" s="2"/>
      <c r="K321" s="2"/>
      <c r="L321" s="2"/>
      <c r="M321" s="2"/>
      <c r="N321" s="2"/>
    </row>
    <row r="322" spans="1:14" x14ac:dyDescent="0.25">
      <c r="A322" s="2" t="s">
        <v>474</v>
      </c>
      <c r="B322" s="2" t="s">
        <v>168</v>
      </c>
      <c r="C322" s="2" t="s">
        <v>153</v>
      </c>
      <c r="D322" s="2" t="b">
        <v>0</v>
      </c>
      <c r="E322" s="2" t="b">
        <v>0</v>
      </c>
      <c r="F322" s="2" t="s">
        <v>154</v>
      </c>
      <c r="G322" s="2" t="str">
        <f t="shared" si="4"/>
        <v/>
      </c>
      <c r="H322" s="16"/>
      <c r="I322" s="16"/>
      <c r="J322" s="2"/>
      <c r="K322" s="2"/>
      <c r="L322" s="2"/>
      <c r="M322" s="2"/>
      <c r="N322" s="2"/>
    </row>
    <row r="323" spans="1:14" x14ac:dyDescent="0.25">
      <c r="A323" s="2" t="s">
        <v>475</v>
      </c>
      <c r="B323" s="2" t="s">
        <v>175</v>
      </c>
      <c r="C323" s="2" t="s">
        <v>147</v>
      </c>
      <c r="D323" s="2" t="b">
        <v>0</v>
      </c>
      <c r="E323" s="2" t="b">
        <v>0</v>
      </c>
      <c r="F323" s="2" t="s">
        <v>154</v>
      </c>
      <c r="G323" s="2" t="str">
        <f t="shared" ref="G323:G386" si="5">IF(B323="11/29/2017", "Include", IF(OR(F323="L",F323="B", D323=TRUE, E323=TRUE), "Exclude", ""))</f>
        <v/>
      </c>
      <c r="H323" s="16"/>
      <c r="I323" s="16"/>
      <c r="J323" s="2"/>
      <c r="K323" s="2"/>
      <c r="L323" s="2"/>
      <c r="M323" s="2"/>
      <c r="N323" s="2"/>
    </row>
    <row r="324" spans="1:14" x14ac:dyDescent="0.25">
      <c r="A324" s="2" t="s">
        <v>476</v>
      </c>
      <c r="B324" s="2" t="s">
        <v>205</v>
      </c>
      <c r="C324" s="2" t="s">
        <v>153</v>
      </c>
      <c r="D324" s="2" t="b">
        <v>0</v>
      </c>
      <c r="E324" s="2" t="b">
        <v>0</v>
      </c>
      <c r="F324" s="2" t="s">
        <v>154</v>
      </c>
      <c r="G324" s="2" t="str">
        <f t="shared" si="5"/>
        <v/>
      </c>
      <c r="H324" s="16"/>
      <c r="I324" s="16"/>
      <c r="J324" s="2"/>
      <c r="K324" s="2"/>
      <c r="L324" s="2"/>
      <c r="M324" s="2"/>
      <c r="N324" s="2"/>
    </row>
    <row r="325" spans="1:14" x14ac:dyDescent="0.25">
      <c r="A325" s="2" t="s">
        <v>477</v>
      </c>
      <c r="B325" s="2" t="s">
        <v>152</v>
      </c>
      <c r="C325" s="2" t="s">
        <v>153</v>
      </c>
      <c r="D325" s="2" t="b">
        <v>0</v>
      </c>
      <c r="E325" s="2" t="b">
        <v>0</v>
      </c>
      <c r="F325" s="2" t="s">
        <v>154</v>
      </c>
      <c r="G325" s="2" t="str">
        <f t="shared" si="5"/>
        <v/>
      </c>
      <c r="H325" s="16"/>
      <c r="I325" s="16"/>
      <c r="J325" s="2"/>
      <c r="K325" s="2"/>
      <c r="L325" s="2"/>
      <c r="M325" s="2"/>
      <c r="N325" s="2"/>
    </row>
    <row r="326" spans="1:14" x14ac:dyDescent="0.25">
      <c r="A326" s="2" t="s">
        <v>478</v>
      </c>
      <c r="B326" s="2" t="s">
        <v>289</v>
      </c>
      <c r="C326" s="2" t="s">
        <v>153</v>
      </c>
      <c r="D326" s="2" t="b">
        <v>0</v>
      </c>
      <c r="E326" s="2" t="b">
        <v>0</v>
      </c>
      <c r="F326" s="2" t="s">
        <v>154</v>
      </c>
      <c r="G326" s="2" t="str">
        <f t="shared" si="5"/>
        <v/>
      </c>
      <c r="H326" s="16"/>
      <c r="I326" s="16"/>
      <c r="J326" s="2"/>
      <c r="K326" s="2"/>
      <c r="L326" s="2"/>
      <c r="M326" s="2"/>
      <c r="N326" s="2"/>
    </row>
    <row r="327" spans="1:14" x14ac:dyDescent="0.25">
      <c r="A327" s="2" t="s">
        <v>479</v>
      </c>
      <c r="B327" s="2" t="s">
        <v>195</v>
      </c>
      <c r="C327" s="2" t="s">
        <v>147</v>
      </c>
      <c r="D327" s="2" t="b">
        <v>0</v>
      </c>
      <c r="E327" s="2" t="b">
        <v>0</v>
      </c>
      <c r="F327" s="2" t="s">
        <v>272</v>
      </c>
      <c r="G327" s="2" t="str">
        <f t="shared" si="5"/>
        <v/>
      </c>
      <c r="H327" s="16"/>
      <c r="I327" s="16"/>
      <c r="J327" s="2"/>
      <c r="K327" s="2"/>
      <c r="L327" s="2"/>
      <c r="M327" s="2"/>
      <c r="N327" s="2"/>
    </row>
    <row r="328" spans="1:14" x14ac:dyDescent="0.25">
      <c r="A328" s="2" t="s">
        <v>480</v>
      </c>
      <c r="B328" s="2" t="s">
        <v>179</v>
      </c>
      <c r="C328" s="2" t="s">
        <v>153</v>
      </c>
      <c r="D328" s="2" t="b">
        <v>0</v>
      </c>
      <c r="E328" s="2" t="b">
        <v>0</v>
      </c>
      <c r="F328" s="2" t="s">
        <v>154</v>
      </c>
      <c r="G328" s="2" t="str">
        <f t="shared" si="5"/>
        <v/>
      </c>
      <c r="H328" s="16"/>
      <c r="I328" s="16"/>
      <c r="J328" s="2"/>
      <c r="K328" s="2"/>
      <c r="L328" s="2"/>
      <c r="M328" s="2"/>
      <c r="N328" s="2"/>
    </row>
    <row r="329" spans="1:14" x14ac:dyDescent="0.25">
      <c r="A329" s="2" t="s">
        <v>481</v>
      </c>
      <c r="B329" s="2" t="s">
        <v>170</v>
      </c>
      <c r="C329" s="2" t="s">
        <v>153</v>
      </c>
      <c r="D329" s="2" t="b">
        <v>0</v>
      </c>
      <c r="E329" s="2" t="b">
        <v>0</v>
      </c>
      <c r="F329" s="2" t="s">
        <v>196</v>
      </c>
      <c r="G329" s="2" t="str">
        <f t="shared" si="5"/>
        <v/>
      </c>
      <c r="H329" s="16"/>
      <c r="I329" s="16"/>
      <c r="J329" s="2"/>
      <c r="K329" s="2"/>
      <c r="L329" s="2"/>
      <c r="M329" s="2"/>
      <c r="N329" s="2"/>
    </row>
    <row r="330" spans="1:14" x14ac:dyDescent="0.25">
      <c r="A330" s="2" t="s">
        <v>482</v>
      </c>
      <c r="B330" s="2" t="s">
        <v>217</v>
      </c>
      <c r="C330" s="2" t="s">
        <v>153</v>
      </c>
      <c r="D330" s="2" t="b">
        <v>0</v>
      </c>
      <c r="E330" s="2" t="b">
        <v>0</v>
      </c>
      <c r="F330" s="2" t="s">
        <v>154</v>
      </c>
      <c r="G330" s="2" t="str">
        <f t="shared" si="5"/>
        <v/>
      </c>
      <c r="H330" s="16"/>
      <c r="I330" s="16"/>
      <c r="J330" s="2"/>
      <c r="K330" s="2"/>
      <c r="L330" s="2"/>
      <c r="M330" s="2"/>
      <c r="N330" s="2"/>
    </row>
    <row r="331" spans="1:14" x14ac:dyDescent="0.25">
      <c r="A331" s="2" t="s">
        <v>483</v>
      </c>
      <c r="B331" s="2" t="s">
        <v>170</v>
      </c>
      <c r="C331" s="2" t="s">
        <v>147</v>
      </c>
      <c r="D331" s="2" t="b">
        <v>0</v>
      </c>
      <c r="E331" s="2" t="b">
        <v>0</v>
      </c>
      <c r="F331" s="2" t="s">
        <v>262</v>
      </c>
      <c r="G331" s="2" t="str">
        <f t="shared" si="5"/>
        <v/>
      </c>
      <c r="H331" s="16"/>
      <c r="I331" s="16"/>
      <c r="J331" s="2"/>
      <c r="K331" s="2"/>
      <c r="L331" s="2"/>
      <c r="M331" s="2"/>
      <c r="N331" s="2"/>
    </row>
    <row r="332" spans="1:14" x14ac:dyDescent="0.25">
      <c r="A332" s="2" t="s">
        <v>484</v>
      </c>
      <c r="B332" s="2" t="s">
        <v>168</v>
      </c>
      <c r="C332" s="2" t="s">
        <v>153</v>
      </c>
      <c r="D332" s="2" t="b">
        <v>0</v>
      </c>
      <c r="E332" s="2" t="b">
        <v>0</v>
      </c>
      <c r="F332" s="2" t="s">
        <v>154</v>
      </c>
      <c r="G332" s="2" t="str">
        <f t="shared" si="5"/>
        <v/>
      </c>
      <c r="H332" s="16"/>
      <c r="I332" s="16"/>
      <c r="J332" s="2"/>
      <c r="K332" s="2"/>
      <c r="L332" s="2"/>
      <c r="M332" s="2"/>
      <c r="N332" s="2"/>
    </row>
    <row r="333" spans="1:14" x14ac:dyDescent="0.25">
      <c r="A333" s="2" t="s">
        <v>485</v>
      </c>
      <c r="B333" s="14">
        <v>43102</v>
      </c>
      <c r="C333" s="2" t="s">
        <v>153</v>
      </c>
      <c r="D333" s="2" t="b">
        <v>0</v>
      </c>
      <c r="E333" s="2" t="b">
        <v>0</v>
      </c>
      <c r="F333" s="2" t="s">
        <v>196</v>
      </c>
      <c r="G333" s="2" t="str">
        <f t="shared" si="5"/>
        <v/>
      </c>
      <c r="H333" s="16"/>
      <c r="I333" s="16"/>
      <c r="J333" s="2"/>
      <c r="K333" s="2"/>
      <c r="L333" s="2"/>
      <c r="M333" s="2"/>
      <c r="N333" s="2"/>
    </row>
    <row r="334" spans="1:14" x14ac:dyDescent="0.25">
      <c r="A334" s="2" t="s">
        <v>486</v>
      </c>
      <c r="B334" s="2" t="s">
        <v>175</v>
      </c>
      <c r="C334" s="2" t="s">
        <v>153</v>
      </c>
      <c r="D334" s="2" t="b">
        <v>0</v>
      </c>
      <c r="E334" s="2" t="b">
        <v>0</v>
      </c>
      <c r="F334" s="2" t="s">
        <v>154</v>
      </c>
      <c r="G334" s="2" t="str">
        <f t="shared" si="5"/>
        <v/>
      </c>
      <c r="H334" s="16"/>
      <c r="I334" s="16"/>
      <c r="J334" s="2"/>
      <c r="K334" s="2"/>
      <c r="L334" s="2"/>
      <c r="M334" s="2"/>
      <c r="N334" s="2"/>
    </row>
    <row r="335" spans="1:14" x14ac:dyDescent="0.25">
      <c r="A335" s="2" t="s">
        <v>487</v>
      </c>
      <c r="B335" s="2" t="s">
        <v>220</v>
      </c>
      <c r="C335" s="2" t="s">
        <v>153</v>
      </c>
      <c r="D335" s="2" t="b">
        <v>0</v>
      </c>
      <c r="E335" s="2" t="b">
        <v>0</v>
      </c>
      <c r="F335" s="2" t="s">
        <v>154</v>
      </c>
      <c r="G335" s="2" t="str">
        <f t="shared" si="5"/>
        <v/>
      </c>
      <c r="H335" s="16"/>
      <c r="I335" s="16"/>
      <c r="J335" s="2"/>
      <c r="K335" s="2"/>
      <c r="L335" s="2"/>
      <c r="M335" s="2"/>
      <c r="N335" s="2"/>
    </row>
    <row r="336" spans="1:14" x14ac:dyDescent="0.25">
      <c r="A336" s="2" t="s">
        <v>488</v>
      </c>
      <c r="B336" s="2" t="s">
        <v>222</v>
      </c>
      <c r="C336" s="2" t="s">
        <v>153</v>
      </c>
      <c r="D336" s="2" t="b">
        <v>0</v>
      </c>
      <c r="E336" s="2" t="b">
        <v>0</v>
      </c>
      <c r="F336" s="2" t="s">
        <v>154</v>
      </c>
      <c r="G336" s="2" t="str">
        <f t="shared" si="5"/>
        <v/>
      </c>
      <c r="H336" s="16"/>
      <c r="I336" s="16"/>
      <c r="J336" s="2"/>
      <c r="K336" s="2"/>
      <c r="L336" s="2"/>
      <c r="M336" s="2"/>
      <c r="N336" s="2"/>
    </row>
    <row r="337" spans="1:14" x14ac:dyDescent="0.25">
      <c r="A337" s="2" t="s">
        <v>489</v>
      </c>
      <c r="B337" s="2" t="s">
        <v>205</v>
      </c>
      <c r="C337" s="2" t="s">
        <v>153</v>
      </c>
      <c r="D337" s="2" t="b">
        <v>0</v>
      </c>
      <c r="E337" s="2" t="b">
        <v>1</v>
      </c>
      <c r="F337" s="2" t="s">
        <v>148</v>
      </c>
      <c r="G337" s="2" t="str">
        <f t="shared" si="5"/>
        <v>Exclude</v>
      </c>
      <c r="H337" s="16"/>
      <c r="I337" s="16"/>
      <c r="J337" s="2"/>
      <c r="K337" s="2"/>
      <c r="L337" s="2"/>
      <c r="M337" s="2"/>
      <c r="N337" s="2"/>
    </row>
    <row r="338" spans="1:14" x14ac:dyDescent="0.25">
      <c r="A338" s="2" t="s">
        <v>280</v>
      </c>
      <c r="B338" s="14">
        <v>43102</v>
      </c>
      <c r="C338" s="2" t="s">
        <v>147</v>
      </c>
      <c r="D338" s="2" t="b">
        <v>0</v>
      </c>
      <c r="E338" s="2" t="b">
        <v>1</v>
      </c>
      <c r="F338" s="2" t="s">
        <v>148</v>
      </c>
      <c r="G338" s="2" t="str">
        <f t="shared" si="5"/>
        <v>Exclude</v>
      </c>
      <c r="H338" s="16"/>
      <c r="I338" s="16"/>
      <c r="J338" s="2"/>
      <c r="K338" s="2"/>
      <c r="L338" s="2"/>
      <c r="M338" s="2"/>
      <c r="N338" s="2"/>
    </row>
    <row r="339" spans="1:14" x14ac:dyDescent="0.25">
      <c r="A339" s="2" t="s">
        <v>490</v>
      </c>
      <c r="B339" s="2" t="s">
        <v>175</v>
      </c>
      <c r="C339" s="2" t="s">
        <v>153</v>
      </c>
      <c r="D339" s="2" t="b">
        <v>0</v>
      </c>
      <c r="E339" s="2" t="b">
        <v>0</v>
      </c>
      <c r="F339" s="2" t="s">
        <v>154</v>
      </c>
      <c r="G339" s="2" t="str">
        <f t="shared" si="5"/>
        <v/>
      </c>
      <c r="H339" s="16"/>
      <c r="I339" s="16"/>
      <c r="J339" s="2"/>
      <c r="K339" s="2"/>
      <c r="L339" s="2"/>
      <c r="M339" s="2"/>
      <c r="N339" s="2"/>
    </row>
    <row r="340" spans="1:14" x14ac:dyDescent="0.25">
      <c r="A340" s="2" t="s">
        <v>370</v>
      </c>
      <c r="B340" s="2" t="s">
        <v>191</v>
      </c>
      <c r="C340" s="2" t="s">
        <v>147</v>
      </c>
      <c r="D340" s="2" t="b">
        <v>0</v>
      </c>
      <c r="E340" s="2" t="b">
        <v>0</v>
      </c>
      <c r="F340" s="2" t="s">
        <v>371</v>
      </c>
      <c r="G340" s="2" t="str">
        <f t="shared" si="5"/>
        <v/>
      </c>
      <c r="H340" s="16"/>
      <c r="I340" s="16"/>
      <c r="J340" s="2"/>
      <c r="K340" s="2"/>
      <c r="L340" s="2"/>
      <c r="M340" s="2"/>
      <c r="N340" s="2"/>
    </row>
    <row r="341" spans="1:14" x14ac:dyDescent="0.25">
      <c r="A341" s="2" t="s">
        <v>491</v>
      </c>
      <c r="B341" s="2" t="s">
        <v>172</v>
      </c>
      <c r="C341" s="2" t="s">
        <v>153</v>
      </c>
      <c r="D341" s="2" t="b">
        <v>0</v>
      </c>
      <c r="E341" s="2" t="b">
        <v>0</v>
      </c>
      <c r="F341" s="2" t="s">
        <v>154</v>
      </c>
      <c r="G341" s="2" t="str">
        <f t="shared" si="5"/>
        <v>Include</v>
      </c>
      <c r="H341" s="16"/>
      <c r="I341" s="16"/>
      <c r="J341" s="2"/>
      <c r="K341" s="2"/>
      <c r="L341" s="2"/>
      <c r="M341" s="2"/>
      <c r="N341" s="2"/>
    </row>
    <row r="342" spans="1:14" x14ac:dyDescent="0.25">
      <c r="A342" s="2" t="s">
        <v>492</v>
      </c>
      <c r="B342" s="2" t="s">
        <v>289</v>
      </c>
      <c r="C342" s="2" t="s">
        <v>147</v>
      </c>
      <c r="D342" s="2" t="b">
        <v>0</v>
      </c>
      <c r="E342" s="2" t="b">
        <v>0</v>
      </c>
      <c r="F342" s="2" t="s">
        <v>262</v>
      </c>
      <c r="G342" s="2" t="str">
        <f t="shared" si="5"/>
        <v/>
      </c>
      <c r="H342" s="16"/>
      <c r="I342" s="16"/>
      <c r="J342" s="2"/>
      <c r="K342" s="2"/>
      <c r="L342" s="2"/>
      <c r="M342" s="2"/>
      <c r="N342" s="2"/>
    </row>
    <row r="343" spans="1:14" x14ac:dyDescent="0.25">
      <c r="A343" s="2" t="s">
        <v>493</v>
      </c>
      <c r="B343" s="2" t="s">
        <v>179</v>
      </c>
      <c r="C343" s="2" t="s">
        <v>147</v>
      </c>
      <c r="D343" s="2" t="b">
        <v>1</v>
      </c>
      <c r="E343" s="2" t="b">
        <v>0</v>
      </c>
      <c r="F343" s="2" t="s">
        <v>361</v>
      </c>
      <c r="G343" s="2" t="str">
        <f t="shared" si="5"/>
        <v>Exclude</v>
      </c>
      <c r="H343" s="16"/>
      <c r="I343" s="16"/>
      <c r="J343" s="2"/>
      <c r="K343" s="2"/>
      <c r="L343" s="2"/>
      <c r="M343" s="2"/>
      <c r="N343" s="2"/>
    </row>
    <row r="344" spans="1:14" x14ac:dyDescent="0.25">
      <c r="A344" s="2" t="s">
        <v>494</v>
      </c>
      <c r="B344" s="2" t="s">
        <v>195</v>
      </c>
      <c r="C344" s="2" t="s">
        <v>153</v>
      </c>
      <c r="D344" s="2" t="b">
        <v>0</v>
      </c>
      <c r="E344" s="2" t="b">
        <v>0</v>
      </c>
      <c r="F344" s="2" t="s">
        <v>154</v>
      </c>
      <c r="G344" s="2" t="str">
        <f t="shared" si="5"/>
        <v/>
      </c>
      <c r="H344" s="16"/>
      <c r="I344" s="16"/>
      <c r="J344" s="2"/>
      <c r="K344" s="2"/>
      <c r="L344" s="2"/>
      <c r="M344" s="2"/>
      <c r="N344" s="2"/>
    </row>
    <row r="345" spans="1:14" x14ac:dyDescent="0.25">
      <c r="A345" s="2" t="s">
        <v>495</v>
      </c>
      <c r="B345" s="14">
        <v>43102</v>
      </c>
      <c r="C345" s="2" t="s">
        <v>153</v>
      </c>
      <c r="D345" s="2" t="b">
        <v>0</v>
      </c>
      <c r="E345" s="2" t="b">
        <v>0</v>
      </c>
      <c r="F345" s="2" t="s">
        <v>154</v>
      </c>
      <c r="G345" s="2" t="str">
        <f t="shared" si="5"/>
        <v/>
      </c>
      <c r="H345" s="16"/>
      <c r="I345" s="16"/>
      <c r="J345" s="2"/>
      <c r="K345" s="2"/>
      <c r="L345" s="2"/>
      <c r="M345" s="2"/>
      <c r="N345" s="2"/>
    </row>
    <row r="346" spans="1:14" x14ac:dyDescent="0.25">
      <c r="A346" s="2" t="s">
        <v>496</v>
      </c>
      <c r="B346" s="2" t="s">
        <v>177</v>
      </c>
      <c r="C346" s="2" t="s">
        <v>153</v>
      </c>
      <c r="D346" s="2" t="b">
        <v>0</v>
      </c>
      <c r="E346" s="2" t="b">
        <v>0</v>
      </c>
      <c r="F346" s="2" t="s">
        <v>154</v>
      </c>
      <c r="G346" s="2" t="str">
        <f t="shared" si="5"/>
        <v/>
      </c>
      <c r="H346" s="16"/>
      <c r="I346" s="16"/>
      <c r="J346" s="2"/>
      <c r="K346" s="2"/>
      <c r="L346" s="2"/>
      <c r="M346" s="2"/>
      <c r="N346" s="2"/>
    </row>
    <row r="347" spans="1:14" x14ac:dyDescent="0.25">
      <c r="A347" s="2" t="s">
        <v>497</v>
      </c>
      <c r="B347" s="2" t="s">
        <v>170</v>
      </c>
      <c r="C347" s="2" t="s">
        <v>147</v>
      </c>
      <c r="D347" s="2" t="b">
        <v>0</v>
      </c>
      <c r="E347" s="2" t="b">
        <v>0</v>
      </c>
      <c r="F347" s="2" t="s">
        <v>154</v>
      </c>
      <c r="G347" s="2" t="str">
        <f t="shared" si="5"/>
        <v/>
      </c>
      <c r="H347" s="16"/>
      <c r="I347" s="16"/>
      <c r="J347" s="2"/>
      <c r="K347" s="2"/>
      <c r="L347" s="2"/>
      <c r="M347" s="2"/>
      <c r="N347" s="2"/>
    </row>
    <row r="348" spans="1:14" x14ac:dyDescent="0.25">
      <c r="A348" s="2" t="s">
        <v>498</v>
      </c>
      <c r="B348" s="2" t="s">
        <v>220</v>
      </c>
      <c r="C348" s="2" t="s">
        <v>153</v>
      </c>
      <c r="D348" s="2" t="b">
        <v>0</v>
      </c>
      <c r="E348" s="2" t="b">
        <v>0</v>
      </c>
      <c r="F348" s="2" t="s">
        <v>154</v>
      </c>
      <c r="G348" s="2" t="str">
        <f t="shared" si="5"/>
        <v/>
      </c>
      <c r="H348" s="16"/>
      <c r="I348" s="16"/>
      <c r="J348" s="2"/>
      <c r="K348" s="2"/>
      <c r="L348" s="2"/>
      <c r="M348" s="2"/>
      <c r="N348" s="2"/>
    </row>
    <row r="349" spans="1:14" x14ac:dyDescent="0.25">
      <c r="A349" s="2" t="s">
        <v>499</v>
      </c>
      <c r="B349" s="2" t="s">
        <v>157</v>
      </c>
      <c r="C349" s="2" t="s">
        <v>153</v>
      </c>
      <c r="D349" s="2" t="b">
        <v>0</v>
      </c>
      <c r="E349" s="2" t="b">
        <v>0</v>
      </c>
      <c r="F349" s="2" t="s">
        <v>154</v>
      </c>
      <c r="G349" s="2" t="str">
        <f t="shared" si="5"/>
        <v/>
      </c>
      <c r="H349" s="16"/>
      <c r="I349" s="16"/>
      <c r="J349" s="2"/>
      <c r="K349" s="2"/>
      <c r="L349" s="2"/>
      <c r="M349" s="2"/>
      <c r="N349" s="2"/>
    </row>
    <row r="350" spans="1:14" x14ac:dyDescent="0.25">
      <c r="A350" s="2" t="s">
        <v>500</v>
      </c>
      <c r="B350" s="2" t="s">
        <v>166</v>
      </c>
      <c r="C350" s="2" t="s">
        <v>153</v>
      </c>
      <c r="D350" s="2" t="b">
        <v>0</v>
      </c>
      <c r="E350" s="2" t="b">
        <v>0</v>
      </c>
      <c r="F350" s="2" t="s">
        <v>154</v>
      </c>
      <c r="G350" s="2" t="str">
        <f t="shared" si="5"/>
        <v/>
      </c>
      <c r="H350" s="16"/>
      <c r="I350" s="16"/>
      <c r="J350" s="2"/>
      <c r="K350" s="2"/>
      <c r="L350" s="2"/>
      <c r="M350" s="2"/>
      <c r="N350" s="2"/>
    </row>
    <row r="351" spans="1:14" x14ac:dyDescent="0.25">
      <c r="A351" s="2" t="s">
        <v>501</v>
      </c>
      <c r="B351" s="2" t="s">
        <v>406</v>
      </c>
      <c r="C351" s="2" t="s">
        <v>153</v>
      </c>
      <c r="D351" s="2" t="b">
        <v>0</v>
      </c>
      <c r="E351" s="2" t="b">
        <v>0</v>
      </c>
      <c r="F351" s="2" t="s">
        <v>154</v>
      </c>
      <c r="G351" s="2" t="str">
        <f t="shared" si="5"/>
        <v/>
      </c>
      <c r="H351" s="16"/>
      <c r="I351" s="16"/>
      <c r="J351" s="2"/>
      <c r="K351" s="2"/>
      <c r="L351" s="2"/>
      <c r="M351" s="2"/>
      <c r="N351" s="2"/>
    </row>
    <row r="352" spans="1:14" x14ac:dyDescent="0.25">
      <c r="A352" s="2" t="s">
        <v>502</v>
      </c>
      <c r="B352" s="2" t="s">
        <v>242</v>
      </c>
      <c r="C352" s="2" t="s">
        <v>147</v>
      </c>
      <c r="D352" s="2" t="b">
        <v>0</v>
      </c>
      <c r="E352" s="2" t="b">
        <v>0</v>
      </c>
      <c r="F352" s="2" t="s">
        <v>262</v>
      </c>
      <c r="G352" s="2" t="str">
        <f t="shared" si="5"/>
        <v/>
      </c>
      <c r="H352" s="16"/>
      <c r="I352" s="16"/>
      <c r="J352" s="2"/>
      <c r="K352" s="2"/>
      <c r="L352" s="2"/>
      <c r="M352" s="2"/>
      <c r="N352" s="2"/>
    </row>
    <row r="353" spans="1:14" x14ac:dyDescent="0.25">
      <c r="A353" s="2" t="s">
        <v>108</v>
      </c>
      <c r="B353" s="2" t="s">
        <v>179</v>
      </c>
      <c r="C353" s="2" t="s">
        <v>153</v>
      </c>
      <c r="D353" s="2" t="b">
        <v>0</v>
      </c>
      <c r="E353" s="2" t="b">
        <v>0</v>
      </c>
      <c r="F353" s="2" t="s">
        <v>154</v>
      </c>
      <c r="G353" s="2" t="str">
        <f t="shared" si="5"/>
        <v/>
      </c>
      <c r="H353" s="16"/>
      <c r="I353" s="16"/>
      <c r="J353" s="2"/>
      <c r="K353" s="2"/>
      <c r="L353" s="2"/>
      <c r="M353" s="2"/>
      <c r="N353" s="2"/>
    </row>
    <row r="354" spans="1:14" x14ac:dyDescent="0.25">
      <c r="A354" s="2" t="s">
        <v>503</v>
      </c>
      <c r="B354" s="2" t="s">
        <v>170</v>
      </c>
      <c r="C354" s="2" t="s">
        <v>153</v>
      </c>
      <c r="D354" s="2" t="b">
        <v>0</v>
      </c>
      <c r="E354" s="2" t="b">
        <v>0</v>
      </c>
      <c r="F354" s="2" t="s">
        <v>154</v>
      </c>
      <c r="G354" s="2" t="str">
        <f t="shared" si="5"/>
        <v/>
      </c>
      <c r="H354" s="16"/>
      <c r="I354" s="16"/>
      <c r="J354" s="2"/>
      <c r="K354" s="2"/>
      <c r="L354" s="2"/>
      <c r="M354" s="2"/>
      <c r="N354" s="2"/>
    </row>
    <row r="355" spans="1:14" x14ac:dyDescent="0.25">
      <c r="A355" s="2" t="s">
        <v>504</v>
      </c>
      <c r="B355" s="2" t="s">
        <v>146</v>
      </c>
      <c r="C355" s="2" t="s">
        <v>153</v>
      </c>
      <c r="D355" s="2" t="b">
        <v>0</v>
      </c>
      <c r="E355" s="2" t="b">
        <v>0</v>
      </c>
      <c r="F355" s="2" t="s">
        <v>154</v>
      </c>
      <c r="G355" s="2" t="str">
        <f t="shared" si="5"/>
        <v/>
      </c>
      <c r="H355" s="16"/>
      <c r="I355" s="16"/>
      <c r="J355" s="2"/>
      <c r="K355" s="2"/>
      <c r="L355" s="2"/>
      <c r="M355" s="2"/>
      <c r="N355" s="2"/>
    </row>
    <row r="356" spans="1:14" x14ac:dyDescent="0.25">
      <c r="A356" s="2" t="s">
        <v>505</v>
      </c>
      <c r="B356" s="2" t="s">
        <v>170</v>
      </c>
      <c r="C356" s="2" t="s">
        <v>153</v>
      </c>
      <c r="D356" s="2" t="b">
        <v>0</v>
      </c>
      <c r="E356" s="2" t="b">
        <v>0</v>
      </c>
      <c r="F356" s="2" t="s">
        <v>154</v>
      </c>
      <c r="G356" s="2" t="str">
        <f t="shared" si="5"/>
        <v/>
      </c>
      <c r="H356" s="16"/>
      <c r="I356" s="16"/>
      <c r="J356" s="2"/>
      <c r="K356" s="2"/>
      <c r="L356" s="2"/>
      <c r="M356" s="2"/>
      <c r="N356" s="2"/>
    </row>
    <row r="357" spans="1:14" x14ac:dyDescent="0.25">
      <c r="A357" s="2" t="s">
        <v>506</v>
      </c>
      <c r="B357" s="2" t="s">
        <v>188</v>
      </c>
      <c r="C357" s="2" t="s">
        <v>153</v>
      </c>
      <c r="D357" s="2" t="b">
        <v>0</v>
      </c>
      <c r="E357" s="2" t="b">
        <v>0</v>
      </c>
      <c r="F357" s="2" t="s">
        <v>154</v>
      </c>
      <c r="G357" s="2" t="str">
        <f t="shared" si="5"/>
        <v/>
      </c>
      <c r="H357" s="16"/>
      <c r="I357" s="16"/>
      <c r="J357" s="2"/>
      <c r="K357" s="2"/>
      <c r="L357" s="2"/>
      <c r="M357" s="2"/>
      <c r="N357" s="2"/>
    </row>
    <row r="358" spans="1:14" x14ac:dyDescent="0.25">
      <c r="A358" s="2" t="s">
        <v>507</v>
      </c>
      <c r="B358" s="2" t="s">
        <v>172</v>
      </c>
      <c r="C358" s="2" t="s">
        <v>153</v>
      </c>
      <c r="D358" s="2" t="b">
        <v>0</v>
      </c>
      <c r="E358" s="2" t="b">
        <v>0</v>
      </c>
      <c r="F358" s="2" t="s">
        <v>173</v>
      </c>
      <c r="G358" s="2" t="str">
        <f t="shared" si="5"/>
        <v>Include</v>
      </c>
      <c r="H358" s="16"/>
      <c r="I358" s="16"/>
      <c r="J358" s="2"/>
      <c r="K358" s="2"/>
      <c r="L358" s="2"/>
      <c r="M358" s="2"/>
      <c r="N358" s="2"/>
    </row>
    <row r="359" spans="1:14" x14ac:dyDescent="0.25">
      <c r="A359" s="2" t="s">
        <v>403</v>
      </c>
      <c r="B359" s="2" t="s">
        <v>179</v>
      </c>
      <c r="C359" s="2" t="s">
        <v>153</v>
      </c>
      <c r="D359" s="2" t="b">
        <v>0</v>
      </c>
      <c r="E359" s="2" t="b">
        <v>0</v>
      </c>
      <c r="F359" s="2" t="s">
        <v>154</v>
      </c>
      <c r="G359" s="2" t="str">
        <f t="shared" si="5"/>
        <v/>
      </c>
      <c r="H359" s="16"/>
      <c r="I359" s="16"/>
      <c r="J359" s="2"/>
      <c r="K359" s="2"/>
      <c r="L359" s="2"/>
      <c r="M359" s="2"/>
      <c r="N359" s="2"/>
    </row>
    <row r="360" spans="1:14" x14ac:dyDescent="0.25">
      <c r="A360" s="2" t="s">
        <v>508</v>
      </c>
      <c r="B360" s="14">
        <v>43102</v>
      </c>
      <c r="C360" s="2" t="s">
        <v>153</v>
      </c>
      <c r="D360" s="2" t="b">
        <v>0</v>
      </c>
      <c r="E360" s="2" t="b">
        <v>0</v>
      </c>
      <c r="F360" s="2" t="s">
        <v>154</v>
      </c>
      <c r="G360" s="2" t="str">
        <f t="shared" si="5"/>
        <v/>
      </c>
      <c r="H360" s="16"/>
      <c r="I360" s="16"/>
      <c r="J360" s="2"/>
      <c r="K360" s="2"/>
      <c r="L360" s="2"/>
      <c r="M360" s="2"/>
      <c r="N360" s="2"/>
    </row>
    <row r="361" spans="1:14" x14ac:dyDescent="0.25">
      <c r="A361" s="2" t="s">
        <v>509</v>
      </c>
      <c r="B361" s="2" t="s">
        <v>191</v>
      </c>
      <c r="C361" s="2" t="s">
        <v>153</v>
      </c>
      <c r="D361" s="2" t="b">
        <v>0</v>
      </c>
      <c r="E361" s="2" t="b">
        <v>0</v>
      </c>
      <c r="F361" s="2" t="s">
        <v>154</v>
      </c>
      <c r="G361" s="2" t="str">
        <f t="shared" si="5"/>
        <v/>
      </c>
      <c r="H361" s="16"/>
      <c r="I361" s="16"/>
      <c r="J361" s="2"/>
      <c r="K361" s="2"/>
      <c r="L361" s="2"/>
      <c r="M361" s="2"/>
      <c r="N361" s="2"/>
    </row>
    <row r="362" spans="1:14" x14ac:dyDescent="0.25">
      <c r="A362" s="2" t="s">
        <v>510</v>
      </c>
      <c r="B362" s="2" t="s">
        <v>177</v>
      </c>
      <c r="C362" s="2" t="s">
        <v>153</v>
      </c>
      <c r="D362" s="2" t="b">
        <v>0</v>
      </c>
      <c r="E362" s="2" t="b">
        <v>0</v>
      </c>
      <c r="F362" s="2" t="s">
        <v>154</v>
      </c>
      <c r="G362" s="2" t="str">
        <f t="shared" si="5"/>
        <v/>
      </c>
      <c r="H362" s="16"/>
      <c r="I362" s="16"/>
      <c r="J362" s="2"/>
      <c r="K362" s="2"/>
      <c r="L362" s="2"/>
      <c r="M362" s="2"/>
      <c r="N362" s="2"/>
    </row>
    <row r="363" spans="1:14" x14ac:dyDescent="0.25">
      <c r="A363" s="2" t="s">
        <v>511</v>
      </c>
      <c r="B363" s="14">
        <v>43102</v>
      </c>
      <c r="C363" s="2" t="s">
        <v>153</v>
      </c>
      <c r="D363" s="2" t="b">
        <v>0</v>
      </c>
      <c r="E363" s="2" t="b">
        <v>0</v>
      </c>
      <c r="F363" s="2" t="s">
        <v>154</v>
      </c>
      <c r="G363" s="2" t="str">
        <f t="shared" si="5"/>
        <v/>
      </c>
      <c r="H363" s="16"/>
      <c r="I363" s="16"/>
      <c r="J363" s="2"/>
      <c r="K363" s="2"/>
      <c r="L363" s="2"/>
      <c r="M363" s="2"/>
      <c r="N363" s="2"/>
    </row>
    <row r="364" spans="1:14" x14ac:dyDescent="0.25">
      <c r="A364" s="2" t="s">
        <v>512</v>
      </c>
      <c r="B364" s="2" t="s">
        <v>188</v>
      </c>
      <c r="C364" s="2" t="s">
        <v>153</v>
      </c>
      <c r="D364" s="2" t="b">
        <v>0</v>
      </c>
      <c r="E364" s="2" t="b">
        <v>0</v>
      </c>
      <c r="F364" s="2" t="s">
        <v>154</v>
      </c>
      <c r="G364" s="2" t="str">
        <f t="shared" si="5"/>
        <v/>
      </c>
      <c r="H364" s="16"/>
      <c r="I364" s="16"/>
      <c r="J364" s="2"/>
      <c r="K364" s="2"/>
      <c r="L364" s="2"/>
      <c r="M364" s="2"/>
      <c r="N364" s="2"/>
    </row>
    <row r="365" spans="1:14" x14ac:dyDescent="0.25">
      <c r="A365" s="2" t="s">
        <v>513</v>
      </c>
      <c r="B365" s="2" t="s">
        <v>406</v>
      </c>
      <c r="C365" s="2" t="s">
        <v>153</v>
      </c>
      <c r="D365" s="2" t="b">
        <v>0</v>
      </c>
      <c r="E365" s="2" t="b">
        <v>0</v>
      </c>
      <c r="F365" s="2" t="s">
        <v>196</v>
      </c>
      <c r="G365" s="2" t="str">
        <f t="shared" si="5"/>
        <v/>
      </c>
      <c r="H365" s="16"/>
      <c r="I365" s="16"/>
      <c r="J365" s="2"/>
      <c r="K365" s="2"/>
      <c r="L365" s="2"/>
      <c r="M365" s="2"/>
      <c r="N365" s="2"/>
    </row>
    <row r="366" spans="1:14" x14ac:dyDescent="0.25">
      <c r="A366" s="2" t="s">
        <v>514</v>
      </c>
      <c r="B366" s="2" t="s">
        <v>188</v>
      </c>
      <c r="C366" s="2" t="s">
        <v>153</v>
      </c>
      <c r="D366" s="2" t="b">
        <v>0</v>
      </c>
      <c r="E366" s="2" t="b">
        <v>0</v>
      </c>
      <c r="F366" s="2" t="s">
        <v>154</v>
      </c>
      <c r="G366" s="2" t="str">
        <f t="shared" si="5"/>
        <v/>
      </c>
      <c r="H366" s="16"/>
      <c r="I366" s="16"/>
      <c r="J366" s="2"/>
      <c r="K366" s="2"/>
      <c r="L366" s="2"/>
      <c r="M366" s="2"/>
      <c r="N366" s="2"/>
    </row>
    <row r="367" spans="1:14" x14ac:dyDescent="0.25">
      <c r="A367" s="2" t="s">
        <v>515</v>
      </c>
      <c r="B367" s="2" t="s">
        <v>172</v>
      </c>
      <c r="C367" s="2" t="s">
        <v>153</v>
      </c>
      <c r="D367" s="2" t="b">
        <v>0</v>
      </c>
      <c r="E367" s="2" t="b">
        <v>0</v>
      </c>
      <c r="F367" s="2" t="s">
        <v>173</v>
      </c>
      <c r="G367" s="2" t="str">
        <f t="shared" si="5"/>
        <v>Include</v>
      </c>
      <c r="H367" s="16"/>
      <c r="I367" s="16"/>
      <c r="J367" s="2"/>
      <c r="K367" s="2"/>
      <c r="L367" s="2"/>
      <c r="M367" s="2"/>
      <c r="N367" s="2"/>
    </row>
    <row r="368" spans="1:14" x14ac:dyDescent="0.25">
      <c r="A368" s="2" t="s">
        <v>516</v>
      </c>
      <c r="B368" s="2" t="s">
        <v>160</v>
      </c>
      <c r="C368" s="2" t="s">
        <v>153</v>
      </c>
      <c r="D368" s="2" t="b">
        <v>0</v>
      </c>
      <c r="E368" s="2" t="b">
        <v>0</v>
      </c>
      <c r="F368" s="2" t="s">
        <v>154</v>
      </c>
      <c r="G368" s="2" t="str">
        <f t="shared" si="5"/>
        <v/>
      </c>
      <c r="H368" s="16"/>
      <c r="I368" s="16"/>
      <c r="J368" s="2"/>
      <c r="K368" s="2"/>
      <c r="L368" s="2"/>
      <c r="M368" s="2"/>
      <c r="N368" s="2"/>
    </row>
    <row r="369" spans="1:14" x14ac:dyDescent="0.25">
      <c r="A369" s="2" t="s">
        <v>517</v>
      </c>
      <c r="B369" s="2" t="s">
        <v>157</v>
      </c>
      <c r="C369" s="2" t="s">
        <v>153</v>
      </c>
      <c r="D369" s="2" t="b">
        <v>0</v>
      </c>
      <c r="E369" s="2" t="b">
        <v>0</v>
      </c>
      <c r="F369" s="2" t="s">
        <v>262</v>
      </c>
      <c r="G369" s="2" t="str">
        <f t="shared" si="5"/>
        <v/>
      </c>
      <c r="H369" s="16"/>
      <c r="I369" s="16"/>
      <c r="J369" s="2"/>
      <c r="K369" s="2"/>
      <c r="L369" s="2"/>
      <c r="M369" s="2"/>
      <c r="N369" s="2"/>
    </row>
    <row r="370" spans="1:14" x14ac:dyDescent="0.25">
      <c r="A370" s="2" t="s">
        <v>284</v>
      </c>
      <c r="B370" s="2" t="s">
        <v>146</v>
      </c>
      <c r="C370" s="2" t="s">
        <v>153</v>
      </c>
      <c r="D370" s="2" t="b">
        <v>0</v>
      </c>
      <c r="E370" s="2" t="b">
        <v>0</v>
      </c>
      <c r="F370" s="2" t="s">
        <v>154</v>
      </c>
      <c r="G370" s="2" t="str">
        <f t="shared" si="5"/>
        <v/>
      </c>
      <c r="H370" s="16"/>
      <c r="I370" s="16"/>
      <c r="J370" s="2"/>
      <c r="K370" s="2"/>
      <c r="L370" s="2"/>
      <c r="M370" s="2"/>
      <c r="N370" s="2"/>
    </row>
    <row r="371" spans="1:14" x14ac:dyDescent="0.25">
      <c r="A371" s="2" t="s">
        <v>518</v>
      </c>
      <c r="B371" s="2" t="s">
        <v>191</v>
      </c>
      <c r="C371" s="2" t="s">
        <v>147</v>
      </c>
      <c r="D371" s="2" t="b">
        <v>0</v>
      </c>
      <c r="E371" s="2" t="b">
        <v>0</v>
      </c>
      <c r="F371" s="2" t="s">
        <v>256</v>
      </c>
      <c r="G371" s="2" t="str">
        <f t="shared" si="5"/>
        <v/>
      </c>
      <c r="H371" s="16"/>
      <c r="I371" s="16"/>
      <c r="J371" s="2"/>
      <c r="K371" s="2"/>
      <c r="L371" s="2"/>
      <c r="M371" s="2"/>
      <c r="N371" s="2"/>
    </row>
    <row r="372" spans="1:14" x14ac:dyDescent="0.25">
      <c r="A372" s="2" t="s">
        <v>519</v>
      </c>
      <c r="B372" s="2" t="s">
        <v>212</v>
      </c>
      <c r="C372" s="2" t="s">
        <v>153</v>
      </c>
      <c r="D372" s="2" t="b">
        <v>0</v>
      </c>
      <c r="E372" s="2" t="b">
        <v>0</v>
      </c>
      <c r="F372" s="2" t="s">
        <v>154</v>
      </c>
      <c r="G372" s="2" t="str">
        <f t="shared" si="5"/>
        <v/>
      </c>
      <c r="H372" s="16"/>
      <c r="I372" s="16"/>
      <c r="J372" s="2"/>
      <c r="K372" s="2"/>
      <c r="L372" s="2"/>
      <c r="M372" s="2"/>
      <c r="N372" s="2"/>
    </row>
    <row r="373" spans="1:14" x14ac:dyDescent="0.25">
      <c r="A373" s="2" t="s">
        <v>520</v>
      </c>
      <c r="B373" s="2" t="s">
        <v>168</v>
      </c>
      <c r="C373" s="2" t="s">
        <v>153</v>
      </c>
      <c r="D373" s="2" t="b">
        <v>0</v>
      </c>
      <c r="E373" s="2" t="b">
        <v>0</v>
      </c>
      <c r="F373" s="2" t="s">
        <v>154</v>
      </c>
      <c r="G373" s="2" t="str">
        <f t="shared" si="5"/>
        <v/>
      </c>
      <c r="H373" s="16"/>
      <c r="I373" s="16"/>
      <c r="J373" s="2"/>
      <c r="K373" s="2"/>
      <c r="L373" s="2"/>
      <c r="M373" s="2"/>
      <c r="N373" s="2"/>
    </row>
    <row r="374" spans="1:14" x14ac:dyDescent="0.25">
      <c r="A374" s="2" t="s">
        <v>308</v>
      </c>
      <c r="B374" s="2" t="s">
        <v>175</v>
      </c>
      <c r="C374" s="2" t="s">
        <v>153</v>
      </c>
      <c r="D374" s="2" t="b">
        <v>0</v>
      </c>
      <c r="E374" s="2" t="b">
        <v>0</v>
      </c>
      <c r="F374" s="2" t="s">
        <v>154</v>
      </c>
      <c r="G374" s="2" t="str">
        <f t="shared" si="5"/>
        <v/>
      </c>
      <c r="H374" s="16"/>
      <c r="I374" s="16"/>
      <c r="J374" s="2"/>
      <c r="K374" s="2"/>
      <c r="L374" s="2"/>
      <c r="M374" s="2"/>
      <c r="N374" s="2"/>
    </row>
    <row r="375" spans="1:14" x14ac:dyDescent="0.25">
      <c r="A375" s="2" t="s">
        <v>457</v>
      </c>
      <c r="B375" s="2" t="s">
        <v>191</v>
      </c>
      <c r="C375" s="2" t="s">
        <v>153</v>
      </c>
      <c r="D375" s="2" t="b">
        <v>0</v>
      </c>
      <c r="E375" s="2" t="b">
        <v>0</v>
      </c>
      <c r="F375" s="2" t="s">
        <v>154</v>
      </c>
      <c r="G375" s="2" t="str">
        <f t="shared" si="5"/>
        <v/>
      </c>
      <c r="H375" s="16"/>
      <c r="I375" s="16"/>
      <c r="J375" s="2"/>
      <c r="K375" s="2"/>
      <c r="L375" s="2"/>
      <c r="M375" s="2"/>
      <c r="N375" s="2"/>
    </row>
    <row r="376" spans="1:14" x14ac:dyDescent="0.25">
      <c r="A376" s="2" t="s">
        <v>521</v>
      </c>
      <c r="B376" s="2" t="s">
        <v>160</v>
      </c>
      <c r="C376" s="2" t="s">
        <v>153</v>
      </c>
      <c r="D376" s="2" t="b">
        <v>0</v>
      </c>
      <c r="E376" s="2" t="b">
        <v>0</v>
      </c>
      <c r="F376" s="2" t="s">
        <v>154</v>
      </c>
      <c r="G376" s="2" t="str">
        <f t="shared" si="5"/>
        <v/>
      </c>
      <c r="H376" s="16"/>
      <c r="I376" s="16"/>
      <c r="J376" s="2"/>
      <c r="K376" s="2"/>
      <c r="L376" s="2"/>
      <c r="M376" s="2"/>
      <c r="N376" s="2"/>
    </row>
    <row r="377" spans="1:14" x14ac:dyDescent="0.25">
      <c r="A377" s="2" t="s">
        <v>522</v>
      </c>
      <c r="B377" s="14">
        <v>43102</v>
      </c>
      <c r="C377" s="2" t="s">
        <v>153</v>
      </c>
      <c r="D377" s="2" t="b">
        <v>0</v>
      </c>
      <c r="E377" s="2" t="b">
        <v>0</v>
      </c>
      <c r="F377" s="2" t="s">
        <v>154</v>
      </c>
      <c r="G377" s="2" t="str">
        <f t="shared" si="5"/>
        <v/>
      </c>
      <c r="H377" s="16"/>
      <c r="I377" s="16"/>
      <c r="J377" s="2"/>
      <c r="K377" s="2"/>
      <c r="L377" s="2"/>
      <c r="M377" s="2"/>
      <c r="N377" s="2"/>
    </row>
    <row r="378" spans="1:14" x14ac:dyDescent="0.25">
      <c r="A378" s="2" t="s">
        <v>523</v>
      </c>
      <c r="B378" s="2" t="s">
        <v>242</v>
      </c>
      <c r="C378" s="2" t="s">
        <v>153</v>
      </c>
      <c r="D378" s="2" t="b">
        <v>0</v>
      </c>
      <c r="E378" s="2" t="b">
        <v>0</v>
      </c>
      <c r="F378" s="2" t="s">
        <v>154</v>
      </c>
      <c r="G378" s="2" t="str">
        <f t="shared" si="5"/>
        <v/>
      </c>
      <c r="H378" s="16"/>
      <c r="I378" s="16"/>
      <c r="J378" s="2"/>
      <c r="K378" s="2"/>
      <c r="L378" s="2"/>
      <c r="M378" s="2"/>
      <c r="N378" s="2"/>
    </row>
    <row r="379" spans="1:14" x14ac:dyDescent="0.25">
      <c r="A379" s="2" t="s">
        <v>524</v>
      </c>
      <c r="B379" s="2" t="s">
        <v>170</v>
      </c>
      <c r="C379" s="2" t="s">
        <v>153</v>
      </c>
      <c r="D379" s="2" t="b">
        <v>0</v>
      </c>
      <c r="E379" s="2" t="b">
        <v>0</v>
      </c>
      <c r="F379" s="2" t="s">
        <v>173</v>
      </c>
      <c r="G379" s="2" t="str">
        <f t="shared" si="5"/>
        <v/>
      </c>
      <c r="H379" s="16"/>
      <c r="I379" s="16"/>
      <c r="J379" s="2"/>
      <c r="K379" s="2"/>
      <c r="L379" s="2"/>
      <c r="M379" s="2"/>
      <c r="N379" s="2"/>
    </row>
    <row r="380" spans="1:14" x14ac:dyDescent="0.25">
      <c r="A380" s="2" t="s">
        <v>525</v>
      </c>
      <c r="B380" s="2" t="s">
        <v>188</v>
      </c>
      <c r="C380" s="2" t="s">
        <v>153</v>
      </c>
      <c r="D380" s="2" t="b">
        <v>0</v>
      </c>
      <c r="E380" s="2" t="b">
        <v>0</v>
      </c>
      <c r="F380" s="2" t="s">
        <v>154</v>
      </c>
      <c r="G380" s="2" t="str">
        <f t="shared" si="5"/>
        <v/>
      </c>
      <c r="H380" s="16"/>
      <c r="I380" s="16"/>
      <c r="J380" s="2"/>
      <c r="K380" s="2"/>
      <c r="L380" s="2"/>
      <c r="M380" s="2"/>
      <c r="N380" s="2"/>
    </row>
    <row r="381" spans="1:14" x14ac:dyDescent="0.25">
      <c r="A381" s="2" t="s">
        <v>526</v>
      </c>
      <c r="B381" s="2" t="s">
        <v>152</v>
      </c>
      <c r="C381" s="2" t="s">
        <v>153</v>
      </c>
      <c r="D381" s="2" t="b">
        <v>0</v>
      </c>
      <c r="E381" s="2" t="b">
        <v>0</v>
      </c>
      <c r="F381" s="2" t="s">
        <v>272</v>
      </c>
      <c r="G381" s="2" t="str">
        <f t="shared" si="5"/>
        <v/>
      </c>
      <c r="H381" s="16"/>
      <c r="I381" s="16"/>
      <c r="J381" s="2"/>
      <c r="K381" s="2"/>
      <c r="L381" s="2"/>
      <c r="M381" s="2"/>
      <c r="N381" s="2"/>
    </row>
    <row r="382" spans="1:14" x14ac:dyDescent="0.25">
      <c r="A382" s="2" t="s">
        <v>527</v>
      </c>
      <c r="B382" s="2" t="s">
        <v>152</v>
      </c>
      <c r="C382" s="2" t="s">
        <v>153</v>
      </c>
      <c r="D382" s="2" t="b">
        <v>0</v>
      </c>
      <c r="E382" s="2" t="b">
        <v>0</v>
      </c>
      <c r="F382" s="2" t="s">
        <v>154</v>
      </c>
      <c r="G382" s="2" t="str">
        <f t="shared" si="5"/>
        <v/>
      </c>
      <c r="H382" s="16"/>
      <c r="I382" s="16"/>
      <c r="J382" s="2"/>
      <c r="K382" s="2"/>
      <c r="L382" s="2"/>
      <c r="M382" s="2"/>
      <c r="N382" s="2"/>
    </row>
    <row r="383" spans="1:14" x14ac:dyDescent="0.25">
      <c r="A383" s="2" t="s">
        <v>367</v>
      </c>
      <c r="B383" s="2" t="s">
        <v>175</v>
      </c>
      <c r="C383" s="2" t="s">
        <v>153</v>
      </c>
      <c r="D383" s="2" t="b">
        <v>0</v>
      </c>
      <c r="E383" s="2" t="b">
        <v>0</v>
      </c>
      <c r="F383" s="2" t="s">
        <v>154</v>
      </c>
      <c r="G383" s="2" t="str">
        <f t="shared" si="5"/>
        <v/>
      </c>
      <c r="H383" s="16"/>
      <c r="I383" s="16"/>
      <c r="J383" s="2"/>
      <c r="K383" s="2"/>
      <c r="L383" s="2"/>
      <c r="M383" s="2"/>
      <c r="N383" s="2"/>
    </row>
    <row r="384" spans="1:14" x14ac:dyDescent="0.25">
      <c r="A384" s="2" t="s">
        <v>528</v>
      </c>
      <c r="B384" s="2" t="s">
        <v>222</v>
      </c>
      <c r="C384" s="2" t="s">
        <v>153</v>
      </c>
      <c r="D384" s="2" t="b">
        <v>0</v>
      </c>
      <c r="E384" s="2" t="b">
        <v>0</v>
      </c>
      <c r="F384" s="2" t="s">
        <v>154</v>
      </c>
      <c r="G384" s="2" t="str">
        <f t="shared" si="5"/>
        <v/>
      </c>
      <c r="H384" s="16"/>
      <c r="I384" s="16"/>
      <c r="J384" s="2"/>
      <c r="K384" s="2"/>
      <c r="L384" s="2"/>
      <c r="M384" s="2"/>
      <c r="N384" s="2"/>
    </row>
    <row r="385" spans="1:14" x14ac:dyDescent="0.25">
      <c r="A385" s="2" t="s">
        <v>529</v>
      </c>
      <c r="B385" s="2" t="s">
        <v>195</v>
      </c>
      <c r="C385" s="2" t="s">
        <v>147</v>
      </c>
      <c r="D385" s="2" t="b">
        <v>0</v>
      </c>
      <c r="E385" s="2" t="b">
        <v>0</v>
      </c>
      <c r="F385" s="2" t="s">
        <v>154</v>
      </c>
      <c r="G385" s="2" t="str">
        <f t="shared" si="5"/>
        <v/>
      </c>
      <c r="H385" s="16"/>
      <c r="I385" s="16"/>
      <c r="J385" s="2"/>
      <c r="K385" s="2"/>
      <c r="L385" s="2"/>
      <c r="M385" s="2"/>
      <c r="N385" s="2"/>
    </row>
    <row r="386" spans="1:14" x14ac:dyDescent="0.25">
      <c r="A386" s="2" t="s">
        <v>530</v>
      </c>
      <c r="B386" s="2" t="s">
        <v>166</v>
      </c>
      <c r="C386" s="2" t="s">
        <v>153</v>
      </c>
      <c r="D386" s="2" t="b">
        <v>0</v>
      </c>
      <c r="E386" s="2" t="b">
        <v>0</v>
      </c>
      <c r="F386" s="2" t="s">
        <v>154</v>
      </c>
      <c r="G386" s="2" t="str">
        <f t="shared" si="5"/>
        <v/>
      </c>
      <c r="H386" s="16"/>
      <c r="I386" s="16"/>
      <c r="J386" s="2"/>
      <c r="K386" s="2"/>
      <c r="L386" s="2"/>
      <c r="M386" s="2"/>
      <c r="N386" s="2"/>
    </row>
    <row r="387" spans="1:14" x14ac:dyDescent="0.25">
      <c r="A387" s="2" t="s">
        <v>531</v>
      </c>
      <c r="B387" s="2" t="s">
        <v>177</v>
      </c>
      <c r="C387" s="2" t="s">
        <v>153</v>
      </c>
      <c r="D387" s="2" t="b">
        <v>0</v>
      </c>
      <c r="E387" s="2" t="b">
        <v>0</v>
      </c>
      <c r="F387" s="2" t="s">
        <v>154</v>
      </c>
      <c r="G387" s="2" t="str">
        <f t="shared" ref="G387:G450" si="6">IF(B387="11/29/2017", "Include", IF(OR(F387="L",F387="B", D387=TRUE, E387=TRUE), "Exclude", ""))</f>
        <v/>
      </c>
      <c r="H387" s="16"/>
      <c r="I387" s="16"/>
      <c r="J387" s="2"/>
      <c r="K387" s="2"/>
      <c r="L387" s="2"/>
      <c r="M387" s="2"/>
      <c r="N387" s="2"/>
    </row>
    <row r="388" spans="1:14" x14ac:dyDescent="0.25">
      <c r="A388" s="2" t="s">
        <v>62</v>
      </c>
      <c r="B388" s="2" t="s">
        <v>188</v>
      </c>
      <c r="C388" s="2" t="s">
        <v>153</v>
      </c>
      <c r="D388" s="2" t="b">
        <v>0</v>
      </c>
      <c r="E388" s="2" t="b">
        <v>0</v>
      </c>
      <c r="F388" s="2" t="s">
        <v>154</v>
      </c>
      <c r="G388" s="2" t="str">
        <f t="shared" si="6"/>
        <v/>
      </c>
      <c r="H388" s="16"/>
      <c r="I388" s="16"/>
      <c r="J388" s="2"/>
      <c r="K388" s="2"/>
      <c r="L388" s="2"/>
      <c r="M388" s="2"/>
      <c r="N388" s="2"/>
    </row>
    <row r="389" spans="1:14" x14ac:dyDescent="0.25">
      <c r="A389" s="2" t="s">
        <v>532</v>
      </c>
      <c r="B389" s="2" t="s">
        <v>157</v>
      </c>
      <c r="C389" s="2" t="s">
        <v>153</v>
      </c>
      <c r="D389" s="2" t="b">
        <v>0</v>
      </c>
      <c r="E389" s="2" t="b">
        <v>0</v>
      </c>
      <c r="F389" s="2" t="s">
        <v>154</v>
      </c>
      <c r="G389" s="2" t="str">
        <f t="shared" si="6"/>
        <v/>
      </c>
      <c r="H389" s="16"/>
      <c r="I389" s="16"/>
      <c r="J389" s="2"/>
      <c r="K389" s="2"/>
      <c r="L389" s="2"/>
      <c r="M389" s="2"/>
      <c r="N389" s="2"/>
    </row>
    <row r="390" spans="1:14" x14ac:dyDescent="0.25">
      <c r="A390" s="2" t="s">
        <v>533</v>
      </c>
      <c r="B390" s="2" t="s">
        <v>168</v>
      </c>
      <c r="C390" s="2" t="s">
        <v>153</v>
      </c>
      <c r="D390" s="2" t="b">
        <v>0</v>
      </c>
      <c r="E390" s="2" t="b">
        <v>0</v>
      </c>
      <c r="F390" s="2" t="s">
        <v>154</v>
      </c>
      <c r="G390" s="2" t="str">
        <f t="shared" si="6"/>
        <v/>
      </c>
      <c r="H390" s="16"/>
      <c r="I390" s="16"/>
      <c r="J390" s="2"/>
      <c r="K390" s="2"/>
      <c r="L390" s="2"/>
      <c r="M390" s="2"/>
      <c r="N390" s="2"/>
    </row>
    <row r="391" spans="1:14" x14ac:dyDescent="0.25">
      <c r="A391" s="2" t="s">
        <v>372</v>
      </c>
      <c r="B391" s="2" t="s">
        <v>212</v>
      </c>
      <c r="C391" s="2" t="s">
        <v>153</v>
      </c>
      <c r="D391" s="2" t="b">
        <v>0</v>
      </c>
      <c r="E391" s="2" t="b">
        <v>0</v>
      </c>
      <c r="F391" s="2" t="s">
        <v>154</v>
      </c>
      <c r="G391" s="2" t="str">
        <f t="shared" si="6"/>
        <v/>
      </c>
      <c r="H391" s="16"/>
      <c r="I391" s="16"/>
      <c r="J391" s="2"/>
      <c r="K391" s="2"/>
      <c r="L391" s="2"/>
      <c r="M391" s="2"/>
      <c r="N391" s="2"/>
    </row>
    <row r="392" spans="1:14" x14ac:dyDescent="0.25">
      <c r="A392" s="2" t="s">
        <v>534</v>
      </c>
      <c r="B392" s="2" t="s">
        <v>179</v>
      </c>
      <c r="C392" s="2" t="s">
        <v>153</v>
      </c>
      <c r="D392" s="2" t="b">
        <v>0</v>
      </c>
      <c r="E392" s="2" t="b">
        <v>0</v>
      </c>
      <c r="F392" s="2" t="s">
        <v>154</v>
      </c>
      <c r="G392" s="2" t="str">
        <f t="shared" si="6"/>
        <v/>
      </c>
      <c r="H392" s="16"/>
      <c r="I392" s="16"/>
      <c r="J392" s="2"/>
      <c r="K392" s="2"/>
      <c r="L392" s="2"/>
      <c r="M392" s="2"/>
      <c r="N392" s="2"/>
    </row>
    <row r="393" spans="1:14" x14ac:dyDescent="0.25">
      <c r="A393" s="2" t="s">
        <v>367</v>
      </c>
      <c r="B393" s="14">
        <v>43102</v>
      </c>
      <c r="C393" s="2" t="s">
        <v>153</v>
      </c>
      <c r="D393" s="2" t="b">
        <v>0</v>
      </c>
      <c r="E393" s="2" t="b">
        <v>0</v>
      </c>
      <c r="F393" s="2" t="s">
        <v>154</v>
      </c>
      <c r="G393" s="2" t="str">
        <f t="shared" si="6"/>
        <v/>
      </c>
      <c r="H393" s="16"/>
      <c r="I393" s="16"/>
      <c r="J393" s="2"/>
      <c r="K393" s="2"/>
      <c r="L393" s="2"/>
      <c r="M393" s="2"/>
      <c r="N393" s="2"/>
    </row>
    <row r="394" spans="1:14" x14ac:dyDescent="0.25">
      <c r="A394" s="2" t="s">
        <v>535</v>
      </c>
      <c r="B394" s="2" t="s">
        <v>217</v>
      </c>
      <c r="C394" s="2" t="s">
        <v>153</v>
      </c>
      <c r="D394" s="2" t="b">
        <v>0</v>
      </c>
      <c r="E394" s="2" t="b">
        <v>0</v>
      </c>
      <c r="F394" s="2" t="s">
        <v>154</v>
      </c>
      <c r="G394" s="2" t="str">
        <f t="shared" si="6"/>
        <v/>
      </c>
      <c r="H394" s="16"/>
      <c r="I394" s="16"/>
      <c r="J394" s="2"/>
      <c r="K394" s="2"/>
      <c r="L394" s="2"/>
      <c r="M394" s="2"/>
      <c r="N394" s="2"/>
    </row>
    <row r="395" spans="1:14" x14ac:dyDescent="0.25">
      <c r="A395" s="2" t="s">
        <v>536</v>
      </c>
      <c r="B395" s="2" t="s">
        <v>146</v>
      </c>
      <c r="C395" s="2" t="s">
        <v>153</v>
      </c>
      <c r="D395" s="2" t="b">
        <v>0</v>
      </c>
      <c r="E395" s="2" t="b">
        <v>0</v>
      </c>
      <c r="F395" s="2" t="s">
        <v>154</v>
      </c>
      <c r="G395" s="2" t="str">
        <f t="shared" si="6"/>
        <v/>
      </c>
      <c r="H395" s="16"/>
      <c r="I395" s="16"/>
      <c r="J395" s="2"/>
      <c r="K395" s="2"/>
      <c r="L395" s="2"/>
      <c r="M395" s="2"/>
      <c r="N395" s="2"/>
    </row>
    <row r="396" spans="1:14" x14ac:dyDescent="0.25">
      <c r="A396" s="2" t="s">
        <v>537</v>
      </c>
      <c r="B396" s="14">
        <v>43102</v>
      </c>
      <c r="C396" s="2" t="s">
        <v>153</v>
      </c>
      <c r="D396" s="2" t="b">
        <v>0</v>
      </c>
      <c r="E396" s="2" t="b">
        <v>0</v>
      </c>
      <c r="F396" s="2" t="s">
        <v>154</v>
      </c>
      <c r="G396" s="2" t="str">
        <f t="shared" si="6"/>
        <v/>
      </c>
      <c r="H396" s="16"/>
      <c r="I396" s="16"/>
      <c r="J396" s="2"/>
      <c r="K396" s="2"/>
      <c r="L396" s="2"/>
      <c r="M396" s="2"/>
      <c r="N396" s="2"/>
    </row>
    <row r="397" spans="1:14" x14ac:dyDescent="0.25">
      <c r="A397" s="2" t="s">
        <v>342</v>
      </c>
      <c r="B397" s="2" t="s">
        <v>175</v>
      </c>
      <c r="C397" s="2" t="s">
        <v>153</v>
      </c>
      <c r="D397" s="2" t="b">
        <v>0</v>
      </c>
      <c r="E397" s="2" t="b">
        <v>0</v>
      </c>
      <c r="F397" s="2" t="s">
        <v>154</v>
      </c>
      <c r="G397" s="2" t="str">
        <f t="shared" si="6"/>
        <v/>
      </c>
      <c r="H397" s="16"/>
      <c r="I397" s="16"/>
      <c r="J397" s="2"/>
      <c r="K397" s="2"/>
      <c r="L397" s="2"/>
      <c r="M397" s="2"/>
      <c r="N397" s="2"/>
    </row>
    <row r="398" spans="1:14" x14ac:dyDescent="0.25">
      <c r="A398" s="2" t="s">
        <v>538</v>
      </c>
      <c r="B398" s="2" t="s">
        <v>188</v>
      </c>
      <c r="C398" s="2" t="s">
        <v>153</v>
      </c>
      <c r="D398" s="2" t="b">
        <v>0</v>
      </c>
      <c r="E398" s="2" t="b">
        <v>0</v>
      </c>
      <c r="F398" s="2" t="s">
        <v>154</v>
      </c>
      <c r="G398" s="2" t="str">
        <f t="shared" si="6"/>
        <v/>
      </c>
      <c r="H398" s="16"/>
      <c r="I398" s="16"/>
      <c r="J398" s="2"/>
      <c r="K398" s="2"/>
      <c r="L398" s="2"/>
      <c r="M398" s="2"/>
      <c r="N398" s="2"/>
    </row>
    <row r="399" spans="1:14" x14ac:dyDescent="0.25">
      <c r="A399" s="2" t="s">
        <v>341</v>
      </c>
      <c r="B399" s="2" t="s">
        <v>188</v>
      </c>
      <c r="C399" s="2" t="s">
        <v>153</v>
      </c>
      <c r="D399" s="2" t="b">
        <v>0</v>
      </c>
      <c r="E399" s="2" t="b">
        <v>0</v>
      </c>
      <c r="F399" s="2" t="s">
        <v>154</v>
      </c>
      <c r="G399" s="2" t="str">
        <f t="shared" si="6"/>
        <v/>
      </c>
      <c r="H399" s="16"/>
      <c r="I399" s="16"/>
      <c r="J399" s="2"/>
      <c r="K399" s="2"/>
      <c r="L399" s="2"/>
      <c r="M399" s="2"/>
      <c r="N399" s="2"/>
    </row>
    <row r="400" spans="1:14" x14ac:dyDescent="0.25">
      <c r="A400" s="2" t="s">
        <v>539</v>
      </c>
      <c r="B400" s="2" t="s">
        <v>146</v>
      </c>
      <c r="C400" s="2" t="s">
        <v>153</v>
      </c>
      <c r="D400" s="2" t="b">
        <v>0</v>
      </c>
      <c r="E400" s="2" t="b">
        <v>0</v>
      </c>
      <c r="F400" s="2" t="s">
        <v>173</v>
      </c>
      <c r="G400" s="2" t="str">
        <f t="shared" si="6"/>
        <v/>
      </c>
      <c r="H400" s="16"/>
      <c r="I400" s="16"/>
      <c r="J400" s="2"/>
      <c r="K400" s="2"/>
      <c r="L400" s="2"/>
      <c r="M400" s="2"/>
      <c r="N400" s="2"/>
    </row>
    <row r="401" spans="1:14" x14ac:dyDescent="0.25">
      <c r="A401" s="2" t="s">
        <v>540</v>
      </c>
      <c r="B401" s="2" t="s">
        <v>191</v>
      </c>
      <c r="C401" s="2" t="s">
        <v>153</v>
      </c>
      <c r="D401" s="2" t="b">
        <v>0</v>
      </c>
      <c r="E401" s="2" t="b">
        <v>0</v>
      </c>
      <c r="F401" s="2" t="s">
        <v>154</v>
      </c>
      <c r="G401" s="2" t="str">
        <f t="shared" si="6"/>
        <v/>
      </c>
      <c r="H401" s="16"/>
      <c r="I401" s="16"/>
      <c r="J401" s="2"/>
      <c r="K401" s="2"/>
      <c r="L401" s="2"/>
      <c r="M401" s="2"/>
      <c r="N401" s="2"/>
    </row>
    <row r="402" spans="1:14" x14ac:dyDescent="0.25">
      <c r="A402" s="2" t="s">
        <v>541</v>
      </c>
      <c r="B402" s="2" t="s">
        <v>172</v>
      </c>
      <c r="C402" s="2" t="s">
        <v>153</v>
      </c>
      <c r="D402" s="2" t="b">
        <v>0</v>
      </c>
      <c r="E402" s="2" t="b">
        <v>0</v>
      </c>
      <c r="F402" s="2" t="s">
        <v>154</v>
      </c>
      <c r="G402" s="2" t="str">
        <f t="shared" si="6"/>
        <v>Include</v>
      </c>
      <c r="H402" s="16"/>
      <c r="I402" s="16"/>
      <c r="J402" s="2"/>
      <c r="K402" s="2"/>
      <c r="L402" s="2"/>
      <c r="M402" s="2"/>
      <c r="N402" s="2"/>
    </row>
    <row r="403" spans="1:14" x14ac:dyDescent="0.25">
      <c r="A403" s="2" t="s">
        <v>372</v>
      </c>
      <c r="B403" s="2" t="s">
        <v>188</v>
      </c>
      <c r="C403" s="2" t="s">
        <v>153</v>
      </c>
      <c r="D403" s="2" t="b">
        <v>0</v>
      </c>
      <c r="E403" s="2" t="b">
        <v>0</v>
      </c>
      <c r="F403" s="2" t="s">
        <v>154</v>
      </c>
      <c r="G403" s="2" t="str">
        <f t="shared" si="6"/>
        <v/>
      </c>
      <c r="H403" s="16"/>
      <c r="I403" s="16"/>
      <c r="J403" s="2"/>
      <c r="K403" s="2"/>
      <c r="L403" s="2"/>
      <c r="M403" s="2"/>
      <c r="N403" s="2"/>
    </row>
    <row r="404" spans="1:14" x14ac:dyDescent="0.25">
      <c r="A404" s="2" t="s">
        <v>542</v>
      </c>
      <c r="B404" s="2" t="s">
        <v>191</v>
      </c>
      <c r="C404" s="2" t="s">
        <v>153</v>
      </c>
      <c r="D404" s="2" t="b">
        <v>0</v>
      </c>
      <c r="E404" s="2" t="b">
        <v>0</v>
      </c>
      <c r="F404" s="2" t="s">
        <v>173</v>
      </c>
      <c r="G404" s="2" t="str">
        <f t="shared" si="6"/>
        <v/>
      </c>
      <c r="H404" s="16"/>
      <c r="I404" s="16"/>
      <c r="J404" s="2"/>
      <c r="K404" s="2"/>
      <c r="L404" s="2"/>
      <c r="M404" s="2"/>
      <c r="N404" s="2"/>
    </row>
    <row r="405" spans="1:14" x14ac:dyDescent="0.25">
      <c r="A405" s="2" t="s">
        <v>543</v>
      </c>
      <c r="B405" s="2" t="s">
        <v>188</v>
      </c>
      <c r="C405" s="2" t="s">
        <v>153</v>
      </c>
      <c r="D405" s="2" t="b">
        <v>0</v>
      </c>
      <c r="E405" s="2" t="b">
        <v>0</v>
      </c>
      <c r="F405" s="2" t="s">
        <v>173</v>
      </c>
      <c r="G405" s="2" t="str">
        <f t="shared" si="6"/>
        <v/>
      </c>
      <c r="H405" s="16"/>
      <c r="I405" s="16"/>
      <c r="J405" s="2"/>
      <c r="K405" s="2"/>
      <c r="L405" s="2"/>
      <c r="M405" s="2"/>
      <c r="N405" s="2"/>
    </row>
    <row r="406" spans="1:14" x14ac:dyDescent="0.25">
      <c r="A406" s="2" t="s">
        <v>544</v>
      </c>
      <c r="B406" s="2" t="s">
        <v>168</v>
      </c>
      <c r="C406" s="2" t="s">
        <v>153</v>
      </c>
      <c r="D406" s="2" t="b">
        <v>0</v>
      </c>
      <c r="E406" s="2" t="b">
        <v>0</v>
      </c>
      <c r="F406" s="2" t="s">
        <v>154</v>
      </c>
      <c r="G406" s="2" t="str">
        <f t="shared" si="6"/>
        <v/>
      </c>
      <c r="H406" s="16"/>
      <c r="I406" s="16"/>
      <c r="J406" s="2"/>
      <c r="K406" s="2"/>
      <c r="L406" s="2"/>
      <c r="M406" s="2"/>
      <c r="N406" s="2"/>
    </row>
    <row r="407" spans="1:14" x14ac:dyDescent="0.25">
      <c r="A407" s="2" t="s">
        <v>545</v>
      </c>
      <c r="B407" s="2" t="s">
        <v>177</v>
      </c>
      <c r="C407" s="2" t="s">
        <v>153</v>
      </c>
      <c r="D407" s="2" t="b">
        <v>0</v>
      </c>
      <c r="E407" s="2" t="b">
        <v>0</v>
      </c>
      <c r="F407" s="2" t="s">
        <v>154</v>
      </c>
      <c r="G407" s="2" t="str">
        <f t="shared" si="6"/>
        <v/>
      </c>
      <c r="H407" s="16"/>
      <c r="I407" s="16"/>
      <c r="J407" s="2"/>
      <c r="K407" s="2"/>
      <c r="L407" s="2"/>
      <c r="M407" s="2"/>
      <c r="N407" s="2"/>
    </row>
    <row r="408" spans="1:14" x14ac:dyDescent="0.25">
      <c r="A408" s="2" t="s">
        <v>546</v>
      </c>
      <c r="B408" s="2" t="s">
        <v>289</v>
      </c>
      <c r="C408" s="2" t="s">
        <v>153</v>
      </c>
      <c r="D408" s="2" t="b">
        <v>0</v>
      </c>
      <c r="E408" s="2" t="b">
        <v>0</v>
      </c>
      <c r="F408" s="2" t="s">
        <v>154</v>
      </c>
      <c r="G408" s="2" t="str">
        <f t="shared" si="6"/>
        <v/>
      </c>
      <c r="H408" s="16"/>
      <c r="I408" s="16"/>
      <c r="J408" s="2"/>
      <c r="K408" s="2"/>
      <c r="L408" s="2"/>
      <c r="M408" s="2"/>
      <c r="N408" s="2"/>
    </row>
    <row r="409" spans="1:14" x14ac:dyDescent="0.25">
      <c r="A409" s="2" t="s">
        <v>547</v>
      </c>
      <c r="B409" s="2" t="s">
        <v>160</v>
      </c>
      <c r="C409" s="2" t="s">
        <v>153</v>
      </c>
      <c r="D409" s="2" t="b">
        <v>0</v>
      </c>
      <c r="E409" s="2" t="b">
        <v>0</v>
      </c>
      <c r="F409" s="2" t="s">
        <v>154</v>
      </c>
      <c r="G409" s="2" t="str">
        <f t="shared" si="6"/>
        <v/>
      </c>
      <c r="H409" s="16"/>
      <c r="I409" s="16"/>
      <c r="J409" s="2"/>
      <c r="K409" s="2"/>
      <c r="L409" s="2"/>
      <c r="M409" s="2"/>
      <c r="N409" s="2"/>
    </row>
    <row r="410" spans="1:14" x14ac:dyDescent="0.25">
      <c r="A410" s="2" t="s">
        <v>548</v>
      </c>
      <c r="B410" s="2" t="s">
        <v>179</v>
      </c>
      <c r="C410" s="2" t="s">
        <v>153</v>
      </c>
      <c r="D410" s="2" t="b">
        <v>0</v>
      </c>
      <c r="E410" s="2" t="b">
        <v>0</v>
      </c>
      <c r="F410" s="2" t="s">
        <v>154</v>
      </c>
      <c r="G410" s="2" t="str">
        <f t="shared" si="6"/>
        <v/>
      </c>
      <c r="H410" s="16"/>
      <c r="I410" s="16"/>
      <c r="J410" s="2"/>
      <c r="K410" s="2"/>
      <c r="L410" s="2"/>
      <c r="M410" s="2"/>
      <c r="N410" s="2"/>
    </row>
    <row r="411" spans="1:14" x14ac:dyDescent="0.25">
      <c r="A411" s="2" t="s">
        <v>549</v>
      </c>
      <c r="B411" s="2" t="s">
        <v>202</v>
      </c>
      <c r="C411" s="2" t="s">
        <v>153</v>
      </c>
      <c r="D411" s="2" t="b">
        <v>0</v>
      </c>
      <c r="E411" s="2" t="b">
        <v>0</v>
      </c>
      <c r="F411" s="2" t="s">
        <v>154</v>
      </c>
      <c r="G411" s="2" t="str">
        <f t="shared" si="6"/>
        <v/>
      </c>
      <c r="H411" s="16"/>
      <c r="I411" s="16"/>
      <c r="J411" s="2"/>
      <c r="K411" s="2"/>
      <c r="L411" s="2"/>
      <c r="M411" s="2"/>
      <c r="N411" s="2"/>
    </row>
    <row r="412" spans="1:14" x14ac:dyDescent="0.25">
      <c r="A412" s="2" t="s">
        <v>363</v>
      </c>
      <c r="B412" s="2" t="s">
        <v>191</v>
      </c>
      <c r="C412" s="2" t="s">
        <v>153</v>
      </c>
      <c r="D412" s="2" t="b">
        <v>0</v>
      </c>
      <c r="E412" s="2" t="b">
        <v>0</v>
      </c>
      <c r="F412" s="2" t="s">
        <v>154</v>
      </c>
      <c r="G412" s="2" t="str">
        <f t="shared" si="6"/>
        <v/>
      </c>
      <c r="H412" s="16"/>
      <c r="I412" s="16"/>
      <c r="J412" s="2"/>
      <c r="K412" s="2"/>
      <c r="L412" s="2"/>
      <c r="M412" s="2"/>
      <c r="N412" s="2"/>
    </row>
    <row r="413" spans="1:14" x14ac:dyDescent="0.25">
      <c r="A413" s="2" t="s">
        <v>550</v>
      </c>
      <c r="B413" s="2" t="s">
        <v>298</v>
      </c>
      <c r="C413" s="2" t="s">
        <v>147</v>
      </c>
      <c r="D413" s="2" t="b">
        <v>0</v>
      </c>
      <c r="E413" s="2" t="b">
        <v>0</v>
      </c>
      <c r="F413" s="2" t="s">
        <v>154</v>
      </c>
      <c r="G413" s="2" t="str">
        <f t="shared" si="6"/>
        <v/>
      </c>
      <c r="H413" s="16"/>
      <c r="I413" s="16"/>
      <c r="J413" s="2"/>
      <c r="K413" s="2"/>
      <c r="L413" s="2"/>
      <c r="M413" s="2"/>
      <c r="N413" s="2"/>
    </row>
    <row r="414" spans="1:14" x14ac:dyDescent="0.25">
      <c r="A414" s="2" t="s">
        <v>551</v>
      </c>
      <c r="B414" s="2" t="s">
        <v>222</v>
      </c>
      <c r="C414" s="2" t="s">
        <v>153</v>
      </c>
      <c r="D414" s="2" t="b">
        <v>0</v>
      </c>
      <c r="E414" s="2" t="b">
        <v>0</v>
      </c>
      <c r="F414" s="2" t="s">
        <v>154</v>
      </c>
      <c r="G414" s="2" t="str">
        <f t="shared" si="6"/>
        <v/>
      </c>
      <c r="H414" s="16"/>
      <c r="I414" s="16"/>
      <c r="J414" s="2"/>
      <c r="K414" s="2"/>
      <c r="L414" s="2"/>
      <c r="M414" s="2"/>
      <c r="N414" s="2"/>
    </row>
    <row r="415" spans="1:14" x14ac:dyDescent="0.25">
      <c r="A415" s="2" t="s">
        <v>421</v>
      </c>
      <c r="B415" s="2" t="s">
        <v>191</v>
      </c>
      <c r="C415" s="2" t="s">
        <v>153</v>
      </c>
      <c r="D415" s="2" t="b">
        <v>0</v>
      </c>
      <c r="E415" s="2" t="b">
        <v>0</v>
      </c>
      <c r="F415" s="2" t="s">
        <v>154</v>
      </c>
      <c r="G415" s="2" t="str">
        <f t="shared" si="6"/>
        <v/>
      </c>
      <c r="H415" s="16"/>
      <c r="I415" s="16"/>
      <c r="J415" s="2"/>
      <c r="K415" s="2"/>
      <c r="L415" s="2"/>
      <c r="M415" s="2"/>
      <c r="N415" s="2"/>
    </row>
    <row r="416" spans="1:14" x14ac:dyDescent="0.25">
      <c r="A416" s="2" t="s">
        <v>552</v>
      </c>
      <c r="B416" s="2" t="s">
        <v>172</v>
      </c>
      <c r="C416" s="2" t="s">
        <v>153</v>
      </c>
      <c r="D416" s="2" t="b">
        <v>0</v>
      </c>
      <c r="E416" s="2" t="b">
        <v>0</v>
      </c>
      <c r="F416" s="2" t="s">
        <v>272</v>
      </c>
      <c r="G416" s="2" t="str">
        <f t="shared" si="6"/>
        <v>Include</v>
      </c>
      <c r="H416" s="16"/>
      <c r="I416" s="16"/>
      <c r="J416" s="2"/>
      <c r="K416" s="2"/>
      <c r="L416" s="2"/>
      <c r="M416" s="2"/>
      <c r="N416" s="2"/>
    </row>
    <row r="417" spans="1:14" x14ac:dyDescent="0.25">
      <c r="A417" s="2" t="s">
        <v>507</v>
      </c>
      <c r="B417" s="2" t="s">
        <v>172</v>
      </c>
      <c r="C417" s="2" t="s">
        <v>153</v>
      </c>
      <c r="D417" s="2" t="b">
        <v>0</v>
      </c>
      <c r="E417" s="2" t="b">
        <v>0</v>
      </c>
      <c r="F417" s="2" t="s">
        <v>173</v>
      </c>
      <c r="G417" s="2" t="str">
        <f t="shared" si="6"/>
        <v>Include</v>
      </c>
      <c r="H417" s="16"/>
      <c r="I417" s="16"/>
      <c r="J417" s="2"/>
      <c r="K417" s="2"/>
      <c r="L417" s="2"/>
      <c r="M417" s="2"/>
      <c r="N417" s="2"/>
    </row>
    <row r="418" spans="1:14" x14ac:dyDescent="0.25">
      <c r="A418" s="2" t="s">
        <v>284</v>
      </c>
      <c r="B418" s="2" t="s">
        <v>205</v>
      </c>
      <c r="C418" s="2" t="s">
        <v>153</v>
      </c>
      <c r="D418" s="2" t="b">
        <v>0</v>
      </c>
      <c r="E418" s="2" t="b">
        <v>0</v>
      </c>
      <c r="F418" s="2" t="s">
        <v>154</v>
      </c>
      <c r="G418" s="2" t="str">
        <f t="shared" si="6"/>
        <v/>
      </c>
      <c r="H418" s="16"/>
      <c r="I418" s="16"/>
      <c r="J418" s="2"/>
      <c r="K418" s="2"/>
      <c r="L418" s="2"/>
      <c r="M418" s="2"/>
      <c r="N418" s="2"/>
    </row>
    <row r="419" spans="1:14" x14ac:dyDescent="0.25">
      <c r="A419" s="2" t="s">
        <v>553</v>
      </c>
      <c r="B419" s="2" t="s">
        <v>168</v>
      </c>
      <c r="C419" s="2" t="s">
        <v>153</v>
      </c>
      <c r="D419" s="2" t="b">
        <v>0</v>
      </c>
      <c r="E419" s="2" t="b">
        <v>0</v>
      </c>
      <c r="F419" s="2" t="s">
        <v>154</v>
      </c>
      <c r="G419" s="2" t="str">
        <f t="shared" si="6"/>
        <v/>
      </c>
      <c r="H419" s="16"/>
      <c r="I419" s="16"/>
      <c r="J419" s="2"/>
      <c r="K419" s="2"/>
      <c r="L419" s="2"/>
      <c r="M419" s="2"/>
      <c r="N419" s="2"/>
    </row>
    <row r="420" spans="1:14" x14ac:dyDescent="0.25">
      <c r="A420" s="2" t="s">
        <v>554</v>
      </c>
      <c r="B420" s="2" t="s">
        <v>222</v>
      </c>
      <c r="C420" s="2" t="s">
        <v>147</v>
      </c>
      <c r="D420" s="2" t="b">
        <v>1</v>
      </c>
      <c r="E420" s="2" t="b">
        <v>0</v>
      </c>
      <c r="F420" s="2" t="s">
        <v>361</v>
      </c>
      <c r="G420" s="2" t="str">
        <f t="shared" si="6"/>
        <v>Exclude</v>
      </c>
      <c r="H420" s="16"/>
      <c r="I420" s="16"/>
      <c r="J420" s="2"/>
      <c r="K420" s="2"/>
      <c r="L420" s="2"/>
      <c r="M420" s="2"/>
      <c r="N420" s="2"/>
    </row>
    <row r="421" spans="1:14" x14ac:dyDescent="0.25">
      <c r="A421" s="2" t="s">
        <v>555</v>
      </c>
      <c r="B421" s="2" t="s">
        <v>242</v>
      </c>
      <c r="C421" s="2" t="s">
        <v>153</v>
      </c>
      <c r="D421" s="2" t="b">
        <v>0</v>
      </c>
      <c r="E421" s="2" t="b">
        <v>0</v>
      </c>
      <c r="F421" s="2" t="s">
        <v>154</v>
      </c>
      <c r="G421" s="2" t="str">
        <f t="shared" si="6"/>
        <v/>
      </c>
      <c r="H421" s="16"/>
      <c r="I421" s="16"/>
      <c r="J421" s="2"/>
      <c r="K421" s="2"/>
      <c r="L421" s="2"/>
      <c r="M421" s="2"/>
      <c r="N421" s="2"/>
    </row>
    <row r="422" spans="1:14" x14ac:dyDescent="0.25">
      <c r="A422" s="2" t="s">
        <v>542</v>
      </c>
      <c r="B422" s="2" t="s">
        <v>177</v>
      </c>
      <c r="C422" s="2" t="s">
        <v>153</v>
      </c>
      <c r="D422" s="2" t="b">
        <v>0</v>
      </c>
      <c r="E422" s="2" t="b">
        <v>0</v>
      </c>
      <c r="F422" s="2" t="s">
        <v>173</v>
      </c>
      <c r="G422" s="2" t="str">
        <f t="shared" si="6"/>
        <v/>
      </c>
      <c r="H422" s="16"/>
      <c r="I422" s="16"/>
      <c r="J422" s="2"/>
      <c r="K422" s="2"/>
      <c r="L422" s="2"/>
      <c r="M422" s="2"/>
      <c r="N422" s="2"/>
    </row>
    <row r="423" spans="1:14" x14ac:dyDescent="0.25">
      <c r="A423" s="2" t="s">
        <v>556</v>
      </c>
      <c r="B423" s="2" t="s">
        <v>217</v>
      </c>
      <c r="C423" s="2" t="s">
        <v>153</v>
      </c>
      <c r="D423" s="2" t="b">
        <v>0</v>
      </c>
      <c r="E423" s="2" t="b">
        <v>0</v>
      </c>
      <c r="F423" s="2" t="s">
        <v>154</v>
      </c>
      <c r="G423" s="2" t="str">
        <f t="shared" si="6"/>
        <v/>
      </c>
      <c r="H423" s="16"/>
      <c r="I423" s="16"/>
      <c r="J423" s="2"/>
      <c r="K423" s="2"/>
      <c r="L423" s="2"/>
      <c r="M423" s="2"/>
      <c r="N423" s="2"/>
    </row>
    <row r="424" spans="1:14" x14ac:dyDescent="0.25">
      <c r="A424" s="2" t="s">
        <v>557</v>
      </c>
      <c r="B424" s="2" t="s">
        <v>157</v>
      </c>
      <c r="C424" s="2" t="s">
        <v>153</v>
      </c>
      <c r="D424" s="2" t="b">
        <v>0</v>
      </c>
      <c r="E424" s="2" t="b">
        <v>0</v>
      </c>
      <c r="F424" s="2" t="s">
        <v>154</v>
      </c>
      <c r="G424" s="2" t="str">
        <f t="shared" si="6"/>
        <v/>
      </c>
      <c r="H424" s="16"/>
      <c r="I424" s="16"/>
      <c r="J424" s="2"/>
      <c r="K424" s="2"/>
      <c r="L424" s="2"/>
      <c r="M424" s="2"/>
      <c r="N424" s="2"/>
    </row>
    <row r="425" spans="1:14" x14ac:dyDescent="0.25">
      <c r="A425" s="2" t="s">
        <v>558</v>
      </c>
      <c r="B425" s="2" t="s">
        <v>217</v>
      </c>
      <c r="C425" s="2" t="s">
        <v>147</v>
      </c>
      <c r="D425" s="2" t="b">
        <v>0</v>
      </c>
      <c r="E425" s="2" t="b">
        <v>0</v>
      </c>
      <c r="F425" s="2" t="s">
        <v>272</v>
      </c>
      <c r="G425" s="2" t="str">
        <f t="shared" si="6"/>
        <v/>
      </c>
      <c r="H425" s="16"/>
      <c r="I425" s="16"/>
      <c r="J425" s="2"/>
      <c r="K425" s="2"/>
      <c r="L425" s="2"/>
      <c r="M425" s="2"/>
      <c r="N425" s="2"/>
    </row>
    <row r="426" spans="1:14" x14ac:dyDescent="0.25">
      <c r="A426" s="2" t="s">
        <v>559</v>
      </c>
      <c r="B426" s="2" t="s">
        <v>157</v>
      </c>
      <c r="C426" s="2" t="s">
        <v>153</v>
      </c>
      <c r="D426" s="2" t="b">
        <v>0</v>
      </c>
      <c r="E426" s="2" t="b">
        <v>0</v>
      </c>
      <c r="F426" s="2" t="s">
        <v>154</v>
      </c>
      <c r="G426" s="2" t="str">
        <f t="shared" si="6"/>
        <v/>
      </c>
      <c r="H426" s="16"/>
      <c r="I426" s="16"/>
      <c r="J426" s="2"/>
      <c r="K426" s="2"/>
      <c r="L426" s="2"/>
      <c r="M426" s="2"/>
      <c r="N426" s="2"/>
    </row>
    <row r="427" spans="1:14" x14ac:dyDescent="0.25">
      <c r="A427" s="2" t="s">
        <v>453</v>
      </c>
      <c r="B427" s="2" t="s">
        <v>289</v>
      </c>
      <c r="C427" s="2" t="s">
        <v>153</v>
      </c>
      <c r="D427" s="2" t="b">
        <v>0</v>
      </c>
      <c r="E427" s="2" t="b">
        <v>0</v>
      </c>
      <c r="F427" s="2" t="s">
        <v>272</v>
      </c>
      <c r="G427" s="2" t="str">
        <f t="shared" si="6"/>
        <v/>
      </c>
      <c r="H427" s="16"/>
      <c r="I427" s="16"/>
      <c r="J427" s="2"/>
      <c r="K427" s="2"/>
      <c r="L427" s="2"/>
      <c r="M427" s="2"/>
      <c r="N427" s="2"/>
    </row>
    <row r="428" spans="1:14" x14ac:dyDescent="0.25">
      <c r="A428" s="2" t="s">
        <v>560</v>
      </c>
      <c r="B428" s="2" t="s">
        <v>195</v>
      </c>
      <c r="C428" s="2" t="s">
        <v>153</v>
      </c>
      <c r="D428" s="2" t="b">
        <v>0</v>
      </c>
      <c r="E428" s="2" t="b">
        <v>0</v>
      </c>
      <c r="F428" s="2" t="s">
        <v>154</v>
      </c>
      <c r="G428" s="2" t="str">
        <f t="shared" si="6"/>
        <v/>
      </c>
      <c r="H428" s="16"/>
      <c r="I428" s="16"/>
      <c r="J428" s="2"/>
      <c r="K428" s="2"/>
      <c r="L428" s="2"/>
      <c r="M428" s="2"/>
      <c r="N428" s="2"/>
    </row>
    <row r="429" spans="1:14" x14ac:dyDescent="0.25">
      <c r="A429" s="2" t="s">
        <v>561</v>
      </c>
      <c r="B429" s="2" t="s">
        <v>172</v>
      </c>
      <c r="C429" s="2" t="s">
        <v>147</v>
      </c>
      <c r="D429" s="2" t="b">
        <v>0</v>
      </c>
      <c r="E429" s="2" t="b">
        <v>0</v>
      </c>
      <c r="F429" s="2" t="s">
        <v>262</v>
      </c>
      <c r="G429" s="2" t="str">
        <f t="shared" si="6"/>
        <v>Include</v>
      </c>
      <c r="H429" s="16"/>
      <c r="I429" s="16"/>
      <c r="J429" s="2"/>
      <c r="K429" s="2"/>
      <c r="L429" s="2"/>
      <c r="M429" s="2"/>
      <c r="N429" s="2"/>
    </row>
    <row r="430" spans="1:14" x14ac:dyDescent="0.25">
      <c r="A430" s="2" t="s">
        <v>69</v>
      </c>
      <c r="B430" s="2" t="s">
        <v>217</v>
      </c>
      <c r="C430" s="2" t="s">
        <v>153</v>
      </c>
      <c r="D430" s="2" t="b">
        <v>0</v>
      </c>
      <c r="E430" s="2" t="b">
        <v>0</v>
      </c>
      <c r="F430" s="2" t="s">
        <v>154</v>
      </c>
      <c r="G430" s="2" t="str">
        <f t="shared" si="6"/>
        <v/>
      </c>
      <c r="H430" s="16"/>
      <c r="I430" s="16"/>
      <c r="J430" s="2"/>
      <c r="K430" s="2"/>
      <c r="L430" s="2"/>
      <c r="M430" s="2"/>
      <c r="N430" s="2"/>
    </row>
    <row r="431" spans="1:14" x14ac:dyDescent="0.25">
      <c r="A431" s="2" t="s">
        <v>372</v>
      </c>
      <c r="B431" s="2" t="s">
        <v>177</v>
      </c>
      <c r="C431" s="2" t="s">
        <v>153</v>
      </c>
      <c r="D431" s="2" t="b">
        <v>0</v>
      </c>
      <c r="E431" s="2" t="b">
        <v>0</v>
      </c>
      <c r="F431" s="2" t="s">
        <v>154</v>
      </c>
      <c r="G431" s="2" t="str">
        <f t="shared" si="6"/>
        <v/>
      </c>
      <c r="H431" s="16"/>
      <c r="I431" s="16"/>
      <c r="J431" s="2"/>
      <c r="K431" s="2"/>
      <c r="L431" s="2"/>
      <c r="M431" s="2"/>
      <c r="N431" s="2"/>
    </row>
    <row r="432" spans="1:14" x14ac:dyDescent="0.25">
      <c r="A432" s="2" t="s">
        <v>562</v>
      </c>
      <c r="B432" s="14">
        <v>43102</v>
      </c>
      <c r="C432" s="2" t="s">
        <v>153</v>
      </c>
      <c r="D432" s="2" t="b">
        <v>0</v>
      </c>
      <c r="E432" s="2" t="b">
        <v>0</v>
      </c>
      <c r="F432" s="2" t="s">
        <v>154</v>
      </c>
      <c r="G432" s="2" t="str">
        <f t="shared" si="6"/>
        <v/>
      </c>
      <c r="H432" s="16"/>
      <c r="I432" s="16"/>
      <c r="J432" s="2"/>
      <c r="K432" s="2"/>
      <c r="L432" s="2"/>
      <c r="M432" s="2"/>
      <c r="N432" s="2"/>
    </row>
    <row r="433" spans="1:14" x14ac:dyDescent="0.25">
      <c r="A433" s="2" t="s">
        <v>563</v>
      </c>
      <c r="B433" s="2" t="s">
        <v>202</v>
      </c>
      <c r="C433" s="2" t="s">
        <v>153</v>
      </c>
      <c r="D433" s="2" t="b">
        <v>0</v>
      </c>
      <c r="E433" s="2" t="b">
        <v>0</v>
      </c>
      <c r="F433" s="2" t="s">
        <v>173</v>
      </c>
      <c r="G433" s="2" t="str">
        <f t="shared" si="6"/>
        <v/>
      </c>
      <c r="H433" s="16"/>
      <c r="I433" s="16"/>
      <c r="J433" s="2"/>
      <c r="K433" s="2"/>
      <c r="L433" s="2"/>
      <c r="M433" s="2"/>
      <c r="N433" s="2"/>
    </row>
    <row r="434" spans="1:14" x14ac:dyDescent="0.25">
      <c r="A434" s="2" t="s">
        <v>564</v>
      </c>
      <c r="B434" s="2" t="s">
        <v>168</v>
      </c>
      <c r="C434" s="2" t="s">
        <v>147</v>
      </c>
      <c r="D434" s="2" t="b">
        <v>0</v>
      </c>
      <c r="E434" s="2" t="b">
        <v>1</v>
      </c>
      <c r="F434" s="2" t="s">
        <v>148</v>
      </c>
      <c r="G434" s="2" t="str">
        <f t="shared" si="6"/>
        <v>Exclude</v>
      </c>
      <c r="H434" s="16"/>
      <c r="I434" s="16"/>
      <c r="J434" s="2"/>
      <c r="K434" s="2"/>
      <c r="L434" s="2"/>
      <c r="M434" s="2"/>
      <c r="N434" s="2"/>
    </row>
    <row r="435" spans="1:14" x14ac:dyDescent="0.25">
      <c r="A435" s="2" t="s">
        <v>565</v>
      </c>
      <c r="B435" s="2" t="s">
        <v>157</v>
      </c>
      <c r="C435" s="2" t="s">
        <v>153</v>
      </c>
      <c r="D435" s="2" t="b">
        <v>0</v>
      </c>
      <c r="E435" s="2" t="b">
        <v>0</v>
      </c>
      <c r="F435" s="2" t="s">
        <v>154</v>
      </c>
      <c r="G435" s="2" t="str">
        <f t="shared" si="6"/>
        <v/>
      </c>
      <c r="H435" s="16"/>
      <c r="I435" s="16"/>
      <c r="J435" s="2"/>
      <c r="K435" s="2"/>
      <c r="L435" s="2"/>
      <c r="M435" s="2"/>
      <c r="N435" s="2"/>
    </row>
    <row r="436" spans="1:14" x14ac:dyDescent="0.25">
      <c r="A436" s="2" t="s">
        <v>414</v>
      </c>
      <c r="B436" s="2" t="s">
        <v>222</v>
      </c>
      <c r="C436" s="2" t="s">
        <v>153</v>
      </c>
      <c r="D436" s="2" t="b">
        <v>0</v>
      </c>
      <c r="E436" s="2" t="b">
        <v>0</v>
      </c>
      <c r="F436" s="2" t="s">
        <v>173</v>
      </c>
      <c r="G436" s="2" t="str">
        <f t="shared" si="6"/>
        <v/>
      </c>
      <c r="H436" s="16"/>
      <c r="I436" s="16"/>
      <c r="J436" s="2"/>
      <c r="K436" s="2"/>
      <c r="L436" s="2"/>
      <c r="M436" s="2"/>
      <c r="N436" s="2"/>
    </row>
    <row r="437" spans="1:14" x14ac:dyDescent="0.25">
      <c r="A437" s="2" t="s">
        <v>566</v>
      </c>
      <c r="B437" s="2" t="s">
        <v>220</v>
      </c>
      <c r="C437" s="2" t="s">
        <v>153</v>
      </c>
      <c r="D437" s="2" t="b">
        <v>0</v>
      </c>
      <c r="E437" s="2" t="b">
        <v>0</v>
      </c>
      <c r="F437" s="2" t="s">
        <v>154</v>
      </c>
      <c r="G437" s="2" t="str">
        <f t="shared" si="6"/>
        <v/>
      </c>
      <c r="H437" s="16"/>
      <c r="I437" s="16"/>
      <c r="J437" s="2"/>
      <c r="K437" s="2"/>
      <c r="L437" s="2"/>
      <c r="M437" s="2"/>
      <c r="N437" s="2"/>
    </row>
    <row r="438" spans="1:14" x14ac:dyDescent="0.25">
      <c r="A438" s="2" t="s">
        <v>567</v>
      </c>
      <c r="B438" s="2" t="s">
        <v>172</v>
      </c>
      <c r="C438" s="2" t="s">
        <v>153</v>
      </c>
      <c r="D438" s="2" t="b">
        <v>0</v>
      </c>
      <c r="E438" s="2" t="b">
        <v>0</v>
      </c>
      <c r="F438" s="2" t="s">
        <v>154</v>
      </c>
      <c r="G438" s="2" t="str">
        <f t="shared" si="6"/>
        <v>Include</v>
      </c>
      <c r="H438" s="16"/>
      <c r="I438" s="16"/>
      <c r="J438" s="2"/>
      <c r="K438" s="2"/>
      <c r="L438" s="2"/>
      <c r="M438" s="2"/>
      <c r="N438" s="2"/>
    </row>
    <row r="439" spans="1:14" x14ac:dyDescent="0.25">
      <c r="A439" s="2" t="s">
        <v>568</v>
      </c>
      <c r="B439" s="2" t="s">
        <v>175</v>
      </c>
      <c r="C439" s="2" t="s">
        <v>153</v>
      </c>
      <c r="D439" s="2" t="b">
        <v>0</v>
      </c>
      <c r="E439" s="2" t="b">
        <v>0</v>
      </c>
      <c r="F439" s="2" t="s">
        <v>262</v>
      </c>
      <c r="G439" s="2" t="str">
        <f t="shared" si="6"/>
        <v/>
      </c>
      <c r="H439" s="16"/>
      <c r="I439" s="16"/>
      <c r="J439" s="2"/>
      <c r="K439" s="2"/>
      <c r="L439" s="2"/>
      <c r="M439" s="2"/>
      <c r="N439" s="2"/>
    </row>
    <row r="440" spans="1:14" x14ac:dyDescent="0.25">
      <c r="A440" s="2" t="s">
        <v>569</v>
      </c>
      <c r="B440" s="2" t="s">
        <v>157</v>
      </c>
      <c r="C440" s="2" t="s">
        <v>153</v>
      </c>
      <c r="D440" s="2" t="b">
        <v>0</v>
      </c>
      <c r="E440" s="2" t="b">
        <v>0</v>
      </c>
      <c r="F440" s="2" t="s">
        <v>154</v>
      </c>
      <c r="G440" s="2" t="str">
        <f t="shared" si="6"/>
        <v/>
      </c>
      <c r="H440" s="16"/>
      <c r="I440" s="16"/>
      <c r="J440" s="2"/>
      <c r="K440" s="2"/>
      <c r="L440" s="2"/>
      <c r="M440" s="2"/>
      <c r="N440" s="2"/>
    </row>
    <row r="441" spans="1:14" x14ac:dyDescent="0.25">
      <c r="A441" s="2" t="s">
        <v>570</v>
      </c>
      <c r="B441" s="14">
        <v>43102</v>
      </c>
      <c r="C441" s="2" t="s">
        <v>153</v>
      </c>
      <c r="D441" s="2" t="b">
        <v>0</v>
      </c>
      <c r="E441" s="2" t="b">
        <v>0</v>
      </c>
      <c r="F441" s="2" t="s">
        <v>154</v>
      </c>
      <c r="G441" s="2" t="str">
        <f t="shared" si="6"/>
        <v/>
      </c>
      <c r="H441" s="16"/>
      <c r="I441" s="16"/>
      <c r="J441" s="2"/>
      <c r="K441" s="2"/>
      <c r="L441" s="2"/>
      <c r="M441" s="2"/>
      <c r="N441" s="2"/>
    </row>
    <row r="442" spans="1:14" x14ac:dyDescent="0.25">
      <c r="A442" s="2" t="s">
        <v>571</v>
      </c>
      <c r="B442" s="2" t="s">
        <v>170</v>
      </c>
      <c r="C442" s="2" t="s">
        <v>153</v>
      </c>
      <c r="D442" s="2" t="b">
        <v>0</v>
      </c>
      <c r="E442" s="2" t="b">
        <v>0</v>
      </c>
      <c r="F442" s="2" t="s">
        <v>154</v>
      </c>
      <c r="G442" s="2" t="str">
        <f t="shared" si="6"/>
        <v/>
      </c>
      <c r="H442" s="16"/>
      <c r="I442" s="16"/>
      <c r="J442" s="2"/>
      <c r="K442" s="2"/>
      <c r="L442" s="2"/>
      <c r="M442" s="2"/>
      <c r="N442" s="2"/>
    </row>
    <row r="443" spans="1:14" x14ac:dyDescent="0.25">
      <c r="A443" s="2" t="s">
        <v>572</v>
      </c>
      <c r="B443" s="2" t="s">
        <v>191</v>
      </c>
      <c r="C443" s="2" t="s">
        <v>153</v>
      </c>
      <c r="D443" s="2" t="b">
        <v>0</v>
      </c>
      <c r="E443" s="2" t="b">
        <v>0</v>
      </c>
      <c r="F443" s="2" t="s">
        <v>154</v>
      </c>
      <c r="G443" s="2" t="str">
        <f t="shared" si="6"/>
        <v/>
      </c>
      <c r="H443" s="16"/>
      <c r="I443" s="16"/>
      <c r="J443" s="2"/>
      <c r="K443" s="2"/>
      <c r="L443" s="2"/>
      <c r="M443" s="2"/>
      <c r="N443" s="2"/>
    </row>
    <row r="444" spans="1:14" x14ac:dyDescent="0.25">
      <c r="A444" s="2" t="s">
        <v>573</v>
      </c>
      <c r="B444" s="2" t="s">
        <v>270</v>
      </c>
      <c r="C444" s="2" t="s">
        <v>147</v>
      </c>
      <c r="D444" s="2" t="b">
        <v>0</v>
      </c>
      <c r="E444" s="2" t="b">
        <v>0</v>
      </c>
      <c r="F444" s="2" t="s">
        <v>154</v>
      </c>
      <c r="G444" s="2" t="str">
        <f t="shared" si="6"/>
        <v/>
      </c>
      <c r="H444" s="16"/>
      <c r="I444" s="16"/>
      <c r="J444" s="2"/>
      <c r="K444" s="2"/>
      <c r="L444" s="2"/>
      <c r="M444" s="2"/>
      <c r="N444" s="2"/>
    </row>
    <row r="445" spans="1:14" x14ac:dyDescent="0.25">
      <c r="A445" s="2" t="s">
        <v>574</v>
      </c>
      <c r="B445" s="2" t="s">
        <v>157</v>
      </c>
      <c r="C445" s="2" t="s">
        <v>153</v>
      </c>
      <c r="D445" s="2" t="b">
        <v>0</v>
      </c>
      <c r="E445" s="2" t="b">
        <v>0</v>
      </c>
      <c r="F445" s="2" t="s">
        <v>154</v>
      </c>
      <c r="G445" s="2" t="str">
        <f t="shared" si="6"/>
        <v/>
      </c>
      <c r="H445" s="16"/>
      <c r="I445" s="16"/>
      <c r="J445" s="2"/>
      <c r="K445" s="2"/>
      <c r="L445" s="2"/>
      <c r="M445" s="2"/>
      <c r="N445" s="2"/>
    </row>
    <row r="446" spans="1:14" x14ac:dyDescent="0.25">
      <c r="A446" s="2" t="s">
        <v>575</v>
      </c>
      <c r="B446" s="2" t="s">
        <v>172</v>
      </c>
      <c r="C446" s="2" t="s">
        <v>153</v>
      </c>
      <c r="D446" s="2" t="b">
        <v>0</v>
      </c>
      <c r="E446" s="2" t="b">
        <v>0</v>
      </c>
      <c r="F446" s="2" t="s">
        <v>154</v>
      </c>
      <c r="G446" s="2" t="str">
        <f t="shared" si="6"/>
        <v>Include</v>
      </c>
      <c r="H446" s="16"/>
      <c r="I446" s="16"/>
      <c r="J446" s="2"/>
      <c r="K446" s="2"/>
      <c r="L446" s="2"/>
      <c r="M446" s="2"/>
      <c r="N446" s="2"/>
    </row>
    <row r="447" spans="1:14" x14ac:dyDescent="0.25">
      <c r="A447" s="2" t="s">
        <v>576</v>
      </c>
      <c r="B447" s="2" t="s">
        <v>168</v>
      </c>
      <c r="C447" s="2" t="s">
        <v>153</v>
      </c>
      <c r="D447" s="2" t="b">
        <v>0</v>
      </c>
      <c r="E447" s="2" t="b">
        <v>0</v>
      </c>
      <c r="F447" s="2" t="s">
        <v>154</v>
      </c>
      <c r="G447" s="2" t="str">
        <f t="shared" si="6"/>
        <v/>
      </c>
      <c r="H447" s="16"/>
      <c r="I447" s="16"/>
      <c r="J447" s="2"/>
      <c r="K447" s="2"/>
      <c r="L447" s="2"/>
      <c r="M447" s="2"/>
      <c r="N447" s="2"/>
    </row>
    <row r="448" spans="1:14" x14ac:dyDescent="0.25">
      <c r="A448" s="2" t="s">
        <v>577</v>
      </c>
      <c r="B448" s="2" t="s">
        <v>172</v>
      </c>
      <c r="C448" s="2" t="s">
        <v>153</v>
      </c>
      <c r="D448" s="2" t="b">
        <v>0</v>
      </c>
      <c r="E448" s="2" t="b">
        <v>0</v>
      </c>
      <c r="F448" s="2" t="s">
        <v>154</v>
      </c>
      <c r="G448" s="2" t="str">
        <f t="shared" si="6"/>
        <v>Include</v>
      </c>
      <c r="H448" s="16"/>
      <c r="I448" s="16"/>
      <c r="J448" s="2"/>
      <c r="K448" s="2"/>
      <c r="L448" s="2"/>
      <c r="M448" s="2"/>
      <c r="N448" s="2"/>
    </row>
    <row r="449" spans="1:14" x14ac:dyDescent="0.25">
      <c r="A449" s="2" t="s">
        <v>578</v>
      </c>
      <c r="B449" s="2" t="s">
        <v>175</v>
      </c>
      <c r="C449" s="2" t="s">
        <v>153</v>
      </c>
      <c r="D449" s="2" t="b">
        <v>0</v>
      </c>
      <c r="E449" s="2" t="b">
        <v>0</v>
      </c>
      <c r="F449" s="2" t="s">
        <v>154</v>
      </c>
      <c r="G449" s="2" t="str">
        <f t="shared" si="6"/>
        <v/>
      </c>
      <c r="H449" s="16"/>
      <c r="I449" s="16"/>
      <c r="J449" s="2"/>
      <c r="K449" s="2"/>
      <c r="L449" s="2"/>
      <c r="M449" s="2"/>
      <c r="N449" s="2"/>
    </row>
    <row r="450" spans="1:14" x14ac:dyDescent="0.25">
      <c r="A450" s="2" t="s">
        <v>579</v>
      </c>
      <c r="B450" s="2" t="s">
        <v>298</v>
      </c>
      <c r="C450" s="2" t="s">
        <v>153</v>
      </c>
      <c r="D450" s="2" t="b">
        <v>0</v>
      </c>
      <c r="E450" s="2" t="b">
        <v>0</v>
      </c>
      <c r="F450" s="2" t="s">
        <v>154</v>
      </c>
      <c r="G450" s="2" t="str">
        <f t="shared" si="6"/>
        <v/>
      </c>
      <c r="H450" s="16"/>
      <c r="I450" s="16"/>
      <c r="J450" s="2"/>
      <c r="K450" s="2"/>
      <c r="L450" s="2"/>
      <c r="M450" s="2"/>
      <c r="N450" s="2"/>
    </row>
    <row r="451" spans="1:14" x14ac:dyDescent="0.25">
      <c r="A451" s="2" t="s">
        <v>580</v>
      </c>
      <c r="B451" s="2" t="s">
        <v>179</v>
      </c>
      <c r="C451" s="2" t="s">
        <v>153</v>
      </c>
      <c r="D451" s="2" t="b">
        <v>0</v>
      </c>
      <c r="E451" s="2" t="b">
        <v>0</v>
      </c>
      <c r="F451" s="2" t="s">
        <v>154</v>
      </c>
      <c r="G451" s="2" t="str">
        <f t="shared" ref="G451:G514" si="7">IF(B451="11/29/2017", "Include", IF(OR(F451="L",F451="B", D451=TRUE, E451=TRUE), "Exclude", ""))</f>
        <v/>
      </c>
      <c r="H451" s="16"/>
      <c r="I451" s="16"/>
      <c r="J451" s="2"/>
      <c r="K451" s="2"/>
      <c r="L451" s="2"/>
      <c r="M451" s="2"/>
      <c r="N451" s="2"/>
    </row>
    <row r="452" spans="1:14" x14ac:dyDescent="0.25">
      <c r="A452" s="2" t="s">
        <v>581</v>
      </c>
      <c r="B452" s="2" t="s">
        <v>146</v>
      </c>
      <c r="C452" s="2" t="s">
        <v>153</v>
      </c>
      <c r="D452" s="2" t="b">
        <v>0</v>
      </c>
      <c r="E452" s="2" t="b">
        <v>0</v>
      </c>
      <c r="F452" s="2" t="s">
        <v>154</v>
      </c>
      <c r="G452" s="2" t="str">
        <f t="shared" si="7"/>
        <v/>
      </c>
      <c r="H452" s="16"/>
      <c r="I452" s="16"/>
      <c r="J452" s="2"/>
      <c r="K452" s="2"/>
      <c r="L452" s="2"/>
      <c r="M452" s="2"/>
      <c r="N452" s="2"/>
    </row>
    <row r="453" spans="1:14" x14ac:dyDescent="0.25">
      <c r="A453" s="2" t="s">
        <v>60</v>
      </c>
      <c r="B453" s="2" t="s">
        <v>188</v>
      </c>
      <c r="C453" s="2" t="s">
        <v>153</v>
      </c>
      <c r="D453" s="2" t="b">
        <v>0</v>
      </c>
      <c r="E453" s="2" t="b">
        <v>0</v>
      </c>
      <c r="F453" s="2" t="s">
        <v>154</v>
      </c>
      <c r="G453" s="2" t="str">
        <f t="shared" si="7"/>
        <v/>
      </c>
      <c r="H453" s="16"/>
      <c r="I453" s="16"/>
      <c r="J453" s="2"/>
      <c r="K453" s="2"/>
      <c r="L453" s="2"/>
      <c r="M453" s="2"/>
      <c r="N453" s="2"/>
    </row>
    <row r="454" spans="1:14" x14ac:dyDescent="0.25">
      <c r="A454" s="2" t="s">
        <v>582</v>
      </c>
      <c r="B454" s="2" t="s">
        <v>205</v>
      </c>
      <c r="C454" s="2" t="s">
        <v>153</v>
      </c>
      <c r="D454" s="2" t="b">
        <v>0</v>
      </c>
      <c r="E454" s="2" t="b">
        <v>0</v>
      </c>
      <c r="F454" s="2" t="s">
        <v>154</v>
      </c>
      <c r="G454" s="2" t="str">
        <f t="shared" si="7"/>
        <v/>
      </c>
      <c r="H454" s="16"/>
      <c r="I454" s="16"/>
      <c r="J454" s="2"/>
      <c r="K454" s="2"/>
      <c r="L454" s="2"/>
      <c r="M454" s="2"/>
      <c r="N454" s="2"/>
    </row>
    <row r="455" spans="1:14" x14ac:dyDescent="0.25">
      <c r="A455" s="2" t="s">
        <v>583</v>
      </c>
      <c r="B455" s="2" t="s">
        <v>146</v>
      </c>
      <c r="C455" s="2" t="s">
        <v>153</v>
      </c>
      <c r="D455" s="2" t="b">
        <v>0</v>
      </c>
      <c r="E455" s="2" t="b">
        <v>0</v>
      </c>
      <c r="F455" s="2" t="s">
        <v>154</v>
      </c>
      <c r="G455" s="2" t="str">
        <f t="shared" si="7"/>
        <v/>
      </c>
      <c r="H455" s="16"/>
      <c r="I455" s="16"/>
      <c r="J455" s="2"/>
      <c r="K455" s="2"/>
      <c r="L455" s="2"/>
      <c r="M455" s="2"/>
      <c r="N455" s="2"/>
    </row>
    <row r="456" spans="1:14" x14ac:dyDescent="0.25">
      <c r="A456" s="2" t="s">
        <v>584</v>
      </c>
      <c r="B456" s="2" t="s">
        <v>170</v>
      </c>
      <c r="C456" s="2" t="s">
        <v>153</v>
      </c>
      <c r="D456" s="2" t="b">
        <v>0</v>
      </c>
      <c r="E456" s="2" t="b">
        <v>0</v>
      </c>
      <c r="F456" s="2" t="s">
        <v>154</v>
      </c>
      <c r="G456" s="2" t="str">
        <f t="shared" si="7"/>
        <v/>
      </c>
      <c r="H456" s="16"/>
      <c r="I456" s="16"/>
      <c r="J456" s="2"/>
      <c r="K456" s="2"/>
      <c r="L456" s="2"/>
      <c r="M456" s="2"/>
      <c r="N456" s="2"/>
    </row>
    <row r="457" spans="1:14" x14ac:dyDescent="0.25">
      <c r="A457" s="2" t="s">
        <v>585</v>
      </c>
      <c r="B457" s="2" t="s">
        <v>157</v>
      </c>
      <c r="C457" s="2" t="s">
        <v>153</v>
      </c>
      <c r="D457" s="2" t="b">
        <v>0</v>
      </c>
      <c r="E457" s="2" t="b">
        <v>0</v>
      </c>
      <c r="F457" s="2" t="s">
        <v>154</v>
      </c>
      <c r="G457" s="2" t="str">
        <f t="shared" si="7"/>
        <v/>
      </c>
      <c r="H457" s="16"/>
      <c r="I457" s="16"/>
      <c r="J457" s="2"/>
      <c r="K457" s="2"/>
      <c r="L457" s="2"/>
      <c r="M457" s="2"/>
      <c r="N457" s="2"/>
    </row>
    <row r="458" spans="1:14" x14ac:dyDescent="0.25">
      <c r="A458" s="2" t="s">
        <v>410</v>
      </c>
      <c r="B458" s="2" t="s">
        <v>179</v>
      </c>
      <c r="C458" s="2" t="s">
        <v>147</v>
      </c>
      <c r="D458" s="2" t="b">
        <v>0</v>
      </c>
      <c r="E458" s="2" t="b">
        <v>1</v>
      </c>
      <c r="F458" s="2" t="s">
        <v>148</v>
      </c>
      <c r="G458" s="2" t="str">
        <f t="shared" si="7"/>
        <v>Exclude</v>
      </c>
      <c r="H458" s="16"/>
      <c r="I458" s="16"/>
      <c r="J458" s="2"/>
      <c r="K458" s="2"/>
      <c r="L458" s="2"/>
      <c r="M458" s="2"/>
      <c r="N458" s="2"/>
    </row>
    <row r="459" spans="1:14" x14ac:dyDescent="0.25">
      <c r="A459" s="2" t="s">
        <v>586</v>
      </c>
      <c r="B459" s="2" t="s">
        <v>164</v>
      </c>
      <c r="C459" s="2" t="s">
        <v>153</v>
      </c>
      <c r="D459" s="2" t="b">
        <v>0</v>
      </c>
      <c r="E459" s="2" t="b">
        <v>0</v>
      </c>
      <c r="F459" s="2" t="s">
        <v>154</v>
      </c>
      <c r="G459" s="2" t="str">
        <f t="shared" si="7"/>
        <v/>
      </c>
      <c r="H459" s="16"/>
      <c r="I459" s="16"/>
      <c r="J459" s="2"/>
      <c r="K459" s="2"/>
      <c r="L459" s="2"/>
      <c r="M459" s="2"/>
      <c r="N459" s="2"/>
    </row>
    <row r="460" spans="1:14" x14ac:dyDescent="0.25">
      <c r="A460" s="2" t="s">
        <v>587</v>
      </c>
      <c r="B460" s="2" t="s">
        <v>146</v>
      </c>
      <c r="C460" s="2" t="s">
        <v>153</v>
      </c>
      <c r="D460" s="2" t="b">
        <v>0</v>
      </c>
      <c r="E460" s="2" t="b">
        <v>0</v>
      </c>
      <c r="F460" s="2" t="s">
        <v>154</v>
      </c>
      <c r="G460" s="2" t="str">
        <f t="shared" si="7"/>
        <v/>
      </c>
      <c r="H460" s="16"/>
      <c r="I460" s="16"/>
      <c r="J460" s="2"/>
      <c r="K460" s="2"/>
      <c r="L460" s="2"/>
      <c r="M460" s="2"/>
      <c r="N460" s="2"/>
    </row>
    <row r="461" spans="1:14" x14ac:dyDescent="0.25">
      <c r="A461" s="2" t="s">
        <v>380</v>
      </c>
      <c r="B461" s="2" t="s">
        <v>202</v>
      </c>
      <c r="C461" s="2" t="s">
        <v>147</v>
      </c>
      <c r="D461" s="2" t="b">
        <v>1</v>
      </c>
      <c r="E461" s="2" t="b">
        <v>0</v>
      </c>
      <c r="F461" s="2" t="s">
        <v>361</v>
      </c>
      <c r="G461" s="2" t="str">
        <f t="shared" si="7"/>
        <v>Exclude</v>
      </c>
      <c r="H461" s="16"/>
      <c r="I461" s="16"/>
      <c r="J461" s="2"/>
      <c r="K461" s="2"/>
      <c r="L461" s="2"/>
      <c r="M461" s="2"/>
      <c r="N461" s="2"/>
    </row>
    <row r="462" spans="1:14" x14ac:dyDescent="0.25">
      <c r="A462" s="2" t="s">
        <v>588</v>
      </c>
      <c r="B462" s="2" t="s">
        <v>179</v>
      </c>
      <c r="C462" s="2" t="s">
        <v>153</v>
      </c>
      <c r="D462" s="2" t="b">
        <v>0</v>
      </c>
      <c r="E462" s="2" t="b">
        <v>0</v>
      </c>
      <c r="F462" s="2" t="s">
        <v>154</v>
      </c>
      <c r="G462" s="2" t="str">
        <f t="shared" si="7"/>
        <v/>
      </c>
      <c r="H462" s="16"/>
      <c r="I462" s="16"/>
      <c r="J462" s="2"/>
      <c r="K462" s="2"/>
      <c r="L462" s="2"/>
      <c r="M462" s="2"/>
      <c r="N462" s="2"/>
    </row>
    <row r="463" spans="1:14" x14ac:dyDescent="0.25">
      <c r="A463" s="2" t="s">
        <v>589</v>
      </c>
      <c r="B463" s="2" t="s">
        <v>152</v>
      </c>
      <c r="C463" s="2" t="s">
        <v>147</v>
      </c>
      <c r="D463" s="2" t="b">
        <v>0</v>
      </c>
      <c r="E463" s="2" t="b">
        <v>1</v>
      </c>
      <c r="F463" s="2" t="s">
        <v>148</v>
      </c>
      <c r="G463" s="2" t="str">
        <f t="shared" si="7"/>
        <v>Exclude</v>
      </c>
      <c r="H463" s="16"/>
      <c r="I463" s="16"/>
      <c r="J463" s="2"/>
      <c r="K463" s="2"/>
      <c r="L463" s="2"/>
      <c r="M463" s="2"/>
      <c r="N463" s="2"/>
    </row>
    <row r="464" spans="1:14" x14ac:dyDescent="0.25">
      <c r="A464" s="2" t="s">
        <v>590</v>
      </c>
      <c r="B464" s="2" t="s">
        <v>177</v>
      </c>
      <c r="C464" s="2" t="s">
        <v>153</v>
      </c>
      <c r="D464" s="2" t="b">
        <v>0</v>
      </c>
      <c r="E464" s="2" t="b">
        <v>0</v>
      </c>
      <c r="F464" s="2" t="s">
        <v>154</v>
      </c>
      <c r="G464" s="2" t="str">
        <f t="shared" si="7"/>
        <v/>
      </c>
      <c r="H464" s="16"/>
      <c r="I464" s="16"/>
      <c r="J464" s="2"/>
      <c r="K464" s="2"/>
      <c r="L464" s="2"/>
      <c r="M464" s="2"/>
      <c r="N464" s="2"/>
    </row>
    <row r="465" spans="1:14" x14ac:dyDescent="0.25">
      <c r="A465" s="2" t="s">
        <v>591</v>
      </c>
      <c r="B465" s="2" t="s">
        <v>202</v>
      </c>
      <c r="C465" s="2" t="s">
        <v>153</v>
      </c>
      <c r="D465" s="2" t="b">
        <v>0</v>
      </c>
      <c r="E465" s="2" t="b">
        <v>0</v>
      </c>
      <c r="F465" s="2" t="s">
        <v>154</v>
      </c>
      <c r="G465" s="2" t="str">
        <f t="shared" si="7"/>
        <v/>
      </c>
      <c r="H465" s="16"/>
      <c r="I465" s="16"/>
      <c r="J465" s="2"/>
      <c r="K465" s="2"/>
      <c r="L465" s="2"/>
      <c r="M465" s="2"/>
      <c r="N465" s="2"/>
    </row>
    <row r="466" spans="1:14" x14ac:dyDescent="0.25">
      <c r="A466" s="2" t="s">
        <v>592</v>
      </c>
      <c r="B466" s="2" t="s">
        <v>179</v>
      </c>
      <c r="C466" s="2" t="s">
        <v>147</v>
      </c>
      <c r="D466" s="2" t="b">
        <v>0</v>
      </c>
      <c r="E466" s="2" t="b">
        <v>0</v>
      </c>
      <c r="F466" s="2" t="s">
        <v>154</v>
      </c>
      <c r="G466" s="2" t="str">
        <f t="shared" si="7"/>
        <v/>
      </c>
      <c r="H466" s="16"/>
      <c r="I466" s="16"/>
      <c r="J466" s="2"/>
      <c r="K466" s="2"/>
      <c r="L466" s="2"/>
      <c r="M466" s="2"/>
      <c r="N466" s="2"/>
    </row>
    <row r="467" spans="1:14" x14ac:dyDescent="0.25">
      <c r="A467" s="2" t="s">
        <v>593</v>
      </c>
      <c r="B467" s="2" t="s">
        <v>168</v>
      </c>
      <c r="C467" s="2" t="s">
        <v>153</v>
      </c>
      <c r="D467" s="2" t="b">
        <v>0</v>
      </c>
      <c r="E467" s="2" t="b">
        <v>0</v>
      </c>
      <c r="F467" s="2" t="s">
        <v>154</v>
      </c>
      <c r="G467" s="2" t="str">
        <f t="shared" si="7"/>
        <v/>
      </c>
      <c r="H467" s="16"/>
      <c r="I467" s="16"/>
      <c r="J467" s="2"/>
      <c r="K467" s="2"/>
      <c r="L467" s="2"/>
      <c r="M467" s="2"/>
      <c r="N467" s="2"/>
    </row>
    <row r="468" spans="1:14" x14ac:dyDescent="0.25">
      <c r="A468" s="2" t="s">
        <v>594</v>
      </c>
      <c r="B468" s="2" t="s">
        <v>170</v>
      </c>
      <c r="C468" s="2" t="s">
        <v>153</v>
      </c>
      <c r="D468" s="2" t="b">
        <v>0</v>
      </c>
      <c r="E468" s="2" t="b">
        <v>0</v>
      </c>
      <c r="F468" s="2" t="s">
        <v>154</v>
      </c>
      <c r="G468" s="2" t="str">
        <f t="shared" si="7"/>
        <v/>
      </c>
      <c r="H468" s="16"/>
      <c r="I468" s="16"/>
      <c r="J468" s="2"/>
      <c r="K468" s="2"/>
      <c r="L468" s="2"/>
      <c r="M468" s="2"/>
      <c r="N468" s="2"/>
    </row>
    <row r="469" spans="1:14" x14ac:dyDescent="0.25">
      <c r="A469" s="2" t="s">
        <v>49</v>
      </c>
      <c r="B469" s="2" t="s">
        <v>217</v>
      </c>
      <c r="C469" s="2" t="s">
        <v>153</v>
      </c>
      <c r="D469" s="2" t="b">
        <v>0</v>
      </c>
      <c r="E469" s="2" t="b">
        <v>0</v>
      </c>
      <c r="F469" s="2" t="s">
        <v>154</v>
      </c>
      <c r="G469" s="2" t="str">
        <f t="shared" si="7"/>
        <v/>
      </c>
      <c r="H469" s="16"/>
      <c r="I469" s="16"/>
      <c r="J469" s="2"/>
      <c r="K469" s="2"/>
      <c r="L469" s="2"/>
      <c r="M469" s="2"/>
      <c r="N469" s="2"/>
    </row>
    <row r="470" spans="1:14" x14ac:dyDescent="0.25">
      <c r="A470" s="2" t="s">
        <v>595</v>
      </c>
      <c r="B470" s="14">
        <v>43102</v>
      </c>
      <c r="C470" s="2" t="s">
        <v>153</v>
      </c>
      <c r="D470" s="2" t="b">
        <v>0</v>
      </c>
      <c r="E470" s="2" t="b">
        <v>0</v>
      </c>
      <c r="F470" s="2" t="s">
        <v>154</v>
      </c>
      <c r="G470" s="2" t="str">
        <f t="shared" si="7"/>
        <v/>
      </c>
      <c r="H470" s="16"/>
      <c r="I470" s="16"/>
      <c r="J470" s="2"/>
      <c r="K470" s="2"/>
      <c r="L470" s="2"/>
      <c r="M470" s="2"/>
      <c r="N470" s="2"/>
    </row>
    <row r="471" spans="1:14" x14ac:dyDescent="0.25">
      <c r="A471" s="2" t="s">
        <v>596</v>
      </c>
      <c r="B471" s="2" t="s">
        <v>217</v>
      </c>
      <c r="C471" s="2" t="s">
        <v>153</v>
      </c>
      <c r="D471" s="2" t="b">
        <v>0</v>
      </c>
      <c r="E471" s="2" t="b">
        <v>0</v>
      </c>
      <c r="F471" s="2" t="s">
        <v>154</v>
      </c>
      <c r="G471" s="2" t="str">
        <f t="shared" si="7"/>
        <v/>
      </c>
      <c r="H471" s="16"/>
      <c r="I471" s="16"/>
      <c r="J471" s="2"/>
      <c r="K471" s="2"/>
      <c r="L471" s="2"/>
      <c r="M471" s="2"/>
      <c r="N471" s="2"/>
    </row>
    <row r="472" spans="1:14" x14ac:dyDescent="0.25">
      <c r="A472" s="2" t="s">
        <v>553</v>
      </c>
      <c r="B472" s="2" t="s">
        <v>191</v>
      </c>
      <c r="C472" s="2" t="s">
        <v>153</v>
      </c>
      <c r="D472" s="2" t="b">
        <v>0</v>
      </c>
      <c r="E472" s="2" t="b">
        <v>0</v>
      </c>
      <c r="F472" s="2" t="s">
        <v>154</v>
      </c>
      <c r="G472" s="2" t="str">
        <f t="shared" si="7"/>
        <v/>
      </c>
      <c r="H472" s="16"/>
      <c r="I472" s="16"/>
      <c r="J472" s="2"/>
      <c r="K472" s="2"/>
      <c r="L472" s="2"/>
      <c r="M472" s="2"/>
      <c r="N472" s="2"/>
    </row>
    <row r="473" spans="1:14" x14ac:dyDescent="0.25">
      <c r="A473" s="2" t="s">
        <v>597</v>
      </c>
      <c r="B473" s="2" t="s">
        <v>172</v>
      </c>
      <c r="C473" s="2" t="s">
        <v>153</v>
      </c>
      <c r="D473" s="2" t="b">
        <v>0</v>
      </c>
      <c r="E473" s="2" t="b">
        <v>0</v>
      </c>
      <c r="F473" s="2" t="s">
        <v>154</v>
      </c>
      <c r="G473" s="2" t="str">
        <f t="shared" si="7"/>
        <v>Include</v>
      </c>
      <c r="H473" s="16"/>
      <c r="I473" s="16"/>
      <c r="J473" s="2"/>
      <c r="K473" s="2"/>
      <c r="L473" s="2"/>
      <c r="M473" s="2"/>
      <c r="N473" s="2"/>
    </row>
    <row r="474" spans="1:14" x14ac:dyDescent="0.25">
      <c r="A474" s="2" t="s">
        <v>598</v>
      </c>
      <c r="B474" s="2" t="s">
        <v>175</v>
      </c>
      <c r="C474" s="2" t="s">
        <v>153</v>
      </c>
      <c r="D474" s="2" t="b">
        <v>0</v>
      </c>
      <c r="E474" s="2" t="b">
        <v>0</v>
      </c>
      <c r="F474" s="2" t="s">
        <v>154</v>
      </c>
      <c r="G474" s="2" t="str">
        <f t="shared" si="7"/>
        <v/>
      </c>
      <c r="H474" s="16"/>
      <c r="I474" s="16"/>
      <c r="J474" s="2"/>
      <c r="K474" s="2"/>
      <c r="L474" s="2"/>
      <c r="M474" s="2"/>
      <c r="N474" s="2"/>
    </row>
    <row r="475" spans="1:14" x14ac:dyDescent="0.25">
      <c r="A475" s="2" t="s">
        <v>599</v>
      </c>
      <c r="B475" s="2" t="s">
        <v>191</v>
      </c>
      <c r="C475" s="2" t="s">
        <v>147</v>
      </c>
      <c r="D475" s="2" t="b">
        <v>0</v>
      </c>
      <c r="E475" s="2" t="b">
        <v>0</v>
      </c>
      <c r="F475" s="2" t="s">
        <v>272</v>
      </c>
      <c r="G475" s="2" t="str">
        <f t="shared" si="7"/>
        <v/>
      </c>
      <c r="H475" s="16"/>
      <c r="I475" s="16"/>
      <c r="J475" s="2"/>
      <c r="K475" s="2"/>
      <c r="L475" s="2"/>
      <c r="M475" s="2"/>
      <c r="N475" s="2"/>
    </row>
    <row r="476" spans="1:14" x14ac:dyDescent="0.25">
      <c r="A476" s="2" t="s">
        <v>556</v>
      </c>
      <c r="B476" s="2" t="s">
        <v>168</v>
      </c>
      <c r="C476" s="2" t="s">
        <v>153</v>
      </c>
      <c r="D476" s="2" t="b">
        <v>0</v>
      </c>
      <c r="E476" s="2" t="b">
        <v>0</v>
      </c>
      <c r="F476" s="2" t="s">
        <v>154</v>
      </c>
      <c r="G476" s="2" t="str">
        <f t="shared" si="7"/>
        <v/>
      </c>
      <c r="H476" s="16"/>
      <c r="I476" s="16"/>
      <c r="J476" s="2"/>
      <c r="K476" s="2"/>
      <c r="L476" s="2"/>
      <c r="M476" s="2"/>
      <c r="N476" s="2"/>
    </row>
    <row r="477" spans="1:14" x14ac:dyDescent="0.25">
      <c r="A477" s="2" t="s">
        <v>600</v>
      </c>
      <c r="B477" s="2" t="s">
        <v>205</v>
      </c>
      <c r="C477" s="2" t="s">
        <v>153</v>
      </c>
      <c r="D477" s="2" t="b">
        <v>0</v>
      </c>
      <c r="E477" s="2" t="b">
        <v>0</v>
      </c>
      <c r="F477" s="2" t="s">
        <v>154</v>
      </c>
      <c r="G477" s="2" t="str">
        <f t="shared" si="7"/>
        <v/>
      </c>
      <c r="H477" s="16"/>
      <c r="I477" s="16"/>
      <c r="J477" s="2"/>
      <c r="K477" s="2"/>
      <c r="L477" s="2"/>
      <c r="M477" s="2"/>
      <c r="N477" s="2"/>
    </row>
    <row r="478" spans="1:14" x14ac:dyDescent="0.25">
      <c r="A478" s="2" t="s">
        <v>601</v>
      </c>
      <c r="B478" s="2" t="s">
        <v>242</v>
      </c>
      <c r="C478" s="2" t="s">
        <v>153</v>
      </c>
      <c r="D478" s="2" t="b">
        <v>0</v>
      </c>
      <c r="E478" s="2" t="b">
        <v>0</v>
      </c>
      <c r="F478" s="2" t="s">
        <v>173</v>
      </c>
      <c r="G478" s="2" t="str">
        <f t="shared" si="7"/>
        <v/>
      </c>
      <c r="H478" s="16"/>
      <c r="I478" s="16"/>
      <c r="J478" s="2"/>
      <c r="K478" s="2"/>
      <c r="L478" s="2"/>
      <c r="M478" s="2"/>
      <c r="N478" s="2"/>
    </row>
    <row r="479" spans="1:14" x14ac:dyDescent="0.25">
      <c r="A479" s="2" t="s">
        <v>602</v>
      </c>
      <c r="B479" s="2" t="s">
        <v>175</v>
      </c>
      <c r="C479" s="2" t="s">
        <v>153</v>
      </c>
      <c r="D479" s="2" t="b">
        <v>0</v>
      </c>
      <c r="E479" s="2" t="b">
        <v>0</v>
      </c>
      <c r="F479" s="2" t="s">
        <v>154</v>
      </c>
      <c r="G479" s="2" t="str">
        <f t="shared" si="7"/>
        <v/>
      </c>
      <c r="H479" s="16"/>
      <c r="I479" s="16"/>
      <c r="J479" s="2"/>
      <c r="K479" s="2"/>
      <c r="L479" s="2"/>
      <c r="M479" s="2"/>
      <c r="N479" s="2"/>
    </row>
    <row r="480" spans="1:14" x14ac:dyDescent="0.25">
      <c r="A480" s="2" t="s">
        <v>603</v>
      </c>
      <c r="B480" s="2" t="s">
        <v>188</v>
      </c>
      <c r="C480" s="2" t="s">
        <v>153</v>
      </c>
      <c r="D480" s="2" t="b">
        <v>0</v>
      </c>
      <c r="E480" s="2" t="b">
        <v>0</v>
      </c>
      <c r="F480" s="2" t="s">
        <v>154</v>
      </c>
      <c r="G480" s="2" t="str">
        <f t="shared" si="7"/>
        <v/>
      </c>
      <c r="H480" s="16"/>
      <c r="I480" s="16"/>
      <c r="J480" s="2"/>
      <c r="K480" s="2"/>
      <c r="L480" s="2"/>
      <c r="M480" s="2"/>
      <c r="N480" s="2"/>
    </row>
    <row r="481" spans="1:14" x14ac:dyDescent="0.25">
      <c r="A481" s="2" t="s">
        <v>604</v>
      </c>
      <c r="B481" s="2" t="s">
        <v>175</v>
      </c>
      <c r="C481" s="2" t="s">
        <v>153</v>
      </c>
      <c r="D481" s="2" t="b">
        <v>0</v>
      </c>
      <c r="E481" s="2" t="b">
        <v>0</v>
      </c>
      <c r="F481" s="2" t="s">
        <v>154</v>
      </c>
      <c r="G481" s="2" t="str">
        <f t="shared" si="7"/>
        <v/>
      </c>
      <c r="H481" s="16"/>
      <c r="I481" s="16"/>
      <c r="J481" s="2"/>
      <c r="K481" s="2"/>
      <c r="L481" s="2"/>
      <c r="M481" s="2"/>
      <c r="N481" s="2"/>
    </row>
    <row r="482" spans="1:14" x14ac:dyDescent="0.25">
      <c r="A482" s="2" t="s">
        <v>605</v>
      </c>
      <c r="B482" s="2" t="s">
        <v>170</v>
      </c>
      <c r="C482" s="2" t="s">
        <v>153</v>
      </c>
      <c r="D482" s="2" t="b">
        <v>0</v>
      </c>
      <c r="E482" s="2" t="b">
        <v>0</v>
      </c>
      <c r="F482" s="2" t="s">
        <v>154</v>
      </c>
      <c r="G482" s="2" t="str">
        <f t="shared" si="7"/>
        <v/>
      </c>
      <c r="H482" s="16"/>
      <c r="I482" s="16"/>
      <c r="J482" s="2"/>
      <c r="K482" s="2"/>
      <c r="L482" s="2"/>
      <c r="M482" s="2"/>
      <c r="N482" s="2"/>
    </row>
    <row r="483" spans="1:14" x14ac:dyDescent="0.25">
      <c r="A483" s="2" t="s">
        <v>606</v>
      </c>
      <c r="B483" s="14">
        <v>43102</v>
      </c>
      <c r="C483" s="2" t="s">
        <v>153</v>
      </c>
      <c r="D483" s="2" t="b">
        <v>0</v>
      </c>
      <c r="E483" s="2" t="b">
        <v>0</v>
      </c>
      <c r="F483" s="2" t="s">
        <v>154</v>
      </c>
      <c r="G483" s="2" t="str">
        <f t="shared" si="7"/>
        <v/>
      </c>
      <c r="H483" s="16"/>
      <c r="I483" s="16"/>
      <c r="J483" s="2"/>
      <c r="K483" s="2"/>
      <c r="L483" s="2"/>
      <c r="M483" s="2"/>
      <c r="N483" s="2"/>
    </row>
    <row r="484" spans="1:14" x14ac:dyDescent="0.25">
      <c r="A484" s="2" t="s">
        <v>388</v>
      </c>
      <c r="B484" s="2" t="s">
        <v>175</v>
      </c>
      <c r="C484" s="2" t="s">
        <v>153</v>
      </c>
      <c r="D484" s="2" t="b">
        <v>0</v>
      </c>
      <c r="E484" s="2" t="b">
        <v>0</v>
      </c>
      <c r="F484" s="2" t="s">
        <v>154</v>
      </c>
      <c r="G484" s="2" t="str">
        <f t="shared" si="7"/>
        <v/>
      </c>
      <c r="H484" s="16"/>
      <c r="I484" s="16"/>
      <c r="J484" s="2"/>
      <c r="K484" s="2"/>
      <c r="L484" s="2"/>
      <c r="M484" s="2"/>
      <c r="N484" s="2"/>
    </row>
    <row r="485" spans="1:14" x14ac:dyDescent="0.25">
      <c r="A485" s="2" t="s">
        <v>607</v>
      </c>
      <c r="B485" s="2" t="s">
        <v>195</v>
      </c>
      <c r="C485" s="2" t="s">
        <v>153</v>
      </c>
      <c r="D485" s="2" t="b">
        <v>0</v>
      </c>
      <c r="E485" s="2" t="b">
        <v>0</v>
      </c>
      <c r="F485" s="2" t="s">
        <v>154</v>
      </c>
      <c r="G485" s="2" t="str">
        <f t="shared" si="7"/>
        <v/>
      </c>
      <c r="H485" s="16"/>
      <c r="I485" s="16"/>
      <c r="J485" s="2"/>
      <c r="K485" s="2"/>
      <c r="L485" s="2"/>
      <c r="M485" s="2"/>
      <c r="N485" s="2"/>
    </row>
    <row r="486" spans="1:14" x14ac:dyDescent="0.25">
      <c r="A486" s="2" t="s">
        <v>608</v>
      </c>
      <c r="B486" s="2" t="s">
        <v>170</v>
      </c>
      <c r="C486" s="2" t="s">
        <v>153</v>
      </c>
      <c r="D486" s="2" t="b">
        <v>0</v>
      </c>
      <c r="E486" s="2" t="b">
        <v>0</v>
      </c>
      <c r="F486" s="2" t="s">
        <v>154</v>
      </c>
      <c r="G486" s="2" t="str">
        <f t="shared" si="7"/>
        <v/>
      </c>
      <c r="H486" s="16"/>
      <c r="I486" s="16"/>
      <c r="J486" s="2"/>
      <c r="K486" s="2"/>
      <c r="L486" s="2"/>
      <c r="M486" s="2"/>
      <c r="N486" s="2"/>
    </row>
    <row r="487" spans="1:14" x14ac:dyDescent="0.25">
      <c r="A487" s="2" t="s">
        <v>609</v>
      </c>
      <c r="B487" s="2" t="s">
        <v>146</v>
      </c>
      <c r="C487" s="2" t="s">
        <v>147</v>
      </c>
      <c r="D487" s="2" t="b">
        <v>0</v>
      </c>
      <c r="E487" s="2" t="b">
        <v>1</v>
      </c>
      <c r="F487" s="2" t="s">
        <v>148</v>
      </c>
      <c r="G487" s="2" t="str">
        <f t="shared" si="7"/>
        <v>Exclude</v>
      </c>
      <c r="H487" s="16"/>
      <c r="I487" s="16"/>
      <c r="J487" s="2"/>
      <c r="K487" s="2"/>
      <c r="L487" s="2"/>
      <c r="M487" s="2"/>
      <c r="N487" s="2"/>
    </row>
    <row r="488" spans="1:14" x14ac:dyDescent="0.25">
      <c r="A488" s="2" t="s">
        <v>581</v>
      </c>
      <c r="B488" s="2" t="s">
        <v>172</v>
      </c>
      <c r="C488" s="2" t="s">
        <v>153</v>
      </c>
      <c r="D488" s="2" t="b">
        <v>0</v>
      </c>
      <c r="E488" s="2" t="b">
        <v>0</v>
      </c>
      <c r="F488" s="2" t="s">
        <v>154</v>
      </c>
      <c r="G488" s="2" t="str">
        <f t="shared" si="7"/>
        <v>Include</v>
      </c>
      <c r="H488" s="16"/>
      <c r="I488" s="16"/>
      <c r="J488" s="2"/>
      <c r="K488" s="2"/>
      <c r="L488" s="2"/>
      <c r="M488" s="2"/>
      <c r="N488" s="2"/>
    </row>
    <row r="489" spans="1:14" x14ac:dyDescent="0.25">
      <c r="A489" s="2" t="s">
        <v>610</v>
      </c>
      <c r="B489" s="2" t="s">
        <v>217</v>
      </c>
      <c r="C489" s="2" t="s">
        <v>153</v>
      </c>
      <c r="D489" s="2" t="b">
        <v>0</v>
      </c>
      <c r="E489" s="2" t="b">
        <v>0</v>
      </c>
      <c r="F489" s="2" t="s">
        <v>154</v>
      </c>
      <c r="G489" s="2" t="str">
        <f t="shared" si="7"/>
        <v/>
      </c>
      <c r="H489" s="16"/>
      <c r="I489" s="16"/>
      <c r="J489" s="2"/>
      <c r="K489" s="2"/>
      <c r="L489" s="2"/>
      <c r="M489" s="2"/>
      <c r="N489" s="2"/>
    </row>
    <row r="490" spans="1:14" x14ac:dyDescent="0.25">
      <c r="A490" s="2" t="s">
        <v>297</v>
      </c>
      <c r="B490" s="2" t="s">
        <v>157</v>
      </c>
      <c r="C490" s="2" t="s">
        <v>147</v>
      </c>
      <c r="D490" s="2" t="b">
        <v>0</v>
      </c>
      <c r="E490" s="2" t="b">
        <v>0</v>
      </c>
      <c r="F490" s="2" t="s">
        <v>262</v>
      </c>
      <c r="G490" s="2" t="str">
        <f t="shared" si="7"/>
        <v/>
      </c>
      <c r="H490" s="16"/>
      <c r="I490" s="16"/>
      <c r="J490" s="2"/>
      <c r="K490" s="2"/>
      <c r="L490" s="2"/>
      <c r="M490" s="2"/>
      <c r="N490" s="2"/>
    </row>
    <row r="491" spans="1:14" x14ac:dyDescent="0.25">
      <c r="A491" s="2" t="s">
        <v>304</v>
      </c>
      <c r="B491" s="2" t="s">
        <v>168</v>
      </c>
      <c r="C491" s="2" t="s">
        <v>153</v>
      </c>
      <c r="D491" s="2" t="b">
        <v>0</v>
      </c>
      <c r="E491" s="2" t="b">
        <v>0</v>
      </c>
      <c r="F491" s="2" t="s">
        <v>154</v>
      </c>
      <c r="G491" s="2" t="str">
        <f t="shared" si="7"/>
        <v/>
      </c>
      <c r="H491" s="16"/>
      <c r="I491" s="16"/>
      <c r="J491" s="2"/>
      <c r="K491" s="2"/>
      <c r="L491" s="2"/>
      <c r="M491" s="2"/>
      <c r="N491" s="2"/>
    </row>
    <row r="492" spans="1:14" x14ac:dyDescent="0.25">
      <c r="A492" s="2" t="s">
        <v>203</v>
      </c>
      <c r="B492" s="2" t="s">
        <v>168</v>
      </c>
      <c r="C492" s="2" t="s">
        <v>153</v>
      </c>
      <c r="D492" s="2" t="b">
        <v>0</v>
      </c>
      <c r="E492" s="2" t="b">
        <v>0</v>
      </c>
      <c r="F492" s="2" t="s">
        <v>154</v>
      </c>
      <c r="G492" s="2" t="str">
        <f t="shared" si="7"/>
        <v/>
      </c>
      <c r="H492" s="16"/>
      <c r="I492" s="16"/>
      <c r="J492" s="2"/>
      <c r="K492" s="2"/>
      <c r="L492" s="2"/>
      <c r="M492" s="2"/>
      <c r="N492" s="2"/>
    </row>
    <row r="493" spans="1:14" x14ac:dyDescent="0.25">
      <c r="A493" s="2" t="s">
        <v>611</v>
      </c>
      <c r="B493" s="2" t="s">
        <v>179</v>
      </c>
      <c r="C493" s="2" t="s">
        <v>153</v>
      </c>
      <c r="D493" s="2" t="b">
        <v>0</v>
      </c>
      <c r="E493" s="2" t="b">
        <v>0</v>
      </c>
      <c r="F493" s="2" t="s">
        <v>154</v>
      </c>
      <c r="G493" s="2" t="str">
        <f t="shared" si="7"/>
        <v/>
      </c>
      <c r="H493" s="16"/>
      <c r="I493" s="16"/>
      <c r="J493" s="2"/>
      <c r="K493" s="2"/>
      <c r="L493" s="2"/>
      <c r="M493" s="2"/>
      <c r="N493" s="2"/>
    </row>
    <row r="494" spans="1:14" x14ac:dyDescent="0.25">
      <c r="A494" s="2" t="s">
        <v>579</v>
      </c>
      <c r="B494" s="2" t="s">
        <v>172</v>
      </c>
      <c r="C494" s="2" t="s">
        <v>153</v>
      </c>
      <c r="D494" s="2" t="b">
        <v>0</v>
      </c>
      <c r="E494" s="2" t="b">
        <v>0</v>
      </c>
      <c r="F494" s="2" t="s">
        <v>154</v>
      </c>
      <c r="G494" s="2" t="str">
        <f t="shared" si="7"/>
        <v>Include</v>
      </c>
      <c r="H494" s="16"/>
      <c r="I494" s="16"/>
      <c r="J494" s="2"/>
      <c r="K494" s="2"/>
      <c r="L494" s="2"/>
      <c r="M494" s="2"/>
      <c r="N494" s="2"/>
    </row>
    <row r="495" spans="1:14" x14ac:dyDescent="0.25">
      <c r="A495" s="2" t="s">
        <v>612</v>
      </c>
      <c r="B495" s="2" t="s">
        <v>172</v>
      </c>
      <c r="C495" s="2" t="s">
        <v>147</v>
      </c>
      <c r="D495" s="2" t="b">
        <v>0</v>
      </c>
      <c r="E495" s="2" t="b">
        <v>0</v>
      </c>
      <c r="F495" s="2" t="s">
        <v>154</v>
      </c>
      <c r="G495" s="2" t="str">
        <f t="shared" si="7"/>
        <v>Include</v>
      </c>
      <c r="H495" s="16"/>
      <c r="I495" s="16"/>
      <c r="J495" s="2"/>
      <c r="K495" s="2"/>
      <c r="L495" s="2"/>
      <c r="M495" s="2"/>
      <c r="N495" s="2"/>
    </row>
    <row r="496" spans="1:14" x14ac:dyDescent="0.25">
      <c r="A496" s="2" t="s">
        <v>613</v>
      </c>
      <c r="B496" s="2" t="s">
        <v>220</v>
      </c>
      <c r="C496" s="2" t="s">
        <v>153</v>
      </c>
      <c r="D496" s="2" t="b">
        <v>0</v>
      </c>
      <c r="E496" s="2" t="b">
        <v>0</v>
      </c>
      <c r="F496" s="2" t="s">
        <v>154</v>
      </c>
      <c r="G496" s="2" t="str">
        <f t="shared" si="7"/>
        <v/>
      </c>
      <c r="H496" s="16"/>
      <c r="I496" s="16"/>
      <c r="J496" s="2"/>
      <c r="K496" s="2"/>
      <c r="L496" s="2"/>
      <c r="M496" s="2"/>
      <c r="N496" s="2"/>
    </row>
    <row r="497" spans="1:14" x14ac:dyDescent="0.25">
      <c r="A497" s="2" t="s">
        <v>614</v>
      </c>
      <c r="B497" s="2" t="s">
        <v>220</v>
      </c>
      <c r="C497" s="2" t="s">
        <v>153</v>
      </c>
      <c r="D497" s="2" t="b">
        <v>0</v>
      </c>
      <c r="E497" s="2" t="b">
        <v>0</v>
      </c>
      <c r="F497" s="2" t="s">
        <v>154</v>
      </c>
      <c r="G497" s="2" t="str">
        <f t="shared" si="7"/>
        <v/>
      </c>
      <c r="H497" s="16"/>
      <c r="I497" s="16"/>
      <c r="J497" s="2"/>
      <c r="K497" s="2"/>
      <c r="L497" s="2"/>
      <c r="M497" s="2"/>
      <c r="N497" s="2"/>
    </row>
    <row r="498" spans="1:14" x14ac:dyDescent="0.25">
      <c r="A498" s="2" t="s">
        <v>615</v>
      </c>
      <c r="B498" s="2" t="s">
        <v>222</v>
      </c>
      <c r="C498" s="2" t="s">
        <v>153</v>
      </c>
      <c r="D498" s="2" t="b">
        <v>0</v>
      </c>
      <c r="E498" s="2" t="b">
        <v>0</v>
      </c>
      <c r="F498" s="2" t="s">
        <v>262</v>
      </c>
      <c r="G498" s="2" t="str">
        <f t="shared" si="7"/>
        <v/>
      </c>
      <c r="H498" s="16"/>
      <c r="I498" s="16"/>
      <c r="J498" s="2"/>
      <c r="K498" s="2"/>
      <c r="L498" s="2"/>
      <c r="M498" s="2"/>
      <c r="N498" s="2"/>
    </row>
    <row r="499" spans="1:14" x14ac:dyDescent="0.25">
      <c r="A499" s="2" t="s">
        <v>460</v>
      </c>
      <c r="B499" s="2" t="s">
        <v>168</v>
      </c>
      <c r="C499" s="2" t="s">
        <v>153</v>
      </c>
      <c r="D499" s="2" t="b">
        <v>0</v>
      </c>
      <c r="E499" s="2" t="b">
        <v>0</v>
      </c>
      <c r="F499" s="2" t="s">
        <v>154</v>
      </c>
      <c r="G499" s="2" t="str">
        <f t="shared" si="7"/>
        <v/>
      </c>
      <c r="H499" s="16"/>
      <c r="I499" s="16"/>
      <c r="J499" s="2"/>
      <c r="K499" s="2"/>
      <c r="L499" s="2"/>
      <c r="M499" s="2"/>
      <c r="N499" s="2"/>
    </row>
    <row r="500" spans="1:14" x14ac:dyDescent="0.25">
      <c r="A500" s="2" t="s">
        <v>616</v>
      </c>
      <c r="B500" s="2" t="s">
        <v>188</v>
      </c>
      <c r="C500" s="2" t="s">
        <v>153</v>
      </c>
      <c r="D500" s="2" t="b">
        <v>0</v>
      </c>
      <c r="E500" s="2" t="b">
        <v>0</v>
      </c>
      <c r="F500" s="2" t="s">
        <v>154</v>
      </c>
      <c r="G500" s="2" t="str">
        <f t="shared" si="7"/>
        <v/>
      </c>
      <c r="H500" s="16"/>
      <c r="I500" s="16"/>
      <c r="J500" s="2"/>
      <c r="K500" s="2"/>
      <c r="L500" s="2"/>
      <c r="M500" s="2"/>
      <c r="N500" s="2"/>
    </row>
    <row r="501" spans="1:14" x14ac:dyDescent="0.25">
      <c r="A501" s="2" t="s">
        <v>617</v>
      </c>
      <c r="B501" s="2" t="s">
        <v>170</v>
      </c>
      <c r="C501" s="2" t="s">
        <v>153</v>
      </c>
      <c r="D501" s="2" t="b">
        <v>0</v>
      </c>
      <c r="E501" s="2" t="b">
        <v>0</v>
      </c>
      <c r="F501" s="2" t="s">
        <v>154</v>
      </c>
      <c r="G501" s="2" t="str">
        <f t="shared" si="7"/>
        <v/>
      </c>
      <c r="H501" s="16"/>
      <c r="I501" s="16"/>
      <c r="J501" s="2"/>
      <c r="K501" s="2"/>
      <c r="L501" s="2"/>
      <c r="M501" s="2"/>
      <c r="N501" s="2"/>
    </row>
    <row r="502" spans="1:14" x14ac:dyDescent="0.25">
      <c r="A502" s="2" t="s">
        <v>618</v>
      </c>
      <c r="B502" s="2" t="s">
        <v>152</v>
      </c>
      <c r="C502" s="2" t="s">
        <v>153</v>
      </c>
      <c r="D502" s="2" t="b">
        <v>0</v>
      </c>
      <c r="E502" s="2" t="b">
        <v>0</v>
      </c>
      <c r="F502" s="2" t="s">
        <v>154</v>
      </c>
      <c r="G502" s="2" t="str">
        <f t="shared" si="7"/>
        <v/>
      </c>
      <c r="H502" s="16"/>
      <c r="I502" s="16"/>
      <c r="J502" s="2"/>
      <c r="K502" s="2"/>
      <c r="L502" s="2"/>
      <c r="M502" s="2"/>
      <c r="N502" s="2"/>
    </row>
    <row r="503" spans="1:14" x14ac:dyDescent="0.25">
      <c r="A503" s="2" t="s">
        <v>619</v>
      </c>
      <c r="B503" s="2" t="s">
        <v>164</v>
      </c>
      <c r="C503" s="2" t="s">
        <v>153</v>
      </c>
      <c r="D503" s="2" t="b">
        <v>0</v>
      </c>
      <c r="E503" s="2" t="b">
        <v>0</v>
      </c>
      <c r="F503" s="2" t="s">
        <v>154</v>
      </c>
      <c r="G503" s="2" t="str">
        <f t="shared" si="7"/>
        <v/>
      </c>
      <c r="H503" s="16"/>
      <c r="I503" s="16"/>
      <c r="J503" s="2"/>
      <c r="K503" s="2"/>
      <c r="L503" s="2"/>
      <c r="M503" s="2"/>
      <c r="N503" s="2"/>
    </row>
    <row r="504" spans="1:14" x14ac:dyDescent="0.25">
      <c r="A504" s="2" t="s">
        <v>620</v>
      </c>
      <c r="B504" s="2" t="s">
        <v>179</v>
      </c>
      <c r="C504" s="2" t="s">
        <v>147</v>
      </c>
      <c r="D504" s="2" t="b">
        <v>0</v>
      </c>
      <c r="E504" s="2" t="b">
        <v>0</v>
      </c>
      <c r="F504" s="2" t="s">
        <v>173</v>
      </c>
      <c r="G504" s="2" t="str">
        <f t="shared" si="7"/>
        <v/>
      </c>
      <c r="H504" s="16"/>
      <c r="I504" s="16"/>
      <c r="J504" s="2"/>
      <c r="K504" s="2"/>
      <c r="L504" s="2"/>
      <c r="M504" s="2"/>
      <c r="N504" s="2"/>
    </row>
    <row r="505" spans="1:14" x14ac:dyDescent="0.25">
      <c r="A505" s="2" t="s">
        <v>621</v>
      </c>
      <c r="B505" s="2" t="s">
        <v>170</v>
      </c>
      <c r="C505" s="2" t="s">
        <v>153</v>
      </c>
      <c r="D505" s="2" t="b">
        <v>0</v>
      </c>
      <c r="E505" s="2" t="b">
        <v>0</v>
      </c>
      <c r="F505" s="2" t="s">
        <v>154</v>
      </c>
      <c r="G505" s="2" t="str">
        <f t="shared" si="7"/>
        <v/>
      </c>
      <c r="H505" s="16"/>
      <c r="I505" s="16"/>
      <c r="J505" s="2"/>
      <c r="K505" s="2"/>
      <c r="L505" s="2"/>
      <c r="M505" s="2"/>
      <c r="N505" s="2"/>
    </row>
    <row r="506" spans="1:14" x14ac:dyDescent="0.25">
      <c r="A506" s="2" t="s">
        <v>47</v>
      </c>
      <c r="B506" s="2" t="s">
        <v>168</v>
      </c>
      <c r="C506" s="2" t="s">
        <v>153</v>
      </c>
      <c r="D506" s="2" t="b">
        <v>0</v>
      </c>
      <c r="E506" s="2" t="b">
        <v>0</v>
      </c>
      <c r="F506" s="2" t="s">
        <v>154</v>
      </c>
      <c r="G506" s="2" t="str">
        <f t="shared" si="7"/>
        <v/>
      </c>
      <c r="H506" s="16"/>
      <c r="I506" s="16"/>
      <c r="J506" s="2"/>
      <c r="K506" s="2"/>
      <c r="L506" s="2"/>
      <c r="M506" s="2"/>
      <c r="N506" s="2"/>
    </row>
    <row r="507" spans="1:14" x14ac:dyDescent="0.25">
      <c r="A507" s="2" t="s">
        <v>622</v>
      </c>
      <c r="B507" s="2" t="s">
        <v>168</v>
      </c>
      <c r="C507" s="2" t="s">
        <v>153</v>
      </c>
      <c r="D507" s="2" t="b">
        <v>0</v>
      </c>
      <c r="E507" s="2" t="b">
        <v>0</v>
      </c>
      <c r="F507" s="2" t="s">
        <v>154</v>
      </c>
      <c r="G507" s="2" t="str">
        <f t="shared" si="7"/>
        <v/>
      </c>
      <c r="H507" s="16"/>
      <c r="I507" s="16"/>
      <c r="J507" s="2"/>
      <c r="K507" s="2"/>
      <c r="L507" s="2"/>
      <c r="M507" s="2"/>
      <c r="N507" s="2"/>
    </row>
    <row r="508" spans="1:14" x14ac:dyDescent="0.25">
      <c r="A508" s="2" t="s">
        <v>623</v>
      </c>
      <c r="B508" s="2" t="s">
        <v>195</v>
      </c>
      <c r="C508" s="2" t="s">
        <v>147</v>
      </c>
      <c r="D508" s="2" t="b">
        <v>0</v>
      </c>
      <c r="E508" s="2" t="b">
        <v>0</v>
      </c>
      <c r="F508" s="2" t="s">
        <v>262</v>
      </c>
      <c r="G508" s="2" t="str">
        <f t="shared" si="7"/>
        <v/>
      </c>
      <c r="H508" s="16"/>
      <c r="I508" s="16"/>
      <c r="J508" s="2"/>
      <c r="K508" s="2"/>
      <c r="L508" s="2"/>
      <c r="M508" s="2"/>
      <c r="N508" s="2"/>
    </row>
    <row r="509" spans="1:14" x14ac:dyDescent="0.25">
      <c r="A509" s="2" t="s">
        <v>624</v>
      </c>
      <c r="B509" s="2" t="s">
        <v>146</v>
      </c>
      <c r="C509" s="2" t="s">
        <v>147</v>
      </c>
      <c r="D509" s="2" t="b">
        <v>0</v>
      </c>
      <c r="E509" s="2" t="b">
        <v>1</v>
      </c>
      <c r="F509" s="2" t="s">
        <v>148</v>
      </c>
      <c r="G509" s="2" t="str">
        <f t="shared" si="7"/>
        <v>Exclude</v>
      </c>
      <c r="H509" s="16"/>
      <c r="I509" s="16"/>
      <c r="J509" s="2"/>
      <c r="K509" s="2"/>
      <c r="L509" s="2"/>
      <c r="M509" s="2"/>
      <c r="N509" s="2"/>
    </row>
    <row r="510" spans="1:14" x14ac:dyDescent="0.25">
      <c r="A510" s="2" t="s">
        <v>45</v>
      </c>
      <c r="B510" s="2" t="s">
        <v>195</v>
      </c>
      <c r="C510" s="2" t="s">
        <v>153</v>
      </c>
      <c r="D510" s="2" t="b">
        <v>0</v>
      </c>
      <c r="E510" s="2" t="b">
        <v>0</v>
      </c>
      <c r="F510" s="2" t="s">
        <v>154</v>
      </c>
      <c r="G510" s="2" t="str">
        <f t="shared" si="7"/>
        <v/>
      </c>
      <c r="H510" s="16"/>
      <c r="I510" s="16"/>
      <c r="J510" s="2"/>
      <c r="K510" s="2"/>
      <c r="L510" s="2"/>
      <c r="M510" s="2"/>
      <c r="N510" s="2"/>
    </row>
    <row r="511" spans="1:14" x14ac:dyDescent="0.25">
      <c r="A511" s="2" t="s">
        <v>187</v>
      </c>
      <c r="B511" s="2" t="s">
        <v>172</v>
      </c>
      <c r="C511" s="2" t="s">
        <v>153</v>
      </c>
      <c r="D511" s="2" t="b">
        <v>0</v>
      </c>
      <c r="E511" s="2" t="b">
        <v>0</v>
      </c>
      <c r="F511" s="2" t="s">
        <v>154</v>
      </c>
      <c r="G511" s="2" t="str">
        <f t="shared" si="7"/>
        <v>Include</v>
      </c>
      <c r="H511" s="16"/>
      <c r="I511" s="16"/>
      <c r="J511" s="2"/>
      <c r="K511" s="2"/>
      <c r="L511" s="2"/>
      <c r="M511" s="2"/>
      <c r="N511" s="2"/>
    </row>
    <row r="512" spans="1:14" x14ac:dyDescent="0.25">
      <c r="A512" s="2" t="s">
        <v>625</v>
      </c>
      <c r="B512" s="2" t="s">
        <v>170</v>
      </c>
      <c r="C512" s="2" t="s">
        <v>153</v>
      </c>
      <c r="D512" s="2" t="b">
        <v>0</v>
      </c>
      <c r="E512" s="2" t="b">
        <v>0</v>
      </c>
      <c r="F512" s="2" t="s">
        <v>196</v>
      </c>
      <c r="G512" s="2" t="str">
        <f t="shared" si="7"/>
        <v/>
      </c>
      <c r="H512" s="16"/>
      <c r="I512" s="16"/>
      <c r="J512" s="2"/>
      <c r="K512" s="2"/>
      <c r="L512" s="2"/>
      <c r="M512" s="2"/>
      <c r="N512" s="2"/>
    </row>
    <row r="513" spans="1:14" x14ac:dyDescent="0.25">
      <c r="A513" s="2" t="s">
        <v>626</v>
      </c>
      <c r="B513" s="2" t="s">
        <v>177</v>
      </c>
      <c r="C513" s="2" t="s">
        <v>153</v>
      </c>
      <c r="D513" s="2" t="b">
        <v>0</v>
      </c>
      <c r="E513" s="2" t="b">
        <v>0</v>
      </c>
      <c r="F513" s="2" t="s">
        <v>154</v>
      </c>
      <c r="G513" s="2" t="str">
        <f t="shared" si="7"/>
        <v/>
      </c>
      <c r="H513" s="16"/>
      <c r="I513" s="16"/>
      <c r="J513" s="2"/>
      <c r="K513" s="2"/>
      <c r="L513" s="2"/>
      <c r="M513" s="2"/>
      <c r="N513" s="2"/>
    </row>
    <row r="514" spans="1:14" x14ac:dyDescent="0.25">
      <c r="A514" s="2" t="s">
        <v>627</v>
      </c>
      <c r="B514" s="14">
        <v>43102</v>
      </c>
      <c r="C514" s="2" t="s">
        <v>147</v>
      </c>
      <c r="D514" s="2" t="b">
        <v>0</v>
      </c>
      <c r="E514" s="2" t="b">
        <v>0</v>
      </c>
      <c r="F514" s="2" t="s">
        <v>173</v>
      </c>
      <c r="G514" s="2" t="str">
        <f t="shared" si="7"/>
        <v/>
      </c>
      <c r="H514" s="16"/>
      <c r="I514" s="16"/>
      <c r="J514" s="2"/>
      <c r="K514" s="2"/>
      <c r="L514" s="2"/>
      <c r="M514" s="2"/>
      <c r="N514" s="2"/>
    </row>
    <row r="515" spans="1:14" x14ac:dyDescent="0.25">
      <c r="A515" s="2" t="s">
        <v>277</v>
      </c>
      <c r="B515" s="2" t="s">
        <v>188</v>
      </c>
      <c r="C515" s="2" t="s">
        <v>153</v>
      </c>
      <c r="D515" s="2" t="b">
        <v>0</v>
      </c>
      <c r="E515" s="2" t="b">
        <v>0</v>
      </c>
      <c r="F515" s="2" t="s">
        <v>154</v>
      </c>
      <c r="G515" s="2" t="str">
        <f t="shared" ref="G515:G578" si="8">IF(B515="11/29/2017", "Include", IF(OR(F515="L",F515="B", D515=TRUE, E515=TRUE), "Exclude", ""))</f>
        <v/>
      </c>
      <c r="H515" s="16"/>
      <c r="I515" s="16"/>
      <c r="J515" s="2"/>
      <c r="K515" s="2"/>
      <c r="L515" s="2"/>
      <c r="M515" s="2"/>
      <c r="N515" s="2"/>
    </row>
    <row r="516" spans="1:14" x14ac:dyDescent="0.25">
      <c r="A516" s="2" t="s">
        <v>628</v>
      </c>
      <c r="B516" s="14">
        <v>43102</v>
      </c>
      <c r="C516" s="2" t="s">
        <v>153</v>
      </c>
      <c r="D516" s="2" t="b">
        <v>0</v>
      </c>
      <c r="E516" s="2" t="b">
        <v>0</v>
      </c>
      <c r="F516" s="2" t="s">
        <v>154</v>
      </c>
      <c r="G516" s="2" t="str">
        <f t="shared" si="8"/>
        <v/>
      </c>
      <c r="H516" s="16"/>
      <c r="I516" s="16"/>
      <c r="J516" s="2"/>
      <c r="K516" s="2"/>
      <c r="L516" s="2"/>
      <c r="M516" s="2"/>
      <c r="N516" s="2"/>
    </row>
    <row r="517" spans="1:14" x14ac:dyDescent="0.25">
      <c r="A517" s="2" t="s">
        <v>629</v>
      </c>
      <c r="B517" s="14">
        <v>43102</v>
      </c>
      <c r="C517" s="2" t="s">
        <v>153</v>
      </c>
      <c r="D517" s="2" t="b">
        <v>0</v>
      </c>
      <c r="E517" s="2" t="b">
        <v>0</v>
      </c>
      <c r="F517" s="2" t="s">
        <v>154</v>
      </c>
      <c r="G517" s="2" t="str">
        <f t="shared" si="8"/>
        <v/>
      </c>
      <c r="H517" s="16"/>
      <c r="I517" s="16"/>
      <c r="J517" s="2"/>
      <c r="K517" s="2"/>
      <c r="L517" s="2"/>
      <c r="M517" s="2"/>
      <c r="N517" s="2"/>
    </row>
    <row r="518" spans="1:14" x14ac:dyDescent="0.25">
      <c r="A518" s="2" t="s">
        <v>630</v>
      </c>
      <c r="B518" s="2" t="s">
        <v>191</v>
      </c>
      <c r="C518" s="2" t="s">
        <v>153</v>
      </c>
      <c r="D518" s="2" t="b">
        <v>0</v>
      </c>
      <c r="E518" s="2" t="b">
        <v>0</v>
      </c>
      <c r="F518" s="2" t="s">
        <v>154</v>
      </c>
      <c r="G518" s="2" t="str">
        <f t="shared" si="8"/>
        <v/>
      </c>
      <c r="H518" s="16"/>
      <c r="I518" s="16"/>
      <c r="J518" s="2"/>
      <c r="K518" s="2"/>
      <c r="L518" s="2"/>
      <c r="M518" s="2"/>
      <c r="N518" s="2"/>
    </row>
    <row r="519" spans="1:14" x14ac:dyDescent="0.25">
      <c r="A519" s="2" t="s">
        <v>631</v>
      </c>
      <c r="B519" s="2" t="s">
        <v>222</v>
      </c>
      <c r="C519" s="2" t="s">
        <v>153</v>
      </c>
      <c r="D519" s="2" t="b">
        <v>0</v>
      </c>
      <c r="E519" s="2" t="b">
        <v>0</v>
      </c>
      <c r="F519" s="2" t="s">
        <v>173</v>
      </c>
      <c r="G519" s="2" t="str">
        <f t="shared" si="8"/>
        <v/>
      </c>
      <c r="H519" s="16"/>
      <c r="I519" s="16"/>
      <c r="J519" s="2"/>
      <c r="K519" s="2"/>
      <c r="L519" s="2"/>
      <c r="M519" s="2"/>
      <c r="N519" s="2"/>
    </row>
    <row r="520" spans="1:14" x14ac:dyDescent="0.25">
      <c r="A520" s="2" t="s">
        <v>632</v>
      </c>
      <c r="B520" s="2" t="s">
        <v>170</v>
      </c>
      <c r="C520" s="2" t="s">
        <v>153</v>
      </c>
      <c r="D520" s="2" t="b">
        <v>0</v>
      </c>
      <c r="E520" s="2" t="b">
        <v>0</v>
      </c>
      <c r="F520" s="2" t="s">
        <v>154</v>
      </c>
      <c r="G520" s="2" t="str">
        <f t="shared" si="8"/>
        <v/>
      </c>
      <c r="H520" s="16"/>
      <c r="I520" s="16"/>
      <c r="J520" s="2"/>
      <c r="K520" s="2"/>
      <c r="L520" s="2"/>
      <c r="M520" s="2"/>
      <c r="N520" s="2"/>
    </row>
    <row r="521" spans="1:14" x14ac:dyDescent="0.25">
      <c r="A521" s="2" t="s">
        <v>633</v>
      </c>
      <c r="B521" s="2" t="s">
        <v>157</v>
      </c>
      <c r="C521" s="2" t="s">
        <v>153</v>
      </c>
      <c r="D521" s="2" t="b">
        <v>0</v>
      </c>
      <c r="E521" s="2" t="b">
        <v>0</v>
      </c>
      <c r="F521" s="2" t="s">
        <v>154</v>
      </c>
      <c r="G521" s="2" t="str">
        <f t="shared" si="8"/>
        <v/>
      </c>
      <c r="H521" s="16"/>
      <c r="I521" s="16"/>
      <c r="J521" s="2"/>
      <c r="K521" s="2"/>
      <c r="L521" s="2"/>
      <c r="M521" s="2"/>
      <c r="N521" s="2"/>
    </row>
    <row r="522" spans="1:14" x14ac:dyDescent="0.25">
      <c r="A522" s="2" t="s">
        <v>133</v>
      </c>
      <c r="B522" s="2" t="s">
        <v>177</v>
      </c>
      <c r="C522" s="2" t="s">
        <v>153</v>
      </c>
      <c r="D522" s="2" t="b">
        <v>0</v>
      </c>
      <c r="E522" s="2" t="b">
        <v>0</v>
      </c>
      <c r="F522" s="2" t="s">
        <v>154</v>
      </c>
      <c r="G522" s="2" t="str">
        <f t="shared" si="8"/>
        <v/>
      </c>
      <c r="H522" s="16"/>
      <c r="I522" s="16"/>
      <c r="J522" s="2"/>
      <c r="K522" s="2"/>
      <c r="L522" s="2"/>
      <c r="M522" s="2"/>
      <c r="N522" s="2"/>
    </row>
    <row r="523" spans="1:14" x14ac:dyDescent="0.25">
      <c r="A523" s="2" t="s">
        <v>634</v>
      </c>
      <c r="B523" s="2" t="s">
        <v>146</v>
      </c>
      <c r="C523" s="2" t="s">
        <v>153</v>
      </c>
      <c r="D523" s="2" t="b">
        <v>0</v>
      </c>
      <c r="E523" s="2" t="b">
        <v>0</v>
      </c>
      <c r="F523" s="2" t="s">
        <v>154</v>
      </c>
      <c r="G523" s="2" t="str">
        <f t="shared" si="8"/>
        <v/>
      </c>
      <c r="H523" s="16"/>
      <c r="I523" s="16"/>
      <c r="J523" s="2"/>
      <c r="K523" s="2"/>
      <c r="L523" s="2"/>
      <c r="M523" s="2"/>
      <c r="N523" s="2"/>
    </row>
    <row r="524" spans="1:14" x14ac:dyDescent="0.25">
      <c r="A524" s="2" t="s">
        <v>635</v>
      </c>
      <c r="B524" s="2" t="s">
        <v>172</v>
      </c>
      <c r="C524" s="2" t="s">
        <v>153</v>
      </c>
      <c r="D524" s="2" t="b">
        <v>0</v>
      </c>
      <c r="E524" s="2" t="b">
        <v>0</v>
      </c>
      <c r="F524" s="2" t="s">
        <v>154</v>
      </c>
      <c r="G524" s="2" t="str">
        <f t="shared" si="8"/>
        <v>Include</v>
      </c>
      <c r="H524" s="16"/>
      <c r="I524" s="16"/>
      <c r="J524" s="2"/>
      <c r="K524" s="2"/>
      <c r="L524" s="2"/>
      <c r="M524" s="2"/>
      <c r="N524" s="2"/>
    </row>
    <row r="525" spans="1:14" x14ac:dyDescent="0.25">
      <c r="A525" s="2" t="s">
        <v>636</v>
      </c>
      <c r="B525" s="2" t="s">
        <v>170</v>
      </c>
      <c r="C525" s="2" t="s">
        <v>153</v>
      </c>
      <c r="D525" s="2" t="b">
        <v>0</v>
      </c>
      <c r="E525" s="2" t="b">
        <v>0</v>
      </c>
      <c r="F525" s="2" t="s">
        <v>154</v>
      </c>
      <c r="G525" s="2" t="str">
        <f t="shared" si="8"/>
        <v/>
      </c>
      <c r="H525" s="16"/>
      <c r="I525" s="16"/>
      <c r="J525" s="2"/>
      <c r="K525" s="2"/>
      <c r="L525" s="2"/>
      <c r="M525" s="2"/>
      <c r="N525" s="2"/>
    </row>
    <row r="526" spans="1:14" x14ac:dyDescent="0.25">
      <c r="A526" s="2" t="s">
        <v>637</v>
      </c>
      <c r="B526" s="2" t="s">
        <v>202</v>
      </c>
      <c r="C526" s="2" t="s">
        <v>153</v>
      </c>
      <c r="D526" s="2" t="b">
        <v>0</v>
      </c>
      <c r="E526" s="2" t="b">
        <v>0</v>
      </c>
      <c r="F526" s="2" t="s">
        <v>154</v>
      </c>
      <c r="G526" s="2" t="str">
        <f t="shared" si="8"/>
        <v/>
      </c>
      <c r="H526" s="16"/>
      <c r="I526" s="16"/>
      <c r="J526" s="2"/>
      <c r="K526" s="2"/>
      <c r="L526" s="2"/>
      <c r="M526" s="2"/>
      <c r="N526" s="2"/>
    </row>
    <row r="527" spans="1:14" x14ac:dyDescent="0.25">
      <c r="A527" s="2" t="s">
        <v>638</v>
      </c>
      <c r="B527" s="2" t="s">
        <v>222</v>
      </c>
      <c r="C527" s="2" t="s">
        <v>153</v>
      </c>
      <c r="D527" s="2" t="b">
        <v>0</v>
      </c>
      <c r="E527" s="2" t="b">
        <v>0</v>
      </c>
      <c r="F527" s="2" t="s">
        <v>154</v>
      </c>
      <c r="G527" s="2" t="str">
        <f t="shared" si="8"/>
        <v/>
      </c>
      <c r="H527" s="16"/>
      <c r="I527" s="16"/>
      <c r="J527" s="2"/>
      <c r="K527" s="2"/>
      <c r="L527" s="2"/>
      <c r="M527" s="2"/>
      <c r="N527" s="2"/>
    </row>
    <row r="528" spans="1:14" x14ac:dyDescent="0.25">
      <c r="A528" s="2" t="s">
        <v>403</v>
      </c>
      <c r="B528" s="2" t="s">
        <v>152</v>
      </c>
      <c r="C528" s="2" t="s">
        <v>153</v>
      </c>
      <c r="D528" s="2" t="b">
        <v>0</v>
      </c>
      <c r="E528" s="2" t="b">
        <v>0</v>
      </c>
      <c r="F528" s="2" t="s">
        <v>154</v>
      </c>
      <c r="G528" s="2" t="str">
        <f t="shared" si="8"/>
        <v/>
      </c>
      <c r="H528" s="16"/>
      <c r="I528" s="16"/>
      <c r="J528" s="2"/>
      <c r="K528" s="2"/>
      <c r="L528" s="2"/>
      <c r="M528" s="2"/>
      <c r="N528" s="2"/>
    </row>
    <row r="529" spans="1:14" x14ac:dyDescent="0.25">
      <c r="A529" s="2" t="s">
        <v>367</v>
      </c>
      <c r="B529" s="2" t="s">
        <v>177</v>
      </c>
      <c r="C529" s="2" t="s">
        <v>153</v>
      </c>
      <c r="D529" s="2" t="b">
        <v>0</v>
      </c>
      <c r="E529" s="2" t="b">
        <v>0</v>
      </c>
      <c r="F529" s="2" t="s">
        <v>154</v>
      </c>
      <c r="G529" s="2" t="str">
        <f t="shared" si="8"/>
        <v/>
      </c>
      <c r="H529" s="16"/>
      <c r="I529" s="16"/>
      <c r="J529" s="2"/>
      <c r="K529" s="2"/>
      <c r="L529" s="2"/>
      <c r="M529" s="2"/>
      <c r="N529" s="2"/>
    </row>
    <row r="530" spans="1:14" x14ac:dyDescent="0.25">
      <c r="A530" s="2" t="s">
        <v>639</v>
      </c>
      <c r="B530" s="2" t="s">
        <v>166</v>
      </c>
      <c r="C530" s="2" t="s">
        <v>153</v>
      </c>
      <c r="D530" s="2" t="b">
        <v>0</v>
      </c>
      <c r="E530" s="2" t="b">
        <v>0</v>
      </c>
      <c r="F530" s="2" t="s">
        <v>154</v>
      </c>
      <c r="G530" s="2" t="str">
        <f t="shared" si="8"/>
        <v/>
      </c>
      <c r="H530" s="16"/>
      <c r="I530" s="16"/>
      <c r="J530" s="2"/>
      <c r="K530" s="2"/>
      <c r="L530" s="2"/>
      <c r="M530" s="2"/>
      <c r="N530" s="2"/>
    </row>
    <row r="531" spans="1:14" x14ac:dyDescent="0.25">
      <c r="A531" s="2" t="s">
        <v>640</v>
      </c>
      <c r="B531" s="2" t="s">
        <v>191</v>
      </c>
      <c r="C531" s="2" t="s">
        <v>153</v>
      </c>
      <c r="D531" s="2" t="b">
        <v>0</v>
      </c>
      <c r="E531" s="2" t="b">
        <v>0</v>
      </c>
      <c r="F531" s="2" t="s">
        <v>154</v>
      </c>
      <c r="G531" s="2" t="str">
        <f t="shared" si="8"/>
        <v/>
      </c>
      <c r="H531" s="16"/>
      <c r="I531" s="16"/>
      <c r="J531" s="2"/>
      <c r="K531" s="2"/>
      <c r="L531" s="2"/>
      <c r="M531" s="2"/>
      <c r="N531" s="2"/>
    </row>
    <row r="532" spans="1:14" x14ac:dyDescent="0.25">
      <c r="A532" s="2" t="s">
        <v>250</v>
      </c>
      <c r="B532" s="2" t="s">
        <v>179</v>
      </c>
      <c r="C532" s="2" t="s">
        <v>153</v>
      </c>
      <c r="D532" s="2" t="b">
        <v>0</v>
      </c>
      <c r="E532" s="2" t="b">
        <v>0</v>
      </c>
      <c r="F532" s="2" t="s">
        <v>154</v>
      </c>
      <c r="G532" s="2" t="str">
        <f t="shared" si="8"/>
        <v/>
      </c>
      <c r="H532" s="16"/>
      <c r="I532" s="16"/>
      <c r="J532" s="2"/>
      <c r="K532" s="2"/>
      <c r="L532" s="2"/>
      <c r="M532" s="2"/>
      <c r="N532" s="2"/>
    </row>
    <row r="533" spans="1:14" x14ac:dyDescent="0.25">
      <c r="A533" s="2" t="s">
        <v>133</v>
      </c>
      <c r="B533" s="2" t="s">
        <v>172</v>
      </c>
      <c r="C533" s="2" t="s">
        <v>153</v>
      </c>
      <c r="D533" s="2" t="b">
        <v>0</v>
      </c>
      <c r="E533" s="2" t="b">
        <v>0</v>
      </c>
      <c r="F533" s="2" t="s">
        <v>154</v>
      </c>
      <c r="G533" s="2" t="str">
        <f t="shared" si="8"/>
        <v>Include</v>
      </c>
      <c r="H533" s="16"/>
      <c r="I533" s="16"/>
      <c r="J533" s="2"/>
      <c r="K533" s="2"/>
      <c r="L533" s="2"/>
      <c r="M533" s="2"/>
      <c r="N533" s="2"/>
    </row>
    <row r="534" spans="1:14" x14ac:dyDescent="0.25">
      <c r="A534" s="2" t="s">
        <v>641</v>
      </c>
      <c r="B534" s="14">
        <v>43102</v>
      </c>
      <c r="C534" s="2" t="s">
        <v>153</v>
      </c>
      <c r="D534" s="2" t="b">
        <v>0</v>
      </c>
      <c r="E534" s="2" t="b">
        <v>0</v>
      </c>
      <c r="F534" s="2" t="s">
        <v>154</v>
      </c>
      <c r="G534" s="2" t="str">
        <f t="shared" si="8"/>
        <v/>
      </c>
      <c r="H534" s="16"/>
      <c r="I534" s="16"/>
      <c r="J534" s="2"/>
      <c r="K534" s="2"/>
      <c r="L534" s="2"/>
      <c r="M534" s="2"/>
      <c r="N534" s="2"/>
    </row>
    <row r="535" spans="1:14" x14ac:dyDescent="0.25">
      <c r="A535" s="2" t="s">
        <v>365</v>
      </c>
      <c r="B535" s="2" t="s">
        <v>222</v>
      </c>
      <c r="C535" s="2" t="s">
        <v>147</v>
      </c>
      <c r="D535" s="2" t="b">
        <v>0</v>
      </c>
      <c r="E535" s="2" t="b">
        <v>0</v>
      </c>
      <c r="F535" s="2" t="s">
        <v>154</v>
      </c>
      <c r="G535" s="2" t="str">
        <f t="shared" si="8"/>
        <v/>
      </c>
      <c r="H535" s="16"/>
      <c r="I535" s="16"/>
      <c r="J535" s="2"/>
      <c r="K535" s="2"/>
      <c r="L535" s="2"/>
      <c r="M535" s="2"/>
      <c r="N535" s="2"/>
    </row>
    <row r="536" spans="1:14" x14ac:dyDescent="0.25">
      <c r="A536" s="2" t="s">
        <v>642</v>
      </c>
      <c r="B536" s="2" t="s">
        <v>195</v>
      </c>
      <c r="C536" s="2" t="s">
        <v>153</v>
      </c>
      <c r="D536" s="2" t="b">
        <v>0</v>
      </c>
      <c r="E536" s="2" t="b">
        <v>0</v>
      </c>
      <c r="F536" s="2" t="s">
        <v>154</v>
      </c>
      <c r="G536" s="2" t="str">
        <f t="shared" si="8"/>
        <v/>
      </c>
      <c r="H536" s="16"/>
      <c r="I536" s="16"/>
      <c r="J536" s="2"/>
      <c r="K536" s="2"/>
      <c r="L536" s="2"/>
      <c r="M536" s="2"/>
      <c r="N536" s="2"/>
    </row>
    <row r="537" spans="1:14" x14ac:dyDescent="0.25">
      <c r="A537" s="2" t="s">
        <v>643</v>
      </c>
      <c r="B537" s="2" t="s">
        <v>166</v>
      </c>
      <c r="C537" s="2" t="s">
        <v>153</v>
      </c>
      <c r="D537" s="2" t="b">
        <v>0</v>
      </c>
      <c r="E537" s="2" t="b">
        <v>0</v>
      </c>
      <c r="F537" s="2" t="s">
        <v>154</v>
      </c>
      <c r="G537" s="2" t="str">
        <f t="shared" si="8"/>
        <v/>
      </c>
      <c r="H537" s="16"/>
      <c r="I537" s="16"/>
      <c r="J537" s="2"/>
      <c r="K537" s="2"/>
      <c r="L537" s="2"/>
      <c r="M537" s="2"/>
      <c r="N537" s="2"/>
    </row>
    <row r="538" spans="1:14" x14ac:dyDescent="0.25">
      <c r="A538" s="2" t="s">
        <v>644</v>
      </c>
      <c r="B538" s="2" t="s">
        <v>177</v>
      </c>
      <c r="C538" s="2" t="s">
        <v>153</v>
      </c>
      <c r="D538" s="2" t="b">
        <v>0</v>
      </c>
      <c r="E538" s="2" t="b">
        <v>0</v>
      </c>
      <c r="F538" s="2" t="s">
        <v>154</v>
      </c>
      <c r="G538" s="2" t="str">
        <f t="shared" si="8"/>
        <v/>
      </c>
      <c r="H538" s="16"/>
      <c r="I538" s="16"/>
      <c r="J538" s="2"/>
      <c r="K538" s="2"/>
      <c r="L538" s="2"/>
      <c r="M538" s="2"/>
      <c r="N538" s="2"/>
    </row>
    <row r="539" spans="1:14" x14ac:dyDescent="0.25">
      <c r="A539" s="2" t="s">
        <v>645</v>
      </c>
      <c r="B539" s="2" t="s">
        <v>222</v>
      </c>
      <c r="C539" s="2" t="s">
        <v>147</v>
      </c>
      <c r="D539" s="2" t="b">
        <v>0</v>
      </c>
      <c r="E539" s="2" t="b">
        <v>0</v>
      </c>
      <c r="F539" s="2" t="s">
        <v>262</v>
      </c>
      <c r="G539" s="2" t="str">
        <f t="shared" si="8"/>
        <v/>
      </c>
      <c r="H539" s="16"/>
      <c r="I539" s="16"/>
      <c r="J539" s="2"/>
      <c r="K539" s="2"/>
      <c r="L539" s="2"/>
      <c r="M539" s="2"/>
      <c r="N539" s="2"/>
    </row>
    <row r="540" spans="1:14" x14ac:dyDescent="0.25">
      <c r="A540" s="2" t="s">
        <v>646</v>
      </c>
      <c r="B540" s="2" t="s">
        <v>298</v>
      </c>
      <c r="C540" s="2" t="s">
        <v>153</v>
      </c>
      <c r="D540" s="2" t="b">
        <v>0</v>
      </c>
      <c r="E540" s="2" t="b">
        <v>0</v>
      </c>
      <c r="F540" s="2" t="s">
        <v>154</v>
      </c>
      <c r="G540" s="2" t="str">
        <f t="shared" si="8"/>
        <v/>
      </c>
      <c r="H540" s="16"/>
      <c r="I540" s="16"/>
      <c r="J540" s="2"/>
      <c r="K540" s="2"/>
      <c r="L540" s="2"/>
      <c r="M540" s="2"/>
      <c r="N540" s="2"/>
    </row>
    <row r="541" spans="1:14" x14ac:dyDescent="0.25">
      <c r="A541" s="2" t="s">
        <v>536</v>
      </c>
      <c r="B541" s="2" t="s">
        <v>191</v>
      </c>
      <c r="C541" s="2" t="s">
        <v>153</v>
      </c>
      <c r="D541" s="2" t="b">
        <v>0</v>
      </c>
      <c r="E541" s="2" t="b">
        <v>0</v>
      </c>
      <c r="F541" s="2" t="s">
        <v>154</v>
      </c>
      <c r="G541" s="2" t="str">
        <f t="shared" si="8"/>
        <v/>
      </c>
      <c r="H541" s="16"/>
      <c r="I541" s="16"/>
      <c r="J541" s="2"/>
      <c r="K541" s="2"/>
      <c r="L541" s="2"/>
      <c r="M541" s="2"/>
      <c r="N541" s="2"/>
    </row>
    <row r="542" spans="1:14" x14ac:dyDescent="0.25">
      <c r="A542" s="2" t="s">
        <v>181</v>
      </c>
      <c r="B542" s="2" t="s">
        <v>195</v>
      </c>
      <c r="C542" s="2" t="s">
        <v>153</v>
      </c>
      <c r="D542" s="2" t="b">
        <v>0</v>
      </c>
      <c r="E542" s="2" t="b">
        <v>0</v>
      </c>
      <c r="F542" s="2" t="s">
        <v>154</v>
      </c>
      <c r="G542" s="2" t="str">
        <f t="shared" si="8"/>
        <v/>
      </c>
      <c r="H542" s="16"/>
      <c r="I542" s="16"/>
      <c r="J542" s="2"/>
      <c r="K542" s="2"/>
      <c r="L542" s="2"/>
      <c r="M542" s="2"/>
      <c r="N542" s="2"/>
    </row>
    <row r="543" spans="1:14" x14ac:dyDescent="0.25">
      <c r="A543" s="2" t="s">
        <v>181</v>
      </c>
      <c r="B543" s="2" t="s">
        <v>179</v>
      </c>
      <c r="C543" s="2" t="s">
        <v>153</v>
      </c>
      <c r="D543" s="2" t="b">
        <v>0</v>
      </c>
      <c r="E543" s="2" t="b">
        <v>0</v>
      </c>
      <c r="F543" s="2" t="s">
        <v>154</v>
      </c>
      <c r="G543" s="2" t="str">
        <f t="shared" si="8"/>
        <v/>
      </c>
      <c r="H543" s="16"/>
      <c r="I543" s="16"/>
      <c r="J543" s="2"/>
      <c r="K543" s="2"/>
      <c r="L543" s="2"/>
      <c r="M543" s="2"/>
      <c r="N543" s="2"/>
    </row>
    <row r="544" spans="1:14" x14ac:dyDescent="0.25">
      <c r="A544" s="2" t="s">
        <v>647</v>
      </c>
      <c r="B544" s="2" t="s">
        <v>175</v>
      </c>
      <c r="C544" s="2" t="s">
        <v>153</v>
      </c>
      <c r="D544" s="2" t="b">
        <v>0</v>
      </c>
      <c r="E544" s="2" t="b">
        <v>0</v>
      </c>
      <c r="F544" s="2" t="s">
        <v>154</v>
      </c>
      <c r="G544" s="2" t="str">
        <f t="shared" si="8"/>
        <v/>
      </c>
      <c r="H544" s="16"/>
      <c r="I544" s="16"/>
      <c r="J544" s="2"/>
      <c r="K544" s="2"/>
      <c r="L544" s="2"/>
      <c r="M544" s="2"/>
      <c r="N544" s="2"/>
    </row>
    <row r="545" spans="1:14" x14ac:dyDescent="0.25">
      <c r="A545" s="2" t="s">
        <v>648</v>
      </c>
      <c r="B545" s="2" t="s">
        <v>179</v>
      </c>
      <c r="C545" s="2" t="s">
        <v>153</v>
      </c>
      <c r="D545" s="2" t="b">
        <v>0</v>
      </c>
      <c r="E545" s="2" t="b">
        <v>0</v>
      </c>
      <c r="F545" s="2" t="s">
        <v>154</v>
      </c>
      <c r="G545" s="2" t="str">
        <f t="shared" si="8"/>
        <v/>
      </c>
      <c r="H545" s="16"/>
      <c r="I545" s="16"/>
      <c r="J545" s="2"/>
      <c r="K545" s="2"/>
      <c r="L545" s="2"/>
      <c r="M545" s="2"/>
      <c r="N545" s="2"/>
    </row>
    <row r="546" spans="1:14" x14ac:dyDescent="0.25">
      <c r="A546" s="2" t="s">
        <v>411</v>
      </c>
      <c r="B546" s="2" t="s">
        <v>177</v>
      </c>
      <c r="C546" s="2" t="s">
        <v>147</v>
      </c>
      <c r="D546" s="2" t="b">
        <v>0</v>
      </c>
      <c r="E546" s="2" t="b">
        <v>1</v>
      </c>
      <c r="F546" s="2" t="s">
        <v>148</v>
      </c>
      <c r="G546" s="2" t="str">
        <f t="shared" si="8"/>
        <v>Exclude</v>
      </c>
      <c r="H546" s="16"/>
      <c r="I546" s="16"/>
      <c r="J546" s="2"/>
      <c r="K546" s="2"/>
      <c r="L546" s="2"/>
      <c r="M546" s="2"/>
      <c r="N546" s="2"/>
    </row>
    <row r="547" spans="1:14" x14ac:dyDescent="0.25">
      <c r="A547" s="2" t="s">
        <v>649</v>
      </c>
      <c r="B547" s="2" t="s">
        <v>170</v>
      </c>
      <c r="C547" s="2" t="s">
        <v>153</v>
      </c>
      <c r="D547" s="2" t="b">
        <v>0</v>
      </c>
      <c r="E547" s="2" t="b">
        <v>0</v>
      </c>
      <c r="F547" s="2" t="s">
        <v>154</v>
      </c>
      <c r="G547" s="2" t="str">
        <f t="shared" si="8"/>
        <v/>
      </c>
      <c r="H547" s="16"/>
      <c r="I547" s="16"/>
      <c r="J547" s="2"/>
      <c r="K547" s="2"/>
      <c r="L547" s="2"/>
      <c r="M547" s="2"/>
      <c r="N547" s="2"/>
    </row>
    <row r="548" spans="1:14" x14ac:dyDescent="0.25">
      <c r="A548" s="2" t="s">
        <v>650</v>
      </c>
      <c r="B548" s="2" t="s">
        <v>157</v>
      </c>
      <c r="C548" s="2" t="s">
        <v>153</v>
      </c>
      <c r="D548" s="2" t="b">
        <v>0</v>
      </c>
      <c r="E548" s="2" t="b">
        <v>0</v>
      </c>
      <c r="F548" s="2" t="s">
        <v>154</v>
      </c>
      <c r="G548" s="2" t="str">
        <f t="shared" si="8"/>
        <v/>
      </c>
      <c r="H548" s="16"/>
      <c r="I548" s="16"/>
      <c r="J548" s="2"/>
      <c r="K548" s="2"/>
      <c r="L548" s="2"/>
      <c r="M548" s="2"/>
      <c r="N548" s="2"/>
    </row>
    <row r="549" spans="1:14" x14ac:dyDescent="0.25">
      <c r="A549" s="2" t="s">
        <v>651</v>
      </c>
      <c r="B549" s="2" t="s">
        <v>188</v>
      </c>
      <c r="C549" s="2" t="s">
        <v>147</v>
      </c>
      <c r="D549" s="2" t="b">
        <v>0</v>
      </c>
      <c r="E549" s="2" t="b">
        <v>0</v>
      </c>
      <c r="F549" s="2" t="s">
        <v>272</v>
      </c>
      <c r="G549" s="2" t="str">
        <f t="shared" si="8"/>
        <v/>
      </c>
      <c r="H549" s="16"/>
      <c r="I549" s="16"/>
      <c r="J549" s="2"/>
      <c r="K549" s="2"/>
      <c r="L549" s="2"/>
      <c r="M549" s="2"/>
      <c r="N549" s="2"/>
    </row>
    <row r="550" spans="1:14" x14ac:dyDescent="0.25">
      <c r="A550" s="2" t="s">
        <v>301</v>
      </c>
      <c r="B550" s="2" t="s">
        <v>170</v>
      </c>
      <c r="C550" s="2" t="s">
        <v>153</v>
      </c>
      <c r="D550" s="2" t="b">
        <v>0</v>
      </c>
      <c r="E550" s="2" t="b">
        <v>0</v>
      </c>
      <c r="F550" s="2" t="s">
        <v>154</v>
      </c>
      <c r="G550" s="2" t="str">
        <f t="shared" si="8"/>
        <v/>
      </c>
      <c r="H550" s="16"/>
      <c r="I550" s="16"/>
      <c r="J550" s="2"/>
      <c r="K550" s="2"/>
      <c r="L550" s="2"/>
      <c r="M550" s="2"/>
      <c r="N550" s="2"/>
    </row>
    <row r="551" spans="1:14" x14ac:dyDescent="0.25">
      <c r="A551" s="2" t="s">
        <v>106</v>
      </c>
      <c r="B551" s="2" t="s">
        <v>289</v>
      </c>
      <c r="C551" s="2" t="s">
        <v>153</v>
      </c>
      <c r="D551" s="2" t="b">
        <v>0</v>
      </c>
      <c r="E551" s="2" t="b">
        <v>0</v>
      </c>
      <c r="F551" s="2" t="s">
        <v>154</v>
      </c>
      <c r="G551" s="2" t="str">
        <f t="shared" si="8"/>
        <v/>
      </c>
      <c r="H551" s="16"/>
      <c r="I551" s="16"/>
      <c r="J551" s="2"/>
      <c r="K551" s="2"/>
      <c r="L551" s="2"/>
      <c r="M551" s="2"/>
      <c r="N551" s="2"/>
    </row>
    <row r="552" spans="1:14" x14ac:dyDescent="0.25">
      <c r="A552" s="2" t="s">
        <v>652</v>
      </c>
      <c r="B552" s="2" t="s">
        <v>175</v>
      </c>
      <c r="C552" s="2" t="s">
        <v>153</v>
      </c>
      <c r="D552" s="2" t="b">
        <v>0</v>
      </c>
      <c r="E552" s="2" t="b">
        <v>0</v>
      </c>
      <c r="F552" s="2" t="s">
        <v>154</v>
      </c>
      <c r="G552" s="2" t="str">
        <f t="shared" si="8"/>
        <v/>
      </c>
      <c r="H552" s="16"/>
      <c r="I552" s="16"/>
      <c r="J552" s="2"/>
      <c r="K552" s="2"/>
      <c r="L552" s="2"/>
      <c r="M552" s="2"/>
      <c r="N552" s="2"/>
    </row>
    <row r="553" spans="1:14" x14ac:dyDescent="0.25">
      <c r="A553" s="2" t="s">
        <v>653</v>
      </c>
      <c r="B553" s="2" t="s">
        <v>168</v>
      </c>
      <c r="C553" s="2" t="s">
        <v>153</v>
      </c>
      <c r="D553" s="2" t="b">
        <v>0</v>
      </c>
      <c r="E553" s="2" t="b">
        <v>0</v>
      </c>
      <c r="F553" s="2" t="s">
        <v>154</v>
      </c>
      <c r="G553" s="2" t="str">
        <f t="shared" si="8"/>
        <v/>
      </c>
      <c r="H553" s="16"/>
      <c r="I553" s="16"/>
      <c r="J553" s="2"/>
      <c r="K553" s="2"/>
      <c r="L553" s="2"/>
      <c r="M553" s="2"/>
      <c r="N553" s="2"/>
    </row>
    <row r="554" spans="1:14" x14ac:dyDescent="0.25">
      <c r="A554" s="2" t="s">
        <v>324</v>
      </c>
      <c r="B554" s="2" t="s">
        <v>188</v>
      </c>
      <c r="C554" s="2" t="s">
        <v>153</v>
      </c>
      <c r="D554" s="2" t="b">
        <v>0</v>
      </c>
      <c r="E554" s="2" t="b">
        <v>0</v>
      </c>
      <c r="F554" s="2" t="s">
        <v>154</v>
      </c>
      <c r="G554" s="2" t="str">
        <f t="shared" si="8"/>
        <v/>
      </c>
      <c r="H554" s="16"/>
      <c r="I554" s="16"/>
      <c r="J554" s="2"/>
      <c r="K554" s="2"/>
      <c r="L554" s="2"/>
      <c r="M554" s="2"/>
      <c r="N554" s="2"/>
    </row>
    <row r="555" spans="1:14" x14ac:dyDescent="0.25">
      <c r="A555" s="2" t="s">
        <v>527</v>
      </c>
      <c r="B555" s="2" t="s">
        <v>179</v>
      </c>
      <c r="C555" s="2" t="s">
        <v>153</v>
      </c>
      <c r="D555" s="2" t="b">
        <v>0</v>
      </c>
      <c r="E555" s="2" t="b">
        <v>0</v>
      </c>
      <c r="F555" s="2" t="s">
        <v>154</v>
      </c>
      <c r="G555" s="2" t="str">
        <f t="shared" si="8"/>
        <v/>
      </c>
      <c r="H555" s="16"/>
      <c r="I555" s="16"/>
      <c r="J555" s="2"/>
      <c r="K555" s="2"/>
      <c r="L555" s="2"/>
      <c r="M555" s="2"/>
      <c r="N555" s="2"/>
    </row>
    <row r="556" spans="1:14" x14ac:dyDescent="0.25">
      <c r="A556" s="2" t="s">
        <v>163</v>
      </c>
      <c r="B556" s="2" t="s">
        <v>157</v>
      </c>
      <c r="C556" s="2" t="s">
        <v>153</v>
      </c>
      <c r="D556" s="2" t="b">
        <v>0</v>
      </c>
      <c r="E556" s="2" t="b">
        <v>0</v>
      </c>
      <c r="F556" s="2" t="s">
        <v>154</v>
      </c>
      <c r="G556" s="2" t="str">
        <f t="shared" si="8"/>
        <v/>
      </c>
      <c r="H556" s="16"/>
      <c r="I556" s="16"/>
      <c r="J556" s="2"/>
      <c r="K556" s="2"/>
      <c r="L556" s="2"/>
      <c r="M556" s="2"/>
      <c r="N556" s="2"/>
    </row>
    <row r="557" spans="1:14" x14ac:dyDescent="0.25">
      <c r="A557" s="2" t="s">
        <v>654</v>
      </c>
      <c r="B557" s="2" t="s">
        <v>217</v>
      </c>
      <c r="C557" s="2" t="s">
        <v>153</v>
      </c>
      <c r="D557" s="2" t="b">
        <v>0</v>
      </c>
      <c r="E557" s="2" t="b">
        <v>0</v>
      </c>
      <c r="F557" s="2" t="s">
        <v>154</v>
      </c>
      <c r="G557" s="2" t="str">
        <f t="shared" si="8"/>
        <v/>
      </c>
      <c r="H557" s="16"/>
      <c r="I557" s="16"/>
      <c r="J557" s="2"/>
      <c r="K557" s="2"/>
      <c r="L557" s="2"/>
      <c r="M557" s="2"/>
      <c r="N557" s="2"/>
    </row>
    <row r="558" spans="1:14" x14ac:dyDescent="0.25">
      <c r="A558" s="2" t="s">
        <v>465</v>
      </c>
      <c r="B558" s="2" t="s">
        <v>146</v>
      </c>
      <c r="C558" s="2" t="s">
        <v>153</v>
      </c>
      <c r="D558" s="2" t="b">
        <v>0</v>
      </c>
      <c r="E558" s="2" t="b">
        <v>0</v>
      </c>
      <c r="F558" s="2" t="s">
        <v>154</v>
      </c>
      <c r="G558" s="2" t="str">
        <f t="shared" si="8"/>
        <v/>
      </c>
      <c r="H558" s="16"/>
      <c r="I558" s="16"/>
      <c r="J558" s="2"/>
      <c r="K558" s="2"/>
      <c r="L558" s="2"/>
      <c r="M558" s="2"/>
      <c r="N558" s="2"/>
    </row>
    <row r="559" spans="1:14" x14ac:dyDescent="0.25">
      <c r="A559" s="2" t="s">
        <v>655</v>
      </c>
      <c r="B559" s="2" t="s">
        <v>172</v>
      </c>
      <c r="C559" s="2" t="s">
        <v>153</v>
      </c>
      <c r="D559" s="2" t="b">
        <v>0</v>
      </c>
      <c r="E559" s="2" t="b">
        <v>0</v>
      </c>
      <c r="F559" s="2" t="s">
        <v>154</v>
      </c>
      <c r="G559" s="2" t="str">
        <f t="shared" si="8"/>
        <v>Include</v>
      </c>
      <c r="H559" s="16"/>
      <c r="I559" s="16"/>
      <c r="J559" s="2"/>
      <c r="K559" s="2"/>
      <c r="L559" s="2"/>
      <c r="M559" s="2"/>
      <c r="N559" s="2"/>
    </row>
    <row r="560" spans="1:14" x14ac:dyDescent="0.25">
      <c r="A560" s="2" t="s">
        <v>656</v>
      </c>
      <c r="B560" s="2" t="s">
        <v>191</v>
      </c>
      <c r="C560" s="2" t="s">
        <v>147</v>
      </c>
      <c r="D560" s="2" t="b">
        <v>0</v>
      </c>
      <c r="E560" s="2" t="b">
        <v>1</v>
      </c>
      <c r="F560" s="2" t="s">
        <v>148</v>
      </c>
      <c r="G560" s="2" t="str">
        <f t="shared" si="8"/>
        <v>Exclude</v>
      </c>
      <c r="H560" s="16"/>
      <c r="I560" s="16"/>
      <c r="J560" s="2"/>
      <c r="K560" s="2"/>
      <c r="L560" s="2"/>
      <c r="M560" s="2"/>
      <c r="N560" s="2"/>
    </row>
    <row r="561" spans="1:14" x14ac:dyDescent="0.25">
      <c r="A561" s="2" t="s">
        <v>657</v>
      </c>
      <c r="B561" s="14">
        <v>43102</v>
      </c>
      <c r="C561" s="2" t="s">
        <v>153</v>
      </c>
      <c r="D561" s="2" t="b">
        <v>0</v>
      </c>
      <c r="E561" s="2" t="b">
        <v>0</v>
      </c>
      <c r="F561" s="2" t="s">
        <v>154</v>
      </c>
      <c r="G561" s="2" t="str">
        <f t="shared" si="8"/>
        <v/>
      </c>
      <c r="H561" s="16"/>
      <c r="I561" s="16"/>
      <c r="J561" s="2"/>
      <c r="K561" s="2"/>
      <c r="L561" s="2"/>
      <c r="M561" s="2"/>
      <c r="N561" s="2"/>
    </row>
    <row r="562" spans="1:14" x14ac:dyDescent="0.25">
      <c r="A562" s="2" t="s">
        <v>658</v>
      </c>
      <c r="B562" s="2" t="s">
        <v>172</v>
      </c>
      <c r="C562" s="2" t="s">
        <v>147</v>
      </c>
      <c r="D562" s="2" t="b">
        <v>0</v>
      </c>
      <c r="E562" s="2" t="b">
        <v>0</v>
      </c>
      <c r="F562" s="2" t="s">
        <v>154</v>
      </c>
      <c r="G562" s="2" t="str">
        <f t="shared" si="8"/>
        <v>Include</v>
      </c>
      <c r="H562" s="16"/>
      <c r="I562" s="16"/>
      <c r="J562" s="2"/>
      <c r="K562" s="2"/>
      <c r="L562" s="2"/>
      <c r="M562" s="2"/>
      <c r="N562" s="2"/>
    </row>
    <row r="563" spans="1:14" x14ac:dyDescent="0.25">
      <c r="A563" s="2" t="s">
        <v>659</v>
      </c>
      <c r="B563" s="2" t="s">
        <v>177</v>
      </c>
      <c r="C563" s="2" t="s">
        <v>153</v>
      </c>
      <c r="D563" s="2" t="b">
        <v>0</v>
      </c>
      <c r="E563" s="2" t="b">
        <v>0</v>
      </c>
      <c r="F563" s="2" t="s">
        <v>154</v>
      </c>
      <c r="G563" s="2" t="str">
        <f t="shared" si="8"/>
        <v/>
      </c>
      <c r="H563" s="16"/>
      <c r="I563" s="16"/>
      <c r="J563" s="2"/>
      <c r="K563" s="2"/>
      <c r="L563" s="2"/>
      <c r="M563" s="2"/>
      <c r="N563" s="2"/>
    </row>
    <row r="564" spans="1:14" x14ac:dyDescent="0.25">
      <c r="A564" s="2" t="s">
        <v>660</v>
      </c>
      <c r="B564" s="2" t="s">
        <v>157</v>
      </c>
      <c r="C564" s="2" t="s">
        <v>147</v>
      </c>
      <c r="D564" s="2" t="b">
        <v>0</v>
      </c>
      <c r="E564" s="2" t="b">
        <v>0</v>
      </c>
      <c r="F564" s="2" t="s">
        <v>262</v>
      </c>
      <c r="G564" s="2" t="str">
        <f t="shared" si="8"/>
        <v/>
      </c>
      <c r="H564" s="16"/>
      <c r="I564" s="16"/>
      <c r="J564" s="2"/>
      <c r="K564" s="2"/>
      <c r="L564" s="2"/>
      <c r="M564" s="2"/>
      <c r="N564" s="2"/>
    </row>
    <row r="565" spans="1:14" x14ac:dyDescent="0.25">
      <c r="A565" s="2" t="s">
        <v>314</v>
      </c>
      <c r="B565" s="2" t="s">
        <v>172</v>
      </c>
      <c r="C565" s="2" t="s">
        <v>147</v>
      </c>
      <c r="D565" s="2" t="b">
        <v>0</v>
      </c>
      <c r="E565" s="2" t="b">
        <v>0</v>
      </c>
      <c r="F565" s="2" t="s">
        <v>173</v>
      </c>
      <c r="G565" s="2" t="str">
        <f t="shared" si="8"/>
        <v>Include</v>
      </c>
      <c r="H565" s="16"/>
      <c r="I565" s="16"/>
      <c r="J565" s="2"/>
      <c r="K565" s="2"/>
      <c r="L565" s="2"/>
      <c r="M565" s="2"/>
      <c r="N565" s="2"/>
    </row>
    <row r="566" spans="1:14" x14ac:dyDescent="0.25">
      <c r="A566" s="2" t="s">
        <v>576</v>
      </c>
      <c r="B566" s="2" t="s">
        <v>231</v>
      </c>
      <c r="C566" s="2" t="s">
        <v>153</v>
      </c>
      <c r="D566" s="2" t="b">
        <v>0</v>
      </c>
      <c r="E566" s="2" t="b">
        <v>0</v>
      </c>
      <c r="F566" s="2" t="s">
        <v>154</v>
      </c>
      <c r="G566" s="2" t="str">
        <f t="shared" si="8"/>
        <v/>
      </c>
      <c r="H566" s="16"/>
      <c r="I566" s="16"/>
      <c r="J566" s="2"/>
      <c r="K566" s="2"/>
      <c r="L566" s="2"/>
      <c r="M566" s="2"/>
      <c r="N566" s="2"/>
    </row>
    <row r="567" spans="1:14" x14ac:dyDescent="0.25">
      <c r="A567" s="2" t="s">
        <v>316</v>
      </c>
      <c r="B567" s="2" t="s">
        <v>217</v>
      </c>
      <c r="C567" s="2" t="s">
        <v>153</v>
      </c>
      <c r="D567" s="2" t="b">
        <v>0</v>
      </c>
      <c r="E567" s="2" t="b">
        <v>0</v>
      </c>
      <c r="F567" s="2" t="s">
        <v>154</v>
      </c>
      <c r="G567" s="2" t="str">
        <f t="shared" si="8"/>
        <v/>
      </c>
      <c r="H567" s="16"/>
      <c r="I567" s="16"/>
      <c r="J567" s="2"/>
      <c r="K567" s="2"/>
      <c r="L567" s="2"/>
      <c r="M567" s="2"/>
      <c r="N567" s="2"/>
    </row>
    <row r="568" spans="1:14" x14ac:dyDescent="0.25">
      <c r="A568" s="2" t="s">
        <v>661</v>
      </c>
      <c r="B568" s="2" t="s">
        <v>179</v>
      </c>
      <c r="C568" s="2" t="s">
        <v>153</v>
      </c>
      <c r="D568" s="2" t="b">
        <v>0</v>
      </c>
      <c r="E568" s="2" t="b">
        <v>0</v>
      </c>
      <c r="F568" s="2" t="s">
        <v>154</v>
      </c>
      <c r="G568" s="2" t="str">
        <f t="shared" si="8"/>
        <v/>
      </c>
      <c r="H568" s="16"/>
      <c r="I568" s="16"/>
      <c r="J568" s="2"/>
      <c r="K568" s="2"/>
      <c r="L568" s="2"/>
      <c r="M568" s="2"/>
      <c r="N568" s="2"/>
    </row>
    <row r="569" spans="1:14" x14ac:dyDescent="0.25">
      <c r="A569" s="2" t="s">
        <v>662</v>
      </c>
      <c r="B569" s="2" t="s">
        <v>179</v>
      </c>
      <c r="C569" s="2" t="s">
        <v>147</v>
      </c>
      <c r="D569" s="2" t="b">
        <v>0</v>
      </c>
      <c r="E569" s="2" t="b">
        <v>0</v>
      </c>
      <c r="F569" s="2" t="s">
        <v>262</v>
      </c>
      <c r="G569" s="2" t="str">
        <f t="shared" si="8"/>
        <v/>
      </c>
      <c r="H569" s="16"/>
      <c r="I569" s="16"/>
      <c r="J569" s="2"/>
      <c r="K569" s="2"/>
      <c r="L569" s="2"/>
      <c r="M569" s="2"/>
      <c r="N569" s="2"/>
    </row>
    <row r="570" spans="1:14" x14ac:dyDescent="0.25">
      <c r="A570" s="2" t="s">
        <v>663</v>
      </c>
      <c r="B570" s="14">
        <v>43102</v>
      </c>
      <c r="C570" s="2" t="s">
        <v>147</v>
      </c>
      <c r="D570" s="2" t="b">
        <v>1</v>
      </c>
      <c r="E570" s="2" t="b">
        <v>0</v>
      </c>
      <c r="F570" s="2" t="s">
        <v>361</v>
      </c>
      <c r="G570" s="2" t="str">
        <f t="shared" si="8"/>
        <v>Exclude</v>
      </c>
      <c r="H570" s="16"/>
      <c r="I570" s="16"/>
      <c r="J570" s="2"/>
      <c r="K570" s="2"/>
      <c r="L570" s="2"/>
      <c r="M570" s="2"/>
      <c r="N570" s="2"/>
    </row>
    <row r="571" spans="1:14" x14ac:dyDescent="0.25">
      <c r="A571" s="2" t="s">
        <v>664</v>
      </c>
      <c r="B571" s="2" t="s">
        <v>168</v>
      </c>
      <c r="C571" s="2" t="s">
        <v>153</v>
      </c>
      <c r="D571" s="2" t="b">
        <v>0</v>
      </c>
      <c r="E571" s="2" t="b">
        <v>0</v>
      </c>
      <c r="F571" s="2" t="s">
        <v>154</v>
      </c>
      <c r="G571" s="2" t="str">
        <f t="shared" si="8"/>
        <v/>
      </c>
      <c r="H571" s="16"/>
      <c r="I571" s="16"/>
      <c r="J571" s="2"/>
      <c r="K571" s="2"/>
      <c r="L571" s="2"/>
      <c r="M571" s="2"/>
      <c r="N571" s="2"/>
    </row>
    <row r="572" spans="1:14" x14ac:dyDescent="0.25">
      <c r="A572" s="2" t="s">
        <v>351</v>
      </c>
      <c r="B572" s="2" t="s">
        <v>195</v>
      </c>
      <c r="C572" s="2" t="s">
        <v>147</v>
      </c>
      <c r="D572" s="2" t="b">
        <v>0</v>
      </c>
      <c r="E572" s="2" t="b">
        <v>0</v>
      </c>
      <c r="F572" s="2" t="s">
        <v>154</v>
      </c>
      <c r="G572" s="2" t="str">
        <f t="shared" si="8"/>
        <v/>
      </c>
      <c r="H572" s="16"/>
      <c r="I572" s="16"/>
      <c r="J572" s="2"/>
      <c r="K572" s="2"/>
      <c r="L572" s="2"/>
      <c r="M572" s="2"/>
      <c r="N572" s="2"/>
    </row>
    <row r="573" spans="1:14" x14ac:dyDescent="0.25">
      <c r="A573" s="2" t="s">
        <v>665</v>
      </c>
      <c r="B573" s="2" t="s">
        <v>170</v>
      </c>
      <c r="C573" s="2" t="s">
        <v>153</v>
      </c>
      <c r="D573" s="2" t="b">
        <v>0</v>
      </c>
      <c r="E573" s="2" t="b">
        <v>0</v>
      </c>
      <c r="F573" s="2" t="s">
        <v>154</v>
      </c>
      <c r="G573" s="2" t="str">
        <f t="shared" si="8"/>
        <v/>
      </c>
      <c r="H573" s="16"/>
      <c r="I573" s="16"/>
      <c r="J573" s="2"/>
      <c r="K573" s="2"/>
      <c r="L573" s="2"/>
      <c r="M573" s="2"/>
      <c r="N573" s="2"/>
    </row>
    <row r="574" spans="1:14" x14ac:dyDescent="0.25">
      <c r="A574" s="2" t="s">
        <v>666</v>
      </c>
      <c r="B574" s="2" t="s">
        <v>242</v>
      </c>
      <c r="C574" s="2" t="s">
        <v>147</v>
      </c>
      <c r="D574" s="2" t="b">
        <v>0</v>
      </c>
      <c r="E574" s="2" t="b">
        <v>0</v>
      </c>
      <c r="F574" s="2" t="s">
        <v>262</v>
      </c>
      <c r="G574" s="2" t="str">
        <f t="shared" si="8"/>
        <v/>
      </c>
      <c r="H574" s="16"/>
      <c r="I574" s="16"/>
      <c r="J574" s="2"/>
      <c r="K574" s="2"/>
      <c r="L574" s="2"/>
      <c r="M574" s="2"/>
      <c r="N574" s="2"/>
    </row>
    <row r="575" spans="1:14" x14ac:dyDescent="0.25">
      <c r="A575" s="2" t="s">
        <v>667</v>
      </c>
      <c r="B575" s="2" t="s">
        <v>164</v>
      </c>
      <c r="C575" s="2" t="s">
        <v>153</v>
      </c>
      <c r="D575" s="2" t="b">
        <v>0</v>
      </c>
      <c r="E575" s="2" t="b">
        <v>0</v>
      </c>
      <c r="F575" s="2" t="s">
        <v>154</v>
      </c>
      <c r="G575" s="2" t="str">
        <f t="shared" si="8"/>
        <v/>
      </c>
      <c r="H575" s="16"/>
      <c r="I575" s="16"/>
      <c r="J575" s="2"/>
      <c r="K575" s="2"/>
      <c r="L575" s="2"/>
      <c r="M575" s="2"/>
      <c r="N575" s="2"/>
    </row>
    <row r="576" spans="1:14" x14ac:dyDescent="0.25">
      <c r="A576" s="2" t="s">
        <v>668</v>
      </c>
      <c r="B576" s="2" t="s">
        <v>179</v>
      </c>
      <c r="C576" s="2" t="s">
        <v>153</v>
      </c>
      <c r="D576" s="2" t="b">
        <v>0</v>
      </c>
      <c r="E576" s="2" t="b">
        <v>0</v>
      </c>
      <c r="F576" s="2" t="s">
        <v>196</v>
      </c>
      <c r="G576" s="2" t="str">
        <f t="shared" si="8"/>
        <v/>
      </c>
      <c r="H576" s="16"/>
      <c r="I576" s="16"/>
      <c r="J576" s="2"/>
      <c r="K576" s="2"/>
      <c r="L576" s="2"/>
      <c r="M576" s="2"/>
      <c r="N576" s="2"/>
    </row>
    <row r="577" spans="1:14" x14ac:dyDescent="0.25">
      <c r="A577" s="2" t="s">
        <v>669</v>
      </c>
      <c r="B577" s="2" t="s">
        <v>191</v>
      </c>
      <c r="C577" s="2" t="s">
        <v>153</v>
      </c>
      <c r="D577" s="2" t="b">
        <v>0</v>
      </c>
      <c r="E577" s="2" t="b">
        <v>0</v>
      </c>
      <c r="F577" s="2" t="s">
        <v>154</v>
      </c>
      <c r="G577" s="2" t="str">
        <f t="shared" si="8"/>
        <v/>
      </c>
      <c r="H577" s="16"/>
      <c r="I577" s="16"/>
      <c r="J577" s="2"/>
      <c r="K577" s="2"/>
      <c r="L577" s="2"/>
      <c r="M577" s="2"/>
      <c r="N577" s="2"/>
    </row>
    <row r="578" spans="1:14" x14ac:dyDescent="0.25">
      <c r="A578" s="2" t="s">
        <v>670</v>
      </c>
      <c r="B578" s="2" t="s">
        <v>406</v>
      </c>
      <c r="C578" s="2" t="s">
        <v>153</v>
      </c>
      <c r="D578" s="2" t="b">
        <v>0</v>
      </c>
      <c r="E578" s="2" t="b">
        <v>0</v>
      </c>
      <c r="F578" s="2" t="s">
        <v>154</v>
      </c>
      <c r="G578" s="2" t="str">
        <f t="shared" si="8"/>
        <v/>
      </c>
      <c r="H578" s="16"/>
      <c r="I578" s="16"/>
      <c r="J578" s="2"/>
      <c r="K578" s="2"/>
      <c r="L578" s="2"/>
      <c r="M578" s="2"/>
      <c r="N578" s="2"/>
    </row>
    <row r="579" spans="1:14" x14ac:dyDescent="0.25">
      <c r="A579" s="2" t="s">
        <v>460</v>
      </c>
      <c r="B579" s="14">
        <v>43102</v>
      </c>
      <c r="C579" s="2" t="s">
        <v>153</v>
      </c>
      <c r="D579" s="2" t="b">
        <v>0</v>
      </c>
      <c r="E579" s="2" t="b">
        <v>0</v>
      </c>
      <c r="F579" s="2" t="s">
        <v>154</v>
      </c>
      <c r="G579" s="2" t="str">
        <f t="shared" ref="G579:G601" si="9">IF(B579="11/29/2017", "Include", IF(OR(F579="L",F579="B", D579=TRUE, E579=TRUE), "Exclude", ""))</f>
        <v/>
      </c>
      <c r="H579" s="16"/>
      <c r="I579" s="16"/>
      <c r="J579" s="2"/>
      <c r="K579" s="2"/>
      <c r="L579" s="2"/>
      <c r="M579" s="2"/>
      <c r="N579" s="2"/>
    </row>
    <row r="580" spans="1:14" x14ac:dyDescent="0.25">
      <c r="A580" s="2" t="s">
        <v>234</v>
      </c>
      <c r="B580" s="2" t="s">
        <v>160</v>
      </c>
      <c r="C580" s="2" t="s">
        <v>153</v>
      </c>
      <c r="D580" s="2" t="b">
        <v>0</v>
      </c>
      <c r="E580" s="2" t="b">
        <v>0</v>
      </c>
      <c r="F580" s="2" t="s">
        <v>154</v>
      </c>
      <c r="G580" s="2" t="str">
        <f t="shared" si="9"/>
        <v/>
      </c>
      <c r="H580" s="16"/>
      <c r="I580" s="16"/>
      <c r="J580" s="2"/>
      <c r="K580" s="2"/>
      <c r="L580" s="2"/>
      <c r="M580" s="2"/>
      <c r="N580" s="2"/>
    </row>
    <row r="581" spans="1:14" x14ac:dyDescent="0.25">
      <c r="A581" s="2" t="s">
        <v>671</v>
      </c>
      <c r="B581" s="2" t="s">
        <v>170</v>
      </c>
      <c r="C581" s="2" t="s">
        <v>153</v>
      </c>
      <c r="D581" s="2" t="b">
        <v>0</v>
      </c>
      <c r="E581" s="2" t="b">
        <v>0</v>
      </c>
      <c r="F581" s="2" t="s">
        <v>154</v>
      </c>
      <c r="G581" s="2" t="str">
        <f t="shared" si="9"/>
        <v/>
      </c>
      <c r="H581" s="16"/>
      <c r="I581" s="16"/>
      <c r="J581" s="2"/>
      <c r="K581" s="2"/>
      <c r="L581" s="2"/>
      <c r="M581" s="2"/>
      <c r="N581" s="2"/>
    </row>
    <row r="582" spans="1:14" x14ac:dyDescent="0.25">
      <c r="A582" s="2" t="s">
        <v>672</v>
      </c>
      <c r="B582" s="2" t="s">
        <v>175</v>
      </c>
      <c r="C582" s="2" t="s">
        <v>153</v>
      </c>
      <c r="D582" s="2" t="b">
        <v>0</v>
      </c>
      <c r="E582" s="2" t="b">
        <v>0</v>
      </c>
      <c r="F582" s="2" t="s">
        <v>154</v>
      </c>
      <c r="G582" s="2" t="str">
        <f t="shared" si="9"/>
        <v/>
      </c>
      <c r="H582" s="16"/>
      <c r="I582" s="16"/>
      <c r="J582" s="2"/>
      <c r="K582" s="2"/>
      <c r="L582" s="2"/>
      <c r="M582" s="2"/>
      <c r="N582" s="2"/>
    </row>
    <row r="583" spans="1:14" x14ac:dyDescent="0.25">
      <c r="A583" s="2" t="s">
        <v>429</v>
      </c>
      <c r="B583" s="2" t="s">
        <v>170</v>
      </c>
      <c r="C583" s="2" t="s">
        <v>147</v>
      </c>
      <c r="D583" s="2" t="b">
        <v>0</v>
      </c>
      <c r="E583" s="2" t="b">
        <v>0</v>
      </c>
      <c r="F583" s="2" t="s">
        <v>173</v>
      </c>
      <c r="G583" s="2" t="str">
        <f t="shared" si="9"/>
        <v/>
      </c>
      <c r="H583" s="16"/>
      <c r="I583" s="16"/>
      <c r="J583" s="2"/>
      <c r="K583" s="2"/>
      <c r="L583" s="2"/>
      <c r="M583" s="2"/>
      <c r="N583" s="2"/>
    </row>
    <row r="584" spans="1:14" x14ac:dyDescent="0.25">
      <c r="A584" s="2" t="s">
        <v>673</v>
      </c>
      <c r="B584" s="14">
        <v>43102</v>
      </c>
      <c r="C584" s="2" t="s">
        <v>147</v>
      </c>
      <c r="D584" s="2" t="b">
        <v>0</v>
      </c>
      <c r="E584" s="2" t="b">
        <v>0</v>
      </c>
      <c r="F584" s="2" t="s">
        <v>173</v>
      </c>
      <c r="G584" s="2" t="str">
        <f t="shared" si="9"/>
        <v/>
      </c>
      <c r="H584" s="16"/>
      <c r="I584" s="16"/>
      <c r="J584" s="2"/>
      <c r="K584" s="2"/>
      <c r="L584" s="2"/>
      <c r="M584" s="2"/>
      <c r="N584" s="2"/>
    </row>
    <row r="585" spans="1:14" x14ac:dyDescent="0.25">
      <c r="A585" s="2" t="s">
        <v>674</v>
      </c>
      <c r="B585" s="2" t="s">
        <v>172</v>
      </c>
      <c r="C585" s="2" t="s">
        <v>153</v>
      </c>
      <c r="D585" s="2" t="b">
        <v>0</v>
      </c>
      <c r="E585" s="2" t="b">
        <v>0</v>
      </c>
      <c r="F585" s="2" t="s">
        <v>154</v>
      </c>
      <c r="G585" s="2" t="str">
        <f t="shared" si="9"/>
        <v>Include</v>
      </c>
      <c r="H585" s="16"/>
      <c r="I585" s="16"/>
      <c r="J585" s="2"/>
      <c r="K585" s="2"/>
      <c r="L585" s="2"/>
      <c r="M585" s="2"/>
      <c r="N585" s="2"/>
    </row>
    <row r="586" spans="1:14" x14ac:dyDescent="0.25">
      <c r="A586" s="2" t="s">
        <v>57</v>
      </c>
      <c r="B586" s="2" t="s">
        <v>217</v>
      </c>
      <c r="C586" s="2" t="s">
        <v>153</v>
      </c>
      <c r="D586" s="2" t="b">
        <v>0</v>
      </c>
      <c r="E586" s="2" t="b">
        <v>0</v>
      </c>
      <c r="F586" s="2" t="s">
        <v>154</v>
      </c>
      <c r="G586" s="2" t="str">
        <f t="shared" si="9"/>
        <v/>
      </c>
      <c r="H586" s="16"/>
      <c r="I586" s="16"/>
      <c r="J586" s="2"/>
      <c r="K586" s="2"/>
      <c r="L586" s="2"/>
      <c r="M586" s="2"/>
      <c r="N586" s="2"/>
    </row>
    <row r="587" spans="1:14" x14ac:dyDescent="0.25">
      <c r="A587" s="2" t="s">
        <v>675</v>
      </c>
      <c r="B587" s="2" t="s">
        <v>152</v>
      </c>
      <c r="C587" s="2" t="s">
        <v>153</v>
      </c>
      <c r="D587" s="2" t="b">
        <v>0</v>
      </c>
      <c r="E587" s="2" t="b">
        <v>0</v>
      </c>
      <c r="F587" s="2" t="s">
        <v>154</v>
      </c>
      <c r="G587" s="2" t="str">
        <f t="shared" si="9"/>
        <v/>
      </c>
      <c r="H587" s="16"/>
      <c r="I587" s="16"/>
      <c r="J587" s="2"/>
      <c r="K587" s="2"/>
      <c r="L587" s="2"/>
      <c r="M587" s="2"/>
      <c r="N587" s="2"/>
    </row>
    <row r="588" spans="1:14" x14ac:dyDescent="0.25">
      <c r="A588" s="2" t="s">
        <v>676</v>
      </c>
      <c r="B588" s="2" t="s">
        <v>157</v>
      </c>
      <c r="C588" s="2" t="s">
        <v>153</v>
      </c>
      <c r="D588" s="2" t="b">
        <v>0</v>
      </c>
      <c r="E588" s="2" t="b">
        <v>0</v>
      </c>
      <c r="F588" s="2" t="s">
        <v>154</v>
      </c>
      <c r="G588" s="2" t="str">
        <f t="shared" si="9"/>
        <v/>
      </c>
      <c r="H588" s="16"/>
      <c r="I588" s="16"/>
      <c r="J588" s="2"/>
      <c r="K588" s="2"/>
      <c r="L588" s="2"/>
      <c r="M588" s="2"/>
      <c r="N588" s="2"/>
    </row>
    <row r="589" spans="1:14" x14ac:dyDescent="0.25">
      <c r="A589" s="2" t="s">
        <v>677</v>
      </c>
      <c r="B589" s="2" t="s">
        <v>172</v>
      </c>
      <c r="C589" s="2" t="s">
        <v>153</v>
      </c>
      <c r="D589" s="2" t="b">
        <v>0</v>
      </c>
      <c r="E589" s="2" t="b">
        <v>0</v>
      </c>
      <c r="F589" s="2" t="s">
        <v>154</v>
      </c>
      <c r="G589" s="2" t="str">
        <f t="shared" si="9"/>
        <v>Include</v>
      </c>
      <c r="H589" s="16"/>
      <c r="I589" s="16"/>
      <c r="J589" s="2"/>
      <c r="K589" s="2"/>
      <c r="L589" s="2"/>
      <c r="M589" s="2"/>
      <c r="N589" s="2"/>
    </row>
    <row r="590" spans="1:14" x14ac:dyDescent="0.25">
      <c r="A590" s="2" t="s">
        <v>678</v>
      </c>
      <c r="B590" s="2" t="s">
        <v>191</v>
      </c>
      <c r="C590" s="2" t="s">
        <v>153</v>
      </c>
      <c r="D590" s="2" t="b">
        <v>0</v>
      </c>
      <c r="E590" s="2" t="b">
        <v>0</v>
      </c>
      <c r="F590" s="2" t="s">
        <v>154</v>
      </c>
      <c r="G590" s="2" t="str">
        <f t="shared" si="9"/>
        <v/>
      </c>
      <c r="H590" s="16"/>
      <c r="I590" s="16"/>
      <c r="J590" s="2"/>
      <c r="K590" s="2"/>
      <c r="L590" s="2"/>
      <c r="M590" s="2"/>
      <c r="N590" s="2"/>
    </row>
    <row r="591" spans="1:14" x14ac:dyDescent="0.25">
      <c r="A591" s="2" t="s">
        <v>679</v>
      </c>
      <c r="B591" s="2" t="s">
        <v>220</v>
      </c>
      <c r="C591" s="2" t="s">
        <v>153</v>
      </c>
      <c r="D591" s="2" t="b">
        <v>0</v>
      </c>
      <c r="E591" s="2" t="b">
        <v>0</v>
      </c>
      <c r="F591" s="2" t="s">
        <v>154</v>
      </c>
      <c r="G591" s="2" t="str">
        <f t="shared" si="9"/>
        <v/>
      </c>
      <c r="H591" s="16"/>
      <c r="I591" s="16"/>
      <c r="J591" s="2"/>
      <c r="K591" s="2"/>
      <c r="L591" s="2"/>
      <c r="M591" s="2"/>
      <c r="N591" s="2"/>
    </row>
    <row r="592" spans="1:14" x14ac:dyDescent="0.25">
      <c r="A592" s="2" t="s">
        <v>461</v>
      </c>
      <c r="B592" s="2" t="s">
        <v>168</v>
      </c>
      <c r="C592" s="2" t="s">
        <v>153</v>
      </c>
      <c r="D592" s="2" t="b">
        <v>0</v>
      </c>
      <c r="E592" s="2" t="b">
        <v>0</v>
      </c>
      <c r="F592" s="2" t="s">
        <v>154</v>
      </c>
      <c r="G592" s="2" t="str">
        <f t="shared" si="9"/>
        <v/>
      </c>
      <c r="H592" s="16"/>
      <c r="I592" s="16"/>
      <c r="J592" s="2"/>
      <c r="K592" s="2"/>
      <c r="L592" s="2"/>
      <c r="M592" s="2"/>
      <c r="N592" s="2"/>
    </row>
    <row r="593" spans="1:14" x14ac:dyDescent="0.25">
      <c r="A593" s="2" t="s">
        <v>92</v>
      </c>
      <c r="B593" s="2" t="s">
        <v>179</v>
      </c>
      <c r="C593" s="2" t="s">
        <v>153</v>
      </c>
      <c r="D593" s="2" t="b">
        <v>0</v>
      </c>
      <c r="E593" s="2" t="b">
        <v>0</v>
      </c>
      <c r="F593" s="2" t="s">
        <v>154</v>
      </c>
      <c r="G593" s="2" t="str">
        <f t="shared" si="9"/>
        <v/>
      </c>
      <c r="H593" s="16"/>
      <c r="I593" s="16"/>
      <c r="J593" s="2"/>
      <c r="K593" s="2"/>
      <c r="L593" s="2"/>
      <c r="M593" s="2"/>
      <c r="N593" s="2"/>
    </row>
    <row r="594" spans="1:14" x14ac:dyDescent="0.25">
      <c r="A594" s="2" t="s">
        <v>680</v>
      </c>
      <c r="B594" s="2" t="s">
        <v>298</v>
      </c>
      <c r="C594" s="2" t="s">
        <v>153</v>
      </c>
      <c r="D594" s="2" t="b">
        <v>0</v>
      </c>
      <c r="E594" s="2" t="b">
        <v>0</v>
      </c>
      <c r="F594" s="2" t="s">
        <v>154</v>
      </c>
      <c r="G594" s="2" t="str">
        <f t="shared" si="9"/>
        <v/>
      </c>
      <c r="H594" s="16"/>
      <c r="I594" s="16"/>
      <c r="J594" s="2"/>
      <c r="K594" s="2"/>
      <c r="L594" s="2"/>
      <c r="M594" s="2"/>
      <c r="N594" s="2"/>
    </row>
    <row r="595" spans="1:14" x14ac:dyDescent="0.25">
      <c r="A595" s="2" t="s">
        <v>681</v>
      </c>
      <c r="B595" s="2" t="s">
        <v>175</v>
      </c>
      <c r="C595" s="2" t="s">
        <v>153</v>
      </c>
      <c r="D595" s="2" t="b">
        <v>0</v>
      </c>
      <c r="E595" s="2" t="b">
        <v>0</v>
      </c>
      <c r="F595" s="2" t="s">
        <v>154</v>
      </c>
      <c r="G595" s="2" t="str">
        <f t="shared" si="9"/>
        <v/>
      </c>
      <c r="H595" s="16"/>
      <c r="I595" s="16"/>
      <c r="J595" s="2"/>
      <c r="K595" s="2"/>
      <c r="L595" s="2"/>
      <c r="M595" s="2"/>
      <c r="N595" s="2"/>
    </row>
    <row r="596" spans="1:14" x14ac:dyDescent="0.25">
      <c r="A596" s="2" t="s">
        <v>682</v>
      </c>
      <c r="B596" s="2" t="s">
        <v>217</v>
      </c>
      <c r="C596" s="2" t="s">
        <v>153</v>
      </c>
      <c r="D596" s="2" t="b">
        <v>0</v>
      </c>
      <c r="E596" s="2" t="b">
        <v>0</v>
      </c>
      <c r="F596" s="2" t="s">
        <v>154</v>
      </c>
      <c r="G596" s="2" t="str">
        <f t="shared" si="9"/>
        <v/>
      </c>
      <c r="H596" s="16"/>
      <c r="I596" s="16"/>
      <c r="J596" s="2"/>
      <c r="K596" s="2"/>
      <c r="L596" s="2"/>
      <c r="M596" s="2"/>
      <c r="N596" s="2"/>
    </row>
    <row r="597" spans="1:14" x14ac:dyDescent="0.25">
      <c r="A597" s="2" t="s">
        <v>683</v>
      </c>
      <c r="B597" s="2" t="s">
        <v>175</v>
      </c>
      <c r="C597" s="2" t="s">
        <v>153</v>
      </c>
      <c r="D597" s="2" t="b">
        <v>0</v>
      </c>
      <c r="E597" s="2" t="b">
        <v>0</v>
      </c>
      <c r="F597" s="2" t="s">
        <v>154</v>
      </c>
      <c r="G597" s="2" t="str">
        <f t="shared" si="9"/>
        <v/>
      </c>
      <c r="H597" s="16"/>
      <c r="I597" s="16"/>
      <c r="J597" s="2"/>
      <c r="K597" s="2"/>
      <c r="L597" s="2"/>
      <c r="M597" s="2"/>
      <c r="N597" s="2"/>
    </row>
    <row r="598" spans="1:14" x14ac:dyDescent="0.25">
      <c r="A598" s="2" t="s">
        <v>684</v>
      </c>
      <c r="B598" s="2" t="s">
        <v>168</v>
      </c>
      <c r="C598" s="2" t="s">
        <v>153</v>
      </c>
      <c r="D598" s="2" t="b">
        <v>0</v>
      </c>
      <c r="E598" s="2" t="b">
        <v>0</v>
      </c>
      <c r="F598" s="2" t="s">
        <v>154</v>
      </c>
      <c r="G598" s="2" t="str">
        <f t="shared" si="9"/>
        <v/>
      </c>
      <c r="H598" s="16"/>
      <c r="I598" s="16"/>
      <c r="J598" s="2"/>
      <c r="K598" s="2"/>
      <c r="L598" s="2"/>
      <c r="M598" s="2"/>
      <c r="N598" s="2"/>
    </row>
    <row r="599" spans="1:14" x14ac:dyDescent="0.25">
      <c r="A599" s="2" t="s">
        <v>685</v>
      </c>
      <c r="B599" s="2" t="s">
        <v>146</v>
      </c>
      <c r="C599" s="2" t="s">
        <v>153</v>
      </c>
      <c r="D599" s="2" t="b">
        <v>0</v>
      </c>
      <c r="E599" s="2" t="b">
        <v>0</v>
      </c>
      <c r="F599" s="2" t="s">
        <v>154</v>
      </c>
      <c r="G599" s="2" t="str">
        <f t="shared" si="9"/>
        <v/>
      </c>
      <c r="H599" s="16"/>
      <c r="I599" s="16"/>
      <c r="J599" s="2"/>
      <c r="K599" s="2"/>
      <c r="L599" s="2"/>
      <c r="M599" s="2"/>
      <c r="N599" s="2"/>
    </row>
    <row r="600" spans="1:14" x14ac:dyDescent="0.25">
      <c r="A600" s="2" t="s">
        <v>503</v>
      </c>
      <c r="B600" s="2" t="s">
        <v>179</v>
      </c>
      <c r="C600" s="2" t="s">
        <v>153</v>
      </c>
      <c r="D600" s="2" t="b">
        <v>0</v>
      </c>
      <c r="E600" s="2" t="b">
        <v>0</v>
      </c>
      <c r="F600" s="2" t="s">
        <v>154</v>
      </c>
      <c r="G600" s="2" t="str">
        <f t="shared" si="9"/>
        <v/>
      </c>
      <c r="H600" s="16"/>
      <c r="I600" s="16"/>
      <c r="J600" s="2"/>
      <c r="K600" s="2"/>
      <c r="L600" s="2"/>
      <c r="M600" s="2"/>
      <c r="N600" s="2"/>
    </row>
    <row r="601" spans="1:14" x14ac:dyDescent="0.25">
      <c r="A601" s="2" t="s">
        <v>658</v>
      </c>
      <c r="B601" s="2" t="s">
        <v>217</v>
      </c>
      <c r="C601" s="2" t="s">
        <v>147</v>
      </c>
      <c r="D601" s="2" t="b">
        <v>0</v>
      </c>
      <c r="E601" s="2" t="b">
        <v>0</v>
      </c>
      <c r="F601" s="2" t="s">
        <v>154</v>
      </c>
      <c r="G601" s="2" t="str">
        <f t="shared" si="9"/>
        <v/>
      </c>
      <c r="H601" s="16"/>
      <c r="I601" s="16"/>
      <c r="J601" s="2"/>
      <c r="K601" s="2"/>
      <c r="L601" s="2"/>
      <c r="M601" s="2"/>
      <c r="N601" s="2"/>
    </row>
  </sheetData>
  <autoFilter ref="G1:G601" xr:uid="{28D45DE7-0EE1-314C-B925-B3EF5924BAC0}"/>
  <mergeCells count="601">
    <mergeCell ref="H7:I7"/>
    <mergeCell ref="H8:I8"/>
    <mergeCell ref="H9:I9"/>
    <mergeCell ref="H10:I10"/>
    <mergeCell ref="H11:I11"/>
    <mergeCell ref="H12:I12"/>
    <mergeCell ref="H1:I1"/>
    <mergeCell ref="H2:I2"/>
    <mergeCell ref="H3:I3"/>
    <mergeCell ref="H4:I4"/>
    <mergeCell ref="H5:I5"/>
    <mergeCell ref="H6:I6"/>
    <mergeCell ref="H19:I19"/>
    <mergeCell ref="H20:I20"/>
    <mergeCell ref="H21:I21"/>
    <mergeCell ref="H22:I22"/>
    <mergeCell ref="H23:I23"/>
    <mergeCell ref="H24:I24"/>
    <mergeCell ref="H13:I13"/>
    <mergeCell ref="H14:I14"/>
    <mergeCell ref="H15:I15"/>
    <mergeCell ref="H16:I16"/>
    <mergeCell ref="H17:I17"/>
    <mergeCell ref="H18:I18"/>
    <mergeCell ref="H31:I31"/>
    <mergeCell ref="H32:I32"/>
    <mergeCell ref="H33:I33"/>
    <mergeCell ref="H34:I34"/>
    <mergeCell ref="H35:I35"/>
    <mergeCell ref="H36:I36"/>
    <mergeCell ref="H25:I25"/>
    <mergeCell ref="H26:I26"/>
    <mergeCell ref="H27:I27"/>
    <mergeCell ref="H28:I28"/>
    <mergeCell ref="H29:I29"/>
    <mergeCell ref="H30:I30"/>
    <mergeCell ref="H43:I43"/>
    <mergeCell ref="H44:I44"/>
    <mergeCell ref="H45:I45"/>
    <mergeCell ref="H46:I46"/>
    <mergeCell ref="H47:I47"/>
    <mergeCell ref="H48:I48"/>
    <mergeCell ref="H37:I37"/>
    <mergeCell ref="H38:I38"/>
    <mergeCell ref="H39:I39"/>
    <mergeCell ref="H40:I40"/>
    <mergeCell ref="H41:I41"/>
    <mergeCell ref="H42:I42"/>
    <mergeCell ref="H55:I55"/>
    <mergeCell ref="H56:I56"/>
    <mergeCell ref="H57:I57"/>
    <mergeCell ref="H58:I58"/>
    <mergeCell ref="H59:I59"/>
    <mergeCell ref="H60:I60"/>
    <mergeCell ref="H49:I49"/>
    <mergeCell ref="H50:I50"/>
    <mergeCell ref="H51:I51"/>
    <mergeCell ref="H52:I52"/>
    <mergeCell ref="H53:I53"/>
    <mergeCell ref="H54:I54"/>
    <mergeCell ref="H67:I67"/>
    <mergeCell ref="H68:I68"/>
    <mergeCell ref="H69:I69"/>
    <mergeCell ref="H70:I70"/>
    <mergeCell ref="H71:I71"/>
    <mergeCell ref="H72:I72"/>
    <mergeCell ref="H61:I61"/>
    <mergeCell ref="H62:I62"/>
    <mergeCell ref="H63:I63"/>
    <mergeCell ref="H64:I64"/>
    <mergeCell ref="H65:I65"/>
    <mergeCell ref="H66:I66"/>
    <mergeCell ref="H79:I79"/>
    <mergeCell ref="H80:I80"/>
    <mergeCell ref="H81:I81"/>
    <mergeCell ref="H82:I82"/>
    <mergeCell ref="H83:I83"/>
    <mergeCell ref="H84:I84"/>
    <mergeCell ref="H73:I73"/>
    <mergeCell ref="H74:I74"/>
    <mergeCell ref="H75:I75"/>
    <mergeCell ref="H76:I76"/>
    <mergeCell ref="H77:I77"/>
    <mergeCell ref="H78:I78"/>
    <mergeCell ref="H91:I91"/>
    <mergeCell ref="H92:I92"/>
    <mergeCell ref="H93:I93"/>
    <mergeCell ref="H94:I94"/>
    <mergeCell ref="H95:I95"/>
    <mergeCell ref="H96:I96"/>
    <mergeCell ref="H85:I85"/>
    <mergeCell ref="H86:I86"/>
    <mergeCell ref="H87:I87"/>
    <mergeCell ref="H88:I88"/>
    <mergeCell ref="H89:I89"/>
    <mergeCell ref="H90:I90"/>
    <mergeCell ref="H103:I103"/>
    <mergeCell ref="H104:I104"/>
    <mergeCell ref="H105:I105"/>
    <mergeCell ref="H106:I106"/>
    <mergeCell ref="H107:I107"/>
    <mergeCell ref="H108:I108"/>
    <mergeCell ref="H97:I97"/>
    <mergeCell ref="H98:I98"/>
    <mergeCell ref="H99:I99"/>
    <mergeCell ref="H100:I100"/>
    <mergeCell ref="H101:I101"/>
    <mergeCell ref="H102:I102"/>
    <mergeCell ref="H115:I115"/>
    <mergeCell ref="H116:I116"/>
    <mergeCell ref="H117:I117"/>
    <mergeCell ref="H118:I118"/>
    <mergeCell ref="H119:I119"/>
    <mergeCell ref="H120:I120"/>
    <mergeCell ref="H109:I109"/>
    <mergeCell ref="H110:I110"/>
    <mergeCell ref="H111:I111"/>
    <mergeCell ref="H112:I112"/>
    <mergeCell ref="H113:I113"/>
    <mergeCell ref="H114:I114"/>
    <mergeCell ref="H127:I127"/>
    <mergeCell ref="H128:I128"/>
    <mergeCell ref="H129:I129"/>
    <mergeCell ref="H130:I130"/>
    <mergeCell ref="H131:I131"/>
    <mergeCell ref="H132:I132"/>
    <mergeCell ref="H121:I121"/>
    <mergeCell ref="H122:I122"/>
    <mergeCell ref="H123:I123"/>
    <mergeCell ref="H124:I124"/>
    <mergeCell ref="H125:I125"/>
    <mergeCell ref="H126:I126"/>
    <mergeCell ref="H139:I139"/>
    <mergeCell ref="H140:I140"/>
    <mergeCell ref="H141:I141"/>
    <mergeCell ref="H142:I142"/>
    <mergeCell ref="H143:I143"/>
    <mergeCell ref="H144:I144"/>
    <mergeCell ref="H133:I133"/>
    <mergeCell ref="H134:I134"/>
    <mergeCell ref="H135:I135"/>
    <mergeCell ref="H136:I136"/>
    <mergeCell ref="H137:I137"/>
    <mergeCell ref="H138:I138"/>
    <mergeCell ref="H151:I151"/>
    <mergeCell ref="H152:I152"/>
    <mergeCell ref="H153:I153"/>
    <mergeCell ref="H154:I154"/>
    <mergeCell ref="H155:I155"/>
    <mergeCell ref="H156:I156"/>
    <mergeCell ref="H145:I145"/>
    <mergeCell ref="H146:I146"/>
    <mergeCell ref="H147:I147"/>
    <mergeCell ref="H148:I148"/>
    <mergeCell ref="H149:I149"/>
    <mergeCell ref="H150:I150"/>
    <mergeCell ref="H163:I163"/>
    <mergeCell ref="H164:I164"/>
    <mergeCell ref="H165:I165"/>
    <mergeCell ref="H166:I166"/>
    <mergeCell ref="H167:I167"/>
    <mergeCell ref="H168:I168"/>
    <mergeCell ref="H157:I157"/>
    <mergeCell ref="H158:I158"/>
    <mergeCell ref="H159:I159"/>
    <mergeCell ref="H160:I160"/>
    <mergeCell ref="H161:I161"/>
    <mergeCell ref="H162:I162"/>
    <mergeCell ref="H175:I175"/>
    <mergeCell ref="H176:I176"/>
    <mergeCell ref="H177:I177"/>
    <mergeCell ref="H178:I178"/>
    <mergeCell ref="H179:I179"/>
    <mergeCell ref="H180:I180"/>
    <mergeCell ref="H169:I169"/>
    <mergeCell ref="H170:I170"/>
    <mergeCell ref="H171:I171"/>
    <mergeCell ref="H172:I172"/>
    <mergeCell ref="H173:I173"/>
    <mergeCell ref="H174:I174"/>
    <mergeCell ref="H187:I187"/>
    <mergeCell ref="H188:I188"/>
    <mergeCell ref="H189:I189"/>
    <mergeCell ref="H190:I190"/>
    <mergeCell ref="H191:I191"/>
    <mergeCell ref="H192:I192"/>
    <mergeCell ref="H181:I181"/>
    <mergeCell ref="H182:I182"/>
    <mergeCell ref="H183:I183"/>
    <mergeCell ref="H184:I184"/>
    <mergeCell ref="H185:I185"/>
    <mergeCell ref="H186:I186"/>
    <mergeCell ref="H199:I199"/>
    <mergeCell ref="H200:I200"/>
    <mergeCell ref="H201:I201"/>
    <mergeCell ref="H202:I202"/>
    <mergeCell ref="H203:I203"/>
    <mergeCell ref="H204:I204"/>
    <mergeCell ref="H193:I193"/>
    <mergeCell ref="H194:I194"/>
    <mergeCell ref="H195:I195"/>
    <mergeCell ref="H196:I196"/>
    <mergeCell ref="H197:I197"/>
    <mergeCell ref="H198:I198"/>
    <mergeCell ref="H211:I211"/>
    <mergeCell ref="H212:I212"/>
    <mergeCell ref="H213:I213"/>
    <mergeCell ref="H214:I214"/>
    <mergeCell ref="H215:I215"/>
    <mergeCell ref="H216:I216"/>
    <mergeCell ref="H205:I205"/>
    <mergeCell ref="H206:I206"/>
    <mergeCell ref="H207:I207"/>
    <mergeCell ref="H208:I208"/>
    <mergeCell ref="H209:I209"/>
    <mergeCell ref="H210:I210"/>
    <mergeCell ref="H223:I223"/>
    <mergeCell ref="H224:I224"/>
    <mergeCell ref="H225:I225"/>
    <mergeCell ref="H226:I226"/>
    <mergeCell ref="H227:I227"/>
    <mergeCell ref="H228:I228"/>
    <mergeCell ref="H217:I217"/>
    <mergeCell ref="H218:I218"/>
    <mergeCell ref="H219:I219"/>
    <mergeCell ref="H220:I220"/>
    <mergeCell ref="H221:I221"/>
    <mergeCell ref="H222:I222"/>
    <mergeCell ref="H235:I235"/>
    <mergeCell ref="H236:I236"/>
    <mergeCell ref="H237:I237"/>
    <mergeCell ref="H238:I238"/>
    <mergeCell ref="H239:I239"/>
    <mergeCell ref="H240:I240"/>
    <mergeCell ref="H229:I229"/>
    <mergeCell ref="H230:I230"/>
    <mergeCell ref="H231:I231"/>
    <mergeCell ref="H232:I232"/>
    <mergeCell ref="H233:I233"/>
    <mergeCell ref="H234:I234"/>
    <mergeCell ref="H247:I247"/>
    <mergeCell ref="H248:I248"/>
    <mergeCell ref="H249:I249"/>
    <mergeCell ref="H250:I250"/>
    <mergeCell ref="H251:I251"/>
    <mergeCell ref="H252:I252"/>
    <mergeCell ref="H241:I241"/>
    <mergeCell ref="H242:I242"/>
    <mergeCell ref="H243:I243"/>
    <mergeCell ref="H244:I244"/>
    <mergeCell ref="H245:I245"/>
    <mergeCell ref="H246:I246"/>
    <mergeCell ref="H259:I259"/>
    <mergeCell ref="H260:I260"/>
    <mergeCell ref="H261:I261"/>
    <mergeCell ref="H262:I262"/>
    <mergeCell ref="H263:I263"/>
    <mergeCell ref="H264:I264"/>
    <mergeCell ref="H253:I253"/>
    <mergeCell ref="H254:I254"/>
    <mergeCell ref="H255:I255"/>
    <mergeCell ref="H256:I256"/>
    <mergeCell ref="H257:I257"/>
    <mergeCell ref="H258:I258"/>
    <mergeCell ref="H271:I271"/>
    <mergeCell ref="H272:I272"/>
    <mergeCell ref="H273:I273"/>
    <mergeCell ref="H274:I274"/>
    <mergeCell ref="H275:I275"/>
    <mergeCell ref="H276:I276"/>
    <mergeCell ref="H265:I265"/>
    <mergeCell ref="H266:I266"/>
    <mergeCell ref="H267:I267"/>
    <mergeCell ref="H268:I268"/>
    <mergeCell ref="H269:I269"/>
    <mergeCell ref="H270:I270"/>
    <mergeCell ref="H283:I283"/>
    <mergeCell ref="H284:I284"/>
    <mergeCell ref="H285:I285"/>
    <mergeCell ref="H286:I286"/>
    <mergeCell ref="H287:I287"/>
    <mergeCell ref="H288:I288"/>
    <mergeCell ref="H277:I277"/>
    <mergeCell ref="H278:I278"/>
    <mergeCell ref="H279:I279"/>
    <mergeCell ref="H280:I280"/>
    <mergeCell ref="H281:I281"/>
    <mergeCell ref="H282:I282"/>
    <mergeCell ref="H295:I295"/>
    <mergeCell ref="H296:I296"/>
    <mergeCell ref="H297:I297"/>
    <mergeCell ref="H298:I298"/>
    <mergeCell ref="H299:I299"/>
    <mergeCell ref="H300:I300"/>
    <mergeCell ref="H289:I289"/>
    <mergeCell ref="H290:I290"/>
    <mergeCell ref="H291:I291"/>
    <mergeCell ref="H292:I292"/>
    <mergeCell ref="H293:I293"/>
    <mergeCell ref="H294:I294"/>
    <mergeCell ref="H307:I307"/>
    <mergeCell ref="H308:I308"/>
    <mergeCell ref="H309:I309"/>
    <mergeCell ref="H310:I310"/>
    <mergeCell ref="H311:I311"/>
    <mergeCell ref="H312:I312"/>
    <mergeCell ref="H301:I301"/>
    <mergeCell ref="H302:I302"/>
    <mergeCell ref="H303:I303"/>
    <mergeCell ref="H304:I304"/>
    <mergeCell ref="H305:I305"/>
    <mergeCell ref="H306:I306"/>
    <mergeCell ref="H319:I319"/>
    <mergeCell ref="H320:I320"/>
    <mergeCell ref="H321:I321"/>
    <mergeCell ref="H322:I322"/>
    <mergeCell ref="H323:I323"/>
    <mergeCell ref="H324:I324"/>
    <mergeCell ref="H313:I313"/>
    <mergeCell ref="H314:I314"/>
    <mergeCell ref="H315:I315"/>
    <mergeCell ref="H316:I316"/>
    <mergeCell ref="H317:I317"/>
    <mergeCell ref="H318:I318"/>
    <mergeCell ref="H331:I331"/>
    <mergeCell ref="H332:I332"/>
    <mergeCell ref="H333:I333"/>
    <mergeCell ref="H334:I334"/>
    <mergeCell ref="H335:I335"/>
    <mergeCell ref="H336:I336"/>
    <mergeCell ref="H325:I325"/>
    <mergeCell ref="H326:I326"/>
    <mergeCell ref="H327:I327"/>
    <mergeCell ref="H328:I328"/>
    <mergeCell ref="H329:I329"/>
    <mergeCell ref="H330:I330"/>
    <mergeCell ref="H343:I343"/>
    <mergeCell ref="H344:I344"/>
    <mergeCell ref="H345:I345"/>
    <mergeCell ref="H346:I346"/>
    <mergeCell ref="H347:I347"/>
    <mergeCell ref="H348:I348"/>
    <mergeCell ref="H337:I337"/>
    <mergeCell ref="H338:I338"/>
    <mergeCell ref="H339:I339"/>
    <mergeCell ref="H340:I340"/>
    <mergeCell ref="H341:I341"/>
    <mergeCell ref="H342:I342"/>
    <mergeCell ref="H355:I355"/>
    <mergeCell ref="H356:I356"/>
    <mergeCell ref="H357:I357"/>
    <mergeCell ref="H358:I358"/>
    <mergeCell ref="H359:I359"/>
    <mergeCell ref="H360:I360"/>
    <mergeCell ref="H349:I349"/>
    <mergeCell ref="H350:I350"/>
    <mergeCell ref="H351:I351"/>
    <mergeCell ref="H352:I352"/>
    <mergeCell ref="H353:I353"/>
    <mergeCell ref="H354:I354"/>
    <mergeCell ref="H367:I367"/>
    <mergeCell ref="H368:I368"/>
    <mergeCell ref="H369:I369"/>
    <mergeCell ref="H370:I370"/>
    <mergeCell ref="H371:I371"/>
    <mergeCell ref="H372:I372"/>
    <mergeCell ref="H361:I361"/>
    <mergeCell ref="H362:I362"/>
    <mergeCell ref="H363:I363"/>
    <mergeCell ref="H364:I364"/>
    <mergeCell ref="H365:I365"/>
    <mergeCell ref="H366:I366"/>
    <mergeCell ref="H379:I379"/>
    <mergeCell ref="H380:I380"/>
    <mergeCell ref="H381:I381"/>
    <mergeCell ref="H382:I382"/>
    <mergeCell ref="H383:I383"/>
    <mergeCell ref="H384:I384"/>
    <mergeCell ref="H373:I373"/>
    <mergeCell ref="H374:I374"/>
    <mergeCell ref="H375:I375"/>
    <mergeCell ref="H376:I376"/>
    <mergeCell ref="H377:I377"/>
    <mergeCell ref="H378:I378"/>
    <mergeCell ref="H391:I391"/>
    <mergeCell ref="H392:I392"/>
    <mergeCell ref="H393:I393"/>
    <mergeCell ref="H394:I394"/>
    <mergeCell ref="H395:I395"/>
    <mergeCell ref="H396:I396"/>
    <mergeCell ref="H385:I385"/>
    <mergeCell ref="H386:I386"/>
    <mergeCell ref="H387:I387"/>
    <mergeCell ref="H388:I388"/>
    <mergeCell ref="H389:I389"/>
    <mergeCell ref="H390:I390"/>
    <mergeCell ref="H403:I403"/>
    <mergeCell ref="H404:I404"/>
    <mergeCell ref="H405:I405"/>
    <mergeCell ref="H406:I406"/>
    <mergeCell ref="H407:I407"/>
    <mergeCell ref="H408:I408"/>
    <mergeCell ref="H397:I397"/>
    <mergeCell ref="H398:I398"/>
    <mergeCell ref="H399:I399"/>
    <mergeCell ref="H400:I400"/>
    <mergeCell ref="H401:I401"/>
    <mergeCell ref="H402:I402"/>
    <mergeCell ref="H415:I415"/>
    <mergeCell ref="H416:I416"/>
    <mergeCell ref="H417:I417"/>
    <mergeCell ref="H418:I418"/>
    <mergeCell ref="H419:I419"/>
    <mergeCell ref="H420:I420"/>
    <mergeCell ref="H409:I409"/>
    <mergeCell ref="H410:I410"/>
    <mergeCell ref="H411:I411"/>
    <mergeCell ref="H412:I412"/>
    <mergeCell ref="H413:I413"/>
    <mergeCell ref="H414:I414"/>
    <mergeCell ref="H427:I427"/>
    <mergeCell ref="H428:I428"/>
    <mergeCell ref="H429:I429"/>
    <mergeCell ref="H430:I430"/>
    <mergeCell ref="H431:I431"/>
    <mergeCell ref="H432:I432"/>
    <mergeCell ref="H421:I421"/>
    <mergeCell ref="H422:I422"/>
    <mergeCell ref="H423:I423"/>
    <mergeCell ref="H424:I424"/>
    <mergeCell ref="H425:I425"/>
    <mergeCell ref="H426:I426"/>
    <mergeCell ref="H439:I439"/>
    <mergeCell ref="H440:I440"/>
    <mergeCell ref="H441:I441"/>
    <mergeCell ref="H442:I442"/>
    <mergeCell ref="H443:I443"/>
    <mergeCell ref="H444:I444"/>
    <mergeCell ref="H433:I433"/>
    <mergeCell ref="H434:I434"/>
    <mergeCell ref="H435:I435"/>
    <mergeCell ref="H436:I436"/>
    <mergeCell ref="H437:I437"/>
    <mergeCell ref="H438:I438"/>
    <mergeCell ref="H451:I451"/>
    <mergeCell ref="H452:I452"/>
    <mergeCell ref="H453:I453"/>
    <mergeCell ref="H454:I454"/>
    <mergeCell ref="H455:I455"/>
    <mergeCell ref="H456:I456"/>
    <mergeCell ref="H445:I445"/>
    <mergeCell ref="H446:I446"/>
    <mergeCell ref="H447:I447"/>
    <mergeCell ref="H448:I448"/>
    <mergeCell ref="H449:I449"/>
    <mergeCell ref="H450:I450"/>
    <mergeCell ref="H463:I463"/>
    <mergeCell ref="H464:I464"/>
    <mergeCell ref="H465:I465"/>
    <mergeCell ref="H466:I466"/>
    <mergeCell ref="H467:I467"/>
    <mergeCell ref="H468:I468"/>
    <mergeCell ref="H457:I457"/>
    <mergeCell ref="H458:I458"/>
    <mergeCell ref="H459:I459"/>
    <mergeCell ref="H460:I460"/>
    <mergeCell ref="H461:I461"/>
    <mergeCell ref="H462:I462"/>
    <mergeCell ref="H475:I475"/>
    <mergeCell ref="H476:I476"/>
    <mergeCell ref="H477:I477"/>
    <mergeCell ref="H478:I478"/>
    <mergeCell ref="H479:I479"/>
    <mergeCell ref="H480:I480"/>
    <mergeCell ref="H469:I469"/>
    <mergeCell ref="H470:I470"/>
    <mergeCell ref="H471:I471"/>
    <mergeCell ref="H472:I472"/>
    <mergeCell ref="H473:I473"/>
    <mergeCell ref="H474:I474"/>
    <mergeCell ref="H487:I487"/>
    <mergeCell ref="H488:I488"/>
    <mergeCell ref="H489:I489"/>
    <mergeCell ref="H490:I490"/>
    <mergeCell ref="H491:I491"/>
    <mergeCell ref="H492:I492"/>
    <mergeCell ref="H481:I481"/>
    <mergeCell ref="H482:I482"/>
    <mergeCell ref="H483:I483"/>
    <mergeCell ref="H484:I484"/>
    <mergeCell ref="H485:I485"/>
    <mergeCell ref="H486:I486"/>
    <mergeCell ref="H499:I499"/>
    <mergeCell ref="H500:I500"/>
    <mergeCell ref="H501:I501"/>
    <mergeCell ref="H502:I502"/>
    <mergeCell ref="H503:I503"/>
    <mergeCell ref="H504:I504"/>
    <mergeCell ref="H493:I493"/>
    <mergeCell ref="H494:I494"/>
    <mergeCell ref="H495:I495"/>
    <mergeCell ref="H496:I496"/>
    <mergeCell ref="H497:I497"/>
    <mergeCell ref="H498:I498"/>
    <mergeCell ref="H511:I511"/>
    <mergeCell ref="H512:I512"/>
    <mergeCell ref="H513:I513"/>
    <mergeCell ref="H514:I514"/>
    <mergeCell ref="H515:I515"/>
    <mergeCell ref="H516:I516"/>
    <mergeCell ref="H505:I505"/>
    <mergeCell ref="H506:I506"/>
    <mergeCell ref="H507:I507"/>
    <mergeCell ref="H508:I508"/>
    <mergeCell ref="H509:I509"/>
    <mergeCell ref="H510:I510"/>
    <mergeCell ref="H523:I523"/>
    <mergeCell ref="H524:I524"/>
    <mergeCell ref="H525:I525"/>
    <mergeCell ref="H526:I526"/>
    <mergeCell ref="H527:I527"/>
    <mergeCell ref="H528:I528"/>
    <mergeCell ref="H517:I517"/>
    <mergeCell ref="H518:I518"/>
    <mergeCell ref="H519:I519"/>
    <mergeCell ref="H520:I520"/>
    <mergeCell ref="H521:I521"/>
    <mergeCell ref="H522:I522"/>
    <mergeCell ref="H535:I535"/>
    <mergeCell ref="H536:I536"/>
    <mergeCell ref="H537:I537"/>
    <mergeCell ref="H538:I538"/>
    <mergeCell ref="H539:I539"/>
    <mergeCell ref="H540:I540"/>
    <mergeCell ref="H529:I529"/>
    <mergeCell ref="H530:I530"/>
    <mergeCell ref="H531:I531"/>
    <mergeCell ref="H532:I532"/>
    <mergeCell ref="H533:I533"/>
    <mergeCell ref="H534:I534"/>
    <mergeCell ref="H547:I547"/>
    <mergeCell ref="H548:I548"/>
    <mergeCell ref="H549:I549"/>
    <mergeCell ref="H550:I550"/>
    <mergeCell ref="H551:I551"/>
    <mergeCell ref="H552:I552"/>
    <mergeCell ref="H541:I541"/>
    <mergeCell ref="H542:I542"/>
    <mergeCell ref="H543:I543"/>
    <mergeCell ref="H544:I544"/>
    <mergeCell ref="H545:I545"/>
    <mergeCell ref="H546:I546"/>
    <mergeCell ref="H559:I559"/>
    <mergeCell ref="H560:I560"/>
    <mergeCell ref="H561:I561"/>
    <mergeCell ref="H562:I562"/>
    <mergeCell ref="H563:I563"/>
    <mergeCell ref="H564:I564"/>
    <mergeCell ref="H553:I553"/>
    <mergeCell ref="H554:I554"/>
    <mergeCell ref="H555:I555"/>
    <mergeCell ref="H556:I556"/>
    <mergeCell ref="H557:I557"/>
    <mergeCell ref="H558:I558"/>
    <mergeCell ref="H571:I571"/>
    <mergeCell ref="H572:I572"/>
    <mergeCell ref="H573:I573"/>
    <mergeCell ref="H574:I574"/>
    <mergeCell ref="H575:I575"/>
    <mergeCell ref="H576:I576"/>
    <mergeCell ref="H565:I565"/>
    <mergeCell ref="H566:I566"/>
    <mergeCell ref="H567:I567"/>
    <mergeCell ref="H568:I568"/>
    <mergeCell ref="H569:I569"/>
    <mergeCell ref="H570:I570"/>
    <mergeCell ref="H583:I583"/>
    <mergeCell ref="H584:I584"/>
    <mergeCell ref="H585:I585"/>
    <mergeCell ref="H586:I586"/>
    <mergeCell ref="H587:I587"/>
    <mergeCell ref="H588:I588"/>
    <mergeCell ref="H577:I577"/>
    <mergeCell ref="H578:I578"/>
    <mergeCell ref="H579:I579"/>
    <mergeCell ref="H580:I580"/>
    <mergeCell ref="H581:I581"/>
    <mergeCell ref="H582:I582"/>
    <mergeCell ref="H601:I601"/>
    <mergeCell ref="H595:I595"/>
    <mergeCell ref="H596:I596"/>
    <mergeCell ref="H597:I597"/>
    <mergeCell ref="H598:I598"/>
    <mergeCell ref="H599:I599"/>
    <mergeCell ref="H600:I600"/>
    <mergeCell ref="H589:I589"/>
    <mergeCell ref="H590:I590"/>
    <mergeCell ref="H591:I591"/>
    <mergeCell ref="H592:I592"/>
    <mergeCell ref="H593:I593"/>
    <mergeCell ref="H594:I594"/>
  </mergeCells>
  <conditionalFormatting sqref="G1:G1048576">
    <cfRule type="cellIs" dxfId="0" priority="1" operator="equal">
      <formula>"Include"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7312-A296-854F-924D-8D4433C1A1F3}">
  <dimension ref="A1:K201"/>
  <sheetViews>
    <sheetView tabSelected="1" workbookViewId="0">
      <selection activeCell="H10" sqref="H10"/>
    </sheetView>
  </sheetViews>
  <sheetFormatPr defaultColWidth="11" defaultRowHeight="15.75" x14ac:dyDescent="0.25"/>
  <cols>
    <col min="3" max="3" width="21.625" customWidth="1"/>
    <col min="4" max="4" width="13.875" customWidth="1"/>
    <col min="7" max="7" width="14.75" customWidth="1"/>
  </cols>
  <sheetData>
    <row r="1" spans="1:11" x14ac:dyDescent="0.25">
      <c r="A1" s="2" t="s">
        <v>35</v>
      </c>
      <c r="B1" s="2" t="s">
        <v>686</v>
      </c>
      <c r="C1" s="2" t="s">
        <v>687</v>
      </c>
      <c r="D1" s="2" t="s">
        <v>688</v>
      </c>
      <c r="E1" s="2"/>
      <c r="F1" s="2"/>
      <c r="G1" s="2"/>
      <c r="H1" s="2" t="s">
        <v>689</v>
      </c>
      <c r="I1" s="2"/>
      <c r="J1" s="2"/>
      <c r="K1" s="2"/>
    </row>
    <row r="2" spans="1:11" x14ac:dyDescent="0.25">
      <c r="A2" s="2" t="s">
        <v>690</v>
      </c>
      <c r="B2" s="2">
        <v>516</v>
      </c>
      <c r="C2" s="2" t="str">
        <f>IF(B2 &lt; 0, "Not Yet Due", IF(B2 &gt;= 60, "Overdue", "Not Yet Due"))</f>
        <v>Overdue</v>
      </c>
      <c r="D2" s="2" t="str">
        <f>IF(B2 &lt; 30, "0-29",
    IF(B2 &lt; 60, "30-59",
    IF(B2 &lt; 90, "60-89",
    IF(B2 &lt; 120, "90-119",
    IF(B2 &lt; 150, "120-149",
    IF(B2 &lt; 180, "150-179",
    IF(B2 &lt; 366, "180-365", "365+")))))))</f>
        <v>365+</v>
      </c>
      <c r="E2" s="2"/>
      <c r="F2" s="2"/>
      <c r="G2" s="2" t="s">
        <v>691</v>
      </c>
      <c r="H2" s="2"/>
      <c r="I2" s="2"/>
      <c r="J2" s="2" t="s">
        <v>692</v>
      </c>
      <c r="K2" s="2" t="s">
        <v>693</v>
      </c>
    </row>
    <row r="3" spans="1:11" x14ac:dyDescent="0.25">
      <c r="A3" s="2" t="s">
        <v>694</v>
      </c>
      <c r="B3" s="2">
        <v>-424</v>
      </c>
      <c r="C3" s="2" t="str">
        <f t="shared" ref="C3:C66" si="0">IF(B3 &lt; 0, "Not Yet Due", IF(B3 &gt;= 60, "Overdue", "Not Yet Due"))</f>
        <v>Not Yet Due</v>
      </c>
      <c r="D3" s="2" t="str">
        <f t="shared" ref="D3:D66" si="1">IF(B3 &lt; 30, "0-29",
    IF(B3 &lt; 60, "30-59",
    IF(B3 &lt; 90, "60-89",
    IF(B3 &lt; 120, "90-119",
    IF(B3 &lt; 150, "120-149",
    IF(B3 &lt; 180, "150-179",
    IF(B3 &lt; 366, "180-365", "365+")))))))</f>
        <v>0-29</v>
      </c>
      <c r="E3" s="2"/>
      <c r="F3" s="2"/>
      <c r="G3" s="2" t="s">
        <v>695</v>
      </c>
      <c r="H3" s="2">
        <f>COUNTIFS(D:D, "0-29")</f>
        <v>136</v>
      </c>
      <c r="I3" s="2"/>
      <c r="J3" s="2" t="s">
        <v>696</v>
      </c>
      <c r="K3" s="2" t="s">
        <v>697</v>
      </c>
    </row>
    <row r="4" spans="1:11" x14ac:dyDescent="0.25">
      <c r="A4" s="2" t="s">
        <v>698</v>
      </c>
      <c r="B4" s="2">
        <v>-349</v>
      </c>
      <c r="C4" s="2" t="str">
        <f t="shared" si="0"/>
        <v>Not Yet Due</v>
      </c>
      <c r="D4" s="2" t="str">
        <f t="shared" si="1"/>
        <v>0-29</v>
      </c>
      <c r="E4" s="2"/>
      <c r="F4" s="2"/>
      <c r="G4" s="2" t="s">
        <v>699</v>
      </c>
      <c r="H4" s="2">
        <f>COUNTIFS(D:D, "30-59")</f>
        <v>13</v>
      </c>
      <c r="I4" s="2"/>
      <c r="J4" s="2"/>
      <c r="K4" s="2"/>
    </row>
    <row r="5" spans="1:11" x14ac:dyDescent="0.25">
      <c r="A5" s="2" t="s">
        <v>700</v>
      </c>
      <c r="B5" s="2">
        <v>-334</v>
      </c>
      <c r="C5" s="2" t="str">
        <f t="shared" si="0"/>
        <v>Not Yet Due</v>
      </c>
      <c r="D5" s="2" t="str">
        <f t="shared" si="1"/>
        <v>0-29</v>
      </c>
      <c r="E5" s="2"/>
      <c r="F5" s="2"/>
      <c r="G5" s="2" t="s">
        <v>701</v>
      </c>
      <c r="H5" s="2">
        <f>COUNTIFS(D:D, "60-89")</f>
        <v>12</v>
      </c>
      <c r="I5" s="2"/>
      <c r="J5" s="2"/>
      <c r="K5" s="2"/>
    </row>
    <row r="6" spans="1:11" x14ac:dyDescent="0.25">
      <c r="A6" s="2" t="s">
        <v>702</v>
      </c>
      <c r="B6" s="2">
        <v>-334</v>
      </c>
      <c r="C6" s="2" t="str">
        <f t="shared" si="0"/>
        <v>Not Yet Due</v>
      </c>
      <c r="D6" s="2" t="str">
        <f t="shared" si="1"/>
        <v>0-29</v>
      </c>
      <c r="E6" s="2"/>
      <c r="F6" s="2"/>
      <c r="G6" s="2" t="s">
        <v>703</v>
      </c>
      <c r="H6" s="2">
        <f>COUNTIFS(D:D, "90-119")</f>
        <v>18</v>
      </c>
      <c r="I6" s="2"/>
      <c r="J6" s="2"/>
      <c r="K6" s="2"/>
    </row>
    <row r="7" spans="1:11" x14ac:dyDescent="0.25">
      <c r="A7" s="2" t="s">
        <v>510</v>
      </c>
      <c r="B7" s="2">
        <v>120</v>
      </c>
      <c r="C7" s="2" t="str">
        <f t="shared" si="0"/>
        <v>Overdue</v>
      </c>
      <c r="D7" s="2" t="str">
        <f t="shared" si="1"/>
        <v>120-149</v>
      </c>
      <c r="E7" s="2"/>
      <c r="F7" s="2"/>
      <c r="G7" s="2" t="s">
        <v>704</v>
      </c>
      <c r="H7" s="2">
        <f>COUNTIFS(D:D, "120-149")</f>
        <v>1</v>
      </c>
      <c r="I7" s="2"/>
      <c r="J7" s="2"/>
      <c r="K7" s="2"/>
    </row>
    <row r="8" spans="1:11" x14ac:dyDescent="0.25">
      <c r="A8" s="2" t="s">
        <v>705</v>
      </c>
      <c r="B8" s="2">
        <v>31</v>
      </c>
      <c r="C8" s="2" t="str">
        <f t="shared" si="0"/>
        <v>Not Yet Due</v>
      </c>
      <c r="D8" s="2" t="str">
        <f t="shared" si="1"/>
        <v>30-59</v>
      </c>
      <c r="E8" s="2"/>
      <c r="F8" s="2"/>
      <c r="G8" s="2" t="s">
        <v>706</v>
      </c>
      <c r="H8" s="2">
        <f>COUNTIFS(D:D, "150-179")</f>
        <v>2</v>
      </c>
      <c r="I8" s="2"/>
      <c r="J8" s="2"/>
      <c r="K8" s="2"/>
    </row>
    <row r="9" spans="1:11" x14ac:dyDescent="0.25">
      <c r="A9" s="2" t="s">
        <v>59</v>
      </c>
      <c r="B9" s="2">
        <v>91</v>
      </c>
      <c r="C9" s="2" t="str">
        <f t="shared" si="0"/>
        <v>Overdue</v>
      </c>
      <c r="D9" s="2" t="str">
        <f t="shared" si="1"/>
        <v>90-119</v>
      </c>
      <c r="E9" s="2"/>
      <c r="F9" s="2"/>
      <c r="G9" s="2" t="s">
        <v>707</v>
      </c>
      <c r="H9" s="2">
        <f>COUNTIFS(D:D, "180-365")</f>
        <v>8</v>
      </c>
      <c r="I9" s="2"/>
      <c r="J9" s="2"/>
      <c r="K9" s="2"/>
    </row>
    <row r="10" spans="1:11" x14ac:dyDescent="0.25">
      <c r="A10" s="2" t="s">
        <v>708</v>
      </c>
      <c r="B10" s="2">
        <v>-30</v>
      </c>
      <c r="C10" s="2" t="str">
        <f t="shared" si="0"/>
        <v>Not Yet Due</v>
      </c>
      <c r="D10" s="2" t="str">
        <f t="shared" si="1"/>
        <v>0-29</v>
      </c>
      <c r="E10" s="2"/>
      <c r="F10" s="2"/>
      <c r="G10" s="2" t="s">
        <v>709</v>
      </c>
      <c r="H10" s="2">
        <f>COUNTIFS(D:D, "365+")</f>
        <v>10</v>
      </c>
      <c r="I10" s="2"/>
      <c r="J10" s="2"/>
      <c r="K10" s="2"/>
    </row>
    <row r="11" spans="1:11" x14ac:dyDescent="0.25">
      <c r="A11" s="2" t="s">
        <v>710</v>
      </c>
      <c r="B11" s="2">
        <v>-394</v>
      </c>
      <c r="C11" s="2" t="str">
        <f t="shared" si="0"/>
        <v>Not Yet Due</v>
      </c>
      <c r="D11" s="2" t="str">
        <f t="shared" si="1"/>
        <v>0-29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711</v>
      </c>
      <c r="B12" s="2">
        <v>-334</v>
      </c>
      <c r="C12" s="2" t="str">
        <f t="shared" si="0"/>
        <v>Not Yet Due</v>
      </c>
      <c r="D12" s="2" t="str">
        <f t="shared" si="1"/>
        <v>0-29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712</v>
      </c>
      <c r="B13" s="2">
        <v>91</v>
      </c>
      <c r="C13" s="2" t="str">
        <f t="shared" si="0"/>
        <v>Overdue</v>
      </c>
      <c r="D13" s="2" t="str">
        <f t="shared" si="1"/>
        <v>90-119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713</v>
      </c>
      <c r="B14" s="2">
        <v>-244</v>
      </c>
      <c r="C14" s="2" t="str">
        <f t="shared" si="0"/>
        <v>Not Yet Due</v>
      </c>
      <c r="D14" s="2" t="str">
        <f t="shared" si="1"/>
        <v>0-29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714</v>
      </c>
      <c r="B15" s="2">
        <v>-142</v>
      </c>
      <c r="C15" s="2" t="str">
        <f t="shared" si="0"/>
        <v>Not Yet Due</v>
      </c>
      <c r="D15" s="2" t="str">
        <f t="shared" si="1"/>
        <v>0-29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715</v>
      </c>
      <c r="B16" s="2">
        <v>-304</v>
      </c>
      <c r="C16" s="2" t="str">
        <f t="shared" si="0"/>
        <v>Not Yet Due</v>
      </c>
      <c r="D16" s="2" t="str">
        <f t="shared" si="1"/>
        <v>0-29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716</v>
      </c>
      <c r="B17" s="2">
        <v>-304</v>
      </c>
      <c r="C17" s="2" t="str">
        <f t="shared" si="0"/>
        <v>Not Yet Due</v>
      </c>
      <c r="D17" s="2" t="str">
        <f t="shared" si="1"/>
        <v>0-29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717</v>
      </c>
      <c r="B18" s="2">
        <v>-334</v>
      </c>
      <c r="C18" s="2" t="str">
        <f t="shared" si="0"/>
        <v>Not Yet Due</v>
      </c>
      <c r="D18" s="2" t="str">
        <f t="shared" si="1"/>
        <v>0-29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718</v>
      </c>
      <c r="B19" s="2">
        <v>-75</v>
      </c>
      <c r="C19" s="2" t="str">
        <f t="shared" si="0"/>
        <v>Not Yet Due</v>
      </c>
      <c r="D19" s="2" t="str">
        <f t="shared" si="1"/>
        <v>0-29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719</v>
      </c>
      <c r="B20" s="2">
        <v>-364</v>
      </c>
      <c r="C20" s="2" t="str">
        <f t="shared" si="0"/>
        <v>Not Yet Due</v>
      </c>
      <c r="D20" s="2" t="str">
        <f t="shared" si="1"/>
        <v>0-29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331</v>
      </c>
      <c r="B21" s="2">
        <v>466</v>
      </c>
      <c r="C21" s="2" t="str">
        <f t="shared" si="0"/>
        <v>Overdue</v>
      </c>
      <c r="D21" s="2" t="str">
        <f t="shared" si="1"/>
        <v>365+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720</v>
      </c>
      <c r="B22" s="2">
        <v>-303</v>
      </c>
      <c r="C22" s="2" t="str">
        <f t="shared" si="0"/>
        <v>Not Yet Due</v>
      </c>
      <c r="D22" s="2" t="str">
        <f t="shared" si="1"/>
        <v>0-29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721</v>
      </c>
      <c r="B23" s="2">
        <v>61</v>
      </c>
      <c r="C23" s="2" t="str">
        <f t="shared" si="0"/>
        <v>Overdue</v>
      </c>
      <c r="D23" s="2" t="str">
        <f t="shared" si="1"/>
        <v>60-89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722</v>
      </c>
      <c r="B24" s="2">
        <v>31</v>
      </c>
      <c r="C24" s="2" t="str">
        <f t="shared" si="0"/>
        <v>Not Yet Due</v>
      </c>
      <c r="D24" s="2" t="str">
        <f t="shared" si="1"/>
        <v>30-59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723</v>
      </c>
      <c r="B25" s="2">
        <v>305</v>
      </c>
      <c r="C25" s="2" t="str">
        <f t="shared" si="0"/>
        <v>Overdue</v>
      </c>
      <c r="D25" s="2" t="str">
        <f t="shared" si="1"/>
        <v>180-365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84</v>
      </c>
      <c r="B26" s="2">
        <v>-45</v>
      </c>
      <c r="C26" s="2" t="str">
        <f t="shared" si="0"/>
        <v>Not Yet Due</v>
      </c>
      <c r="D26" s="2" t="str">
        <f t="shared" si="1"/>
        <v>0-29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724</v>
      </c>
      <c r="B27" s="2">
        <v>-244</v>
      </c>
      <c r="C27" s="2" t="str">
        <f t="shared" si="0"/>
        <v>Not Yet Due</v>
      </c>
      <c r="D27" s="2" t="str">
        <f t="shared" si="1"/>
        <v>0-29</v>
      </c>
      <c r="E27" s="2"/>
      <c r="F27" s="2"/>
      <c r="G27" s="2"/>
      <c r="H27" s="2"/>
      <c r="I27" s="2"/>
      <c r="J27" s="2"/>
      <c r="K27" s="2"/>
    </row>
    <row r="28" spans="1:11" x14ac:dyDescent="0.25">
      <c r="A28" s="2" t="s">
        <v>725</v>
      </c>
      <c r="B28" s="2">
        <v>31</v>
      </c>
      <c r="C28" s="2" t="str">
        <f t="shared" si="0"/>
        <v>Not Yet Due</v>
      </c>
      <c r="D28" s="2" t="str">
        <f t="shared" si="1"/>
        <v>30-59</v>
      </c>
      <c r="E28" s="2"/>
      <c r="F28" s="2"/>
      <c r="G28" s="2"/>
      <c r="H28" s="2"/>
      <c r="I28" s="2"/>
      <c r="J28" s="2"/>
      <c r="K28" s="2"/>
    </row>
    <row r="29" spans="1:11" x14ac:dyDescent="0.25">
      <c r="A29" s="2" t="s">
        <v>726</v>
      </c>
      <c r="B29" s="2">
        <v>-112</v>
      </c>
      <c r="C29" s="2" t="str">
        <f t="shared" si="0"/>
        <v>Not Yet Due</v>
      </c>
      <c r="D29" s="2" t="str">
        <f t="shared" si="1"/>
        <v>0-29</v>
      </c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700</v>
      </c>
      <c r="B30" s="2">
        <v>-334</v>
      </c>
      <c r="C30" s="2" t="str">
        <f t="shared" si="0"/>
        <v>Not Yet Due</v>
      </c>
      <c r="D30" s="2" t="str">
        <f t="shared" si="1"/>
        <v>0-29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727</v>
      </c>
      <c r="B31" s="2">
        <v>-244</v>
      </c>
      <c r="C31" s="2" t="str">
        <f t="shared" si="0"/>
        <v>Not Yet Due</v>
      </c>
      <c r="D31" s="2" t="str">
        <f t="shared" si="1"/>
        <v>0-29</v>
      </c>
      <c r="E31" s="2"/>
      <c r="F31" s="2"/>
      <c r="G31" s="2"/>
      <c r="H31" s="2"/>
      <c r="I31" s="2"/>
      <c r="J31" s="2"/>
      <c r="K31" s="2"/>
    </row>
    <row r="32" spans="1:11" x14ac:dyDescent="0.25">
      <c r="A32" s="2" t="s">
        <v>677</v>
      </c>
      <c r="B32" s="2">
        <v>0</v>
      </c>
      <c r="C32" s="2" t="str">
        <f t="shared" si="0"/>
        <v>Not Yet Due</v>
      </c>
      <c r="D32" s="2" t="str">
        <f t="shared" si="1"/>
        <v>0-29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122</v>
      </c>
      <c r="B33" s="2">
        <v>61</v>
      </c>
      <c r="C33" s="2" t="str">
        <f t="shared" si="0"/>
        <v>Overdue</v>
      </c>
      <c r="D33" s="2" t="str">
        <f t="shared" si="1"/>
        <v>60-89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56</v>
      </c>
      <c r="B34" s="2">
        <v>-214</v>
      </c>
      <c r="C34" s="2" t="str">
        <f t="shared" si="0"/>
        <v>Not Yet Due</v>
      </c>
      <c r="D34" s="2" t="str">
        <f t="shared" si="1"/>
        <v>0-29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53</v>
      </c>
      <c r="B35" s="2">
        <v>-60</v>
      </c>
      <c r="C35" s="2" t="str">
        <f t="shared" si="0"/>
        <v>Not Yet Due</v>
      </c>
      <c r="D35" s="2" t="str">
        <f t="shared" si="1"/>
        <v>0-29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728</v>
      </c>
      <c r="B36" s="2">
        <v>-244</v>
      </c>
      <c r="C36" s="2" t="str">
        <f t="shared" si="0"/>
        <v>Not Yet Due</v>
      </c>
      <c r="D36" s="2" t="str">
        <f t="shared" si="1"/>
        <v>0-29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729</v>
      </c>
      <c r="B37" s="2">
        <v>-29</v>
      </c>
      <c r="C37" s="2" t="str">
        <f t="shared" si="0"/>
        <v>Not Yet Due</v>
      </c>
      <c r="D37" s="2" t="str">
        <f t="shared" si="1"/>
        <v>0-29</v>
      </c>
      <c r="E37" s="2"/>
      <c r="F37" s="2"/>
      <c r="G37" s="2"/>
      <c r="H37" s="2"/>
      <c r="I37" s="2"/>
      <c r="J37" s="2"/>
      <c r="K37" s="2"/>
    </row>
    <row r="38" spans="1:11" x14ac:dyDescent="0.25">
      <c r="A38" s="2" t="s">
        <v>730</v>
      </c>
      <c r="B38" s="2">
        <v>-90</v>
      </c>
      <c r="C38" s="2" t="str">
        <f t="shared" si="0"/>
        <v>Not Yet Due</v>
      </c>
      <c r="D38" s="2" t="str">
        <f t="shared" si="1"/>
        <v>0-29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731</v>
      </c>
      <c r="B39" s="2">
        <v>76</v>
      </c>
      <c r="C39" s="2" t="str">
        <f t="shared" si="0"/>
        <v>Overdue</v>
      </c>
      <c r="D39" s="2" t="str">
        <f t="shared" si="1"/>
        <v>60-89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732</v>
      </c>
      <c r="B40" s="2">
        <v>-244</v>
      </c>
      <c r="C40" s="2" t="str">
        <f t="shared" si="0"/>
        <v>Not Yet Due</v>
      </c>
      <c r="D40" s="2" t="str">
        <f t="shared" si="1"/>
        <v>0-29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733</v>
      </c>
      <c r="B41" s="2">
        <v>456</v>
      </c>
      <c r="C41" s="2" t="str">
        <f t="shared" si="0"/>
        <v>Overdue</v>
      </c>
      <c r="D41" s="2" t="str">
        <f t="shared" si="1"/>
        <v>365+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734</v>
      </c>
      <c r="B42" s="2">
        <v>-761</v>
      </c>
      <c r="C42" s="2" t="str">
        <f t="shared" si="0"/>
        <v>Not Yet Due</v>
      </c>
      <c r="D42" s="2" t="str">
        <f t="shared" si="1"/>
        <v>0-29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108</v>
      </c>
      <c r="B43" s="2">
        <v>61</v>
      </c>
      <c r="C43" s="2" t="str">
        <f t="shared" si="0"/>
        <v>Overdue</v>
      </c>
      <c r="D43" s="2" t="str">
        <f t="shared" si="1"/>
        <v>60-89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735</v>
      </c>
      <c r="B44" s="2">
        <v>-334</v>
      </c>
      <c r="C44" s="2" t="str">
        <f t="shared" si="0"/>
        <v>Not Yet Due</v>
      </c>
      <c r="D44" s="2" t="str">
        <f t="shared" si="1"/>
        <v>0-29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736</v>
      </c>
      <c r="B45" s="2">
        <v>-29</v>
      </c>
      <c r="C45" s="2" t="str">
        <f t="shared" si="0"/>
        <v>Not Yet Due</v>
      </c>
      <c r="D45" s="2" t="str">
        <f t="shared" si="1"/>
        <v>0-29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737</v>
      </c>
      <c r="B46" s="2">
        <v>-60</v>
      </c>
      <c r="C46" s="2" t="str">
        <f t="shared" si="0"/>
        <v>Not Yet Due</v>
      </c>
      <c r="D46" s="2" t="str">
        <f t="shared" si="1"/>
        <v>0-29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70</v>
      </c>
      <c r="B47" s="2">
        <v>91</v>
      </c>
      <c r="C47" s="2" t="str">
        <f t="shared" si="0"/>
        <v>Overdue</v>
      </c>
      <c r="D47" s="2" t="str">
        <f t="shared" si="1"/>
        <v>90-119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738</v>
      </c>
      <c r="B48" s="2">
        <v>-274</v>
      </c>
      <c r="C48" s="2" t="str">
        <f t="shared" si="0"/>
        <v>Not Yet Due</v>
      </c>
      <c r="D48" s="2" t="str">
        <f t="shared" si="1"/>
        <v>0-29</v>
      </c>
      <c r="E48" s="2"/>
      <c r="F48" s="2"/>
      <c r="G48" s="2"/>
      <c r="H48" s="2"/>
      <c r="I48" s="2"/>
      <c r="J48" s="2"/>
      <c r="K48" s="2"/>
    </row>
    <row r="49" spans="1:11" x14ac:dyDescent="0.25">
      <c r="A49" s="2" t="s">
        <v>739</v>
      </c>
      <c r="B49" s="2">
        <v>-244</v>
      </c>
      <c r="C49" s="2" t="str">
        <f t="shared" si="0"/>
        <v>Not Yet Due</v>
      </c>
      <c r="D49" s="2" t="str">
        <f t="shared" si="1"/>
        <v>0-29</v>
      </c>
      <c r="E49" s="2"/>
      <c r="F49" s="2"/>
      <c r="G49" s="2"/>
      <c r="H49" s="2"/>
      <c r="I49" s="2"/>
      <c r="J49" s="2"/>
      <c r="K49" s="2"/>
    </row>
    <row r="50" spans="1:11" x14ac:dyDescent="0.25">
      <c r="A50" s="2" t="s">
        <v>740</v>
      </c>
      <c r="B50" s="2">
        <v>-761</v>
      </c>
      <c r="C50" s="2" t="str">
        <f t="shared" si="0"/>
        <v>Not Yet Due</v>
      </c>
      <c r="D50" s="2" t="str">
        <f t="shared" si="1"/>
        <v>0-29</v>
      </c>
      <c r="E50" s="2"/>
      <c r="F50" s="2"/>
      <c r="G50" s="2"/>
      <c r="H50" s="2"/>
      <c r="I50" s="2"/>
      <c r="J50" s="2"/>
      <c r="K50" s="2"/>
    </row>
    <row r="51" spans="1:11" x14ac:dyDescent="0.25">
      <c r="A51" s="2" t="s">
        <v>439</v>
      </c>
      <c r="B51" s="2">
        <v>456</v>
      </c>
      <c r="C51" s="2" t="str">
        <f t="shared" si="0"/>
        <v>Overdue</v>
      </c>
      <c r="D51" s="2" t="str">
        <f t="shared" si="1"/>
        <v>365+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55</v>
      </c>
      <c r="B52" s="2">
        <v>-214</v>
      </c>
      <c r="C52" s="2" t="str">
        <f t="shared" si="0"/>
        <v>Not Yet Due</v>
      </c>
      <c r="D52" s="2" t="str">
        <f t="shared" si="1"/>
        <v>0-29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56</v>
      </c>
      <c r="B53" s="2">
        <v>-214</v>
      </c>
      <c r="C53" s="2" t="str">
        <f t="shared" si="0"/>
        <v>Not Yet Due</v>
      </c>
      <c r="D53" s="2" t="str">
        <f t="shared" si="1"/>
        <v>0-29</v>
      </c>
      <c r="E53" s="2"/>
      <c r="F53" s="2"/>
      <c r="G53" s="2"/>
      <c r="H53" s="2"/>
      <c r="I53" s="2"/>
      <c r="J53" s="2"/>
      <c r="K53" s="2"/>
    </row>
    <row r="54" spans="1:11" x14ac:dyDescent="0.25">
      <c r="A54" s="2" t="s">
        <v>741</v>
      </c>
      <c r="B54" s="2">
        <v>336</v>
      </c>
      <c r="C54" s="2" t="str">
        <f t="shared" si="0"/>
        <v>Overdue</v>
      </c>
      <c r="D54" s="2" t="str">
        <f t="shared" si="1"/>
        <v>180-365</v>
      </c>
      <c r="E54" s="2"/>
      <c r="F54" s="2"/>
      <c r="G54" s="2"/>
      <c r="H54" s="2"/>
      <c r="I54" s="2"/>
      <c r="J54" s="2"/>
      <c r="K54" s="2"/>
    </row>
    <row r="55" spans="1:11" x14ac:dyDescent="0.25">
      <c r="A55" s="2" t="s">
        <v>742</v>
      </c>
      <c r="B55" s="2">
        <v>-103</v>
      </c>
      <c r="C55" s="2" t="str">
        <f t="shared" si="0"/>
        <v>Not Yet Due</v>
      </c>
      <c r="D55" s="2" t="str">
        <f t="shared" si="1"/>
        <v>0-29</v>
      </c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743</v>
      </c>
      <c r="B56" s="2">
        <v>-274</v>
      </c>
      <c r="C56" s="2" t="str">
        <f t="shared" si="0"/>
        <v>Not Yet Due</v>
      </c>
      <c r="D56" s="2" t="str">
        <f t="shared" si="1"/>
        <v>0-29</v>
      </c>
      <c r="E56" s="2"/>
      <c r="F56" s="2"/>
      <c r="G56" s="2"/>
      <c r="H56" s="2"/>
      <c r="I56" s="2"/>
      <c r="J56" s="2"/>
      <c r="K56" s="2"/>
    </row>
    <row r="57" spans="1:11" x14ac:dyDescent="0.25">
      <c r="A57" s="2" t="s">
        <v>744</v>
      </c>
      <c r="B57" s="2">
        <v>-244</v>
      </c>
      <c r="C57" s="2" t="str">
        <f t="shared" si="0"/>
        <v>Not Yet Due</v>
      </c>
      <c r="D57" s="2" t="str">
        <f t="shared" si="1"/>
        <v>0-29</v>
      </c>
      <c r="E57" s="2"/>
      <c r="F57" s="2"/>
      <c r="G57" s="2"/>
      <c r="H57" s="2"/>
      <c r="I57" s="2"/>
      <c r="J57" s="2"/>
      <c r="K57" s="2"/>
    </row>
    <row r="58" spans="1:11" x14ac:dyDescent="0.25">
      <c r="A58" s="2" t="s">
        <v>745</v>
      </c>
      <c r="B58" s="2">
        <v>91</v>
      </c>
      <c r="C58" s="2" t="str">
        <f t="shared" si="0"/>
        <v>Overdue</v>
      </c>
      <c r="D58" s="2" t="str">
        <f t="shared" si="1"/>
        <v>90-119</v>
      </c>
      <c r="E58" s="2"/>
      <c r="F58" s="2"/>
      <c r="G58" s="2"/>
      <c r="H58" s="2"/>
      <c r="I58" s="2"/>
      <c r="J58" s="2"/>
      <c r="K58" s="2"/>
    </row>
    <row r="59" spans="1:11" x14ac:dyDescent="0.25">
      <c r="A59" s="2" t="s">
        <v>746</v>
      </c>
      <c r="B59" s="2">
        <v>471</v>
      </c>
      <c r="C59" s="2" t="str">
        <f t="shared" si="0"/>
        <v>Overdue</v>
      </c>
      <c r="D59" s="2" t="str">
        <f t="shared" si="1"/>
        <v>365+</v>
      </c>
      <c r="E59" s="2"/>
      <c r="F59" s="2"/>
      <c r="G59" s="2"/>
      <c r="H59" s="2"/>
      <c r="I59" s="2"/>
      <c r="J59" s="2"/>
      <c r="K59" s="2"/>
    </row>
    <row r="60" spans="1:11" x14ac:dyDescent="0.25">
      <c r="A60" s="2" t="s">
        <v>747</v>
      </c>
      <c r="B60" s="2">
        <v>-244</v>
      </c>
      <c r="C60" s="2" t="str">
        <f t="shared" si="0"/>
        <v>Not Yet Due</v>
      </c>
      <c r="D60" s="2" t="str">
        <f t="shared" si="1"/>
        <v>0-29</v>
      </c>
      <c r="E60" s="2"/>
      <c r="F60" s="2"/>
      <c r="G60" s="2"/>
      <c r="H60" s="2"/>
      <c r="I60" s="2"/>
      <c r="J60" s="2"/>
      <c r="K60" s="2"/>
    </row>
    <row r="61" spans="1:11" x14ac:dyDescent="0.25">
      <c r="A61" s="2" t="s">
        <v>748</v>
      </c>
      <c r="B61" s="2">
        <v>-364</v>
      </c>
      <c r="C61" s="2" t="str">
        <f t="shared" si="0"/>
        <v>Not Yet Due</v>
      </c>
      <c r="D61" s="2" t="str">
        <f t="shared" si="1"/>
        <v>0-29</v>
      </c>
      <c r="E61" s="2"/>
      <c r="F61" s="2"/>
      <c r="G61" s="2"/>
      <c r="H61" s="2"/>
      <c r="I61" s="2"/>
      <c r="J61" s="2"/>
      <c r="K61" s="2"/>
    </row>
    <row r="62" spans="1:11" x14ac:dyDescent="0.25">
      <c r="A62" s="2" t="s">
        <v>749</v>
      </c>
      <c r="B62" s="2">
        <v>-975</v>
      </c>
      <c r="C62" s="2" t="str">
        <f t="shared" si="0"/>
        <v>Not Yet Due</v>
      </c>
      <c r="D62" s="2" t="str">
        <f t="shared" si="1"/>
        <v>0-29</v>
      </c>
      <c r="E62" s="2"/>
      <c r="F62" s="2"/>
      <c r="G62" s="2"/>
      <c r="H62" s="2"/>
      <c r="I62" s="2"/>
      <c r="J62" s="2"/>
      <c r="K62" s="2"/>
    </row>
    <row r="63" spans="1:11" x14ac:dyDescent="0.25">
      <c r="A63" s="2" t="s">
        <v>721</v>
      </c>
      <c r="B63" s="2">
        <v>61</v>
      </c>
      <c r="C63" s="2" t="str">
        <f t="shared" si="0"/>
        <v>Overdue</v>
      </c>
      <c r="D63" s="2" t="str">
        <f t="shared" si="1"/>
        <v>60-89</v>
      </c>
      <c r="E63" s="2"/>
      <c r="F63" s="2"/>
      <c r="G63" s="2"/>
      <c r="H63" s="2"/>
      <c r="I63" s="2"/>
      <c r="J63" s="2"/>
      <c r="K63" s="2"/>
    </row>
    <row r="64" spans="1:11" x14ac:dyDescent="0.25">
      <c r="A64" s="2" t="s">
        <v>750</v>
      </c>
      <c r="B64" s="2">
        <v>1</v>
      </c>
      <c r="C64" s="2" t="str">
        <f t="shared" si="0"/>
        <v>Not Yet Due</v>
      </c>
      <c r="D64" s="2" t="str">
        <f t="shared" si="1"/>
        <v>0-29</v>
      </c>
      <c r="E64" s="2"/>
      <c r="F64" s="2"/>
      <c r="G64" s="2"/>
      <c r="H64" s="2"/>
      <c r="I64" s="2"/>
      <c r="J64" s="2"/>
      <c r="K64" s="2"/>
    </row>
    <row r="65" spans="1:11" x14ac:dyDescent="0.25">
      <c r="A65" s="2" t="s">
        <v>751</v>
      </c>
      <c r="B65" s="2">
        <v>-244</v>
      </c>
      <c r="C65" s="2" t="str">
        <f t="shared" si="0"/>
        <v>Not Yet Due</v>
      </c>
      <c r="D65" s="2" t="str">
        <f t="shared" si="1"/>
        <v>0-29</v>
      </c>
      <c r="E65" s="2"/>
      <c r="F65" s="2"/>
      <c r="G65" s="2"/>
      <c r="H65" s="2"/>
      <c r="I65" s="2"/>
      <c r="J65" s="2"/>
      <c r="K65" s="2"/>
    </row>
    <row r="66" spans="1:11" x14ac:dyDescent="0.25">
      <c r="A66" s="2" t="s">
        <v>752</v>
      </c>
      <c r="B66" s="2">
        <v>-1065</v>
      </c>
      <c r="C66" s="2" t="str">
        <f t="shared" si="0"/>
        <v>Not Yet Due</v>
      </c>
      <c r="D66" s="2" t="str">
        <f t="shared" si="1"/>
        <v>0-29</v>
      </c>
      <c r="E66" s="2"/>
      <c r="F66" s="2"/>
      <c r="G66" s="2"/>
      <c r="H66" s="2"/>
      <c r="I66" s="2"/>
      <c r="J66" s="2"/>
      <c r="K66" s="2"/>
    </row>
    <row r="67" spans="1:11" x14ac:dyDescent="0.25">
      <c r="A67" s="2" t="s">
        <v>753</v>
      </c>
      <c r="B67" s="2">
        <v>18</v>
      </c>
      <c r="C67" s="2" t="str">
        <f t="shared" ref="C67:C130" si="2">IF(B67 &lt; 0, "Not Yet Due", IF(B67 &gt;= 60, "Overdue", "Not Yet Due"))</f>
        <v>Not Yet Due</v>
      </c>
      <c r="D67" s="2" t="str">
        <f t="shared" ref="D67:D130" si="3">IF(B67 &lt; 30, "0-29",
    IF(B67 &lt; 60, "30-59",
    IF(B67 &lt; 90, "60-89",
    IF(B67 &lt; 120, "90-119",
    IF(B67 &lt; 150, "120-149",
    IF(B67 &lt; 180, "150-179",
    IF(B67 &lt; 366, "180-365", "365+")))))))</f>
        <v>0-29</v>
      </c>
      <c r="E67" s="2"/>
      <c r="F67" s="2"/>
      <c r="G67" s="2"/>
      <c r="H67" s="2"/>
      <c r="I67" s="2"/>
      <c r="J67" s="2"/>
      <c r="K67" s="2"/>
    </row>
    <row r="68" spans="1:11" x14ac:dyDescent="0.25">
      <c r="A68" s="2" t="s">
        <v>754</v>
      </c>
      <c r="B68" s="2">
        <v>-244</v>
      </c>
      <c r="C68" s="2" t="str">
        <f t="shared" si="2"/>
        <v>Not Yet Due</v>
      </c>
      <c r="D68" s="2" t="str">
        <f t="shared" si="3"/>
        <v>0-29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755</v>
      </c>
      <c r="B69" s="2">
        <v>-244</v>
      </c>
      <c r="C69" s="2" t="str">
        <f t="shared" si="2"/>
        <v>Not Yet Due</v>
      </c>
      <c r="D69" s="2" t="str">
        <f t="shared" si="3"/>
        <v>0-29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756</v>
      </c>
      <c r="B70" s="2">
        <v>-394</v>
      </c>
      <c r="C70" s="2" t="str">
        <f t="shared" si="2"/>
        <v>Not Yet Due</v>
      </c>
      <c r="D70" s="2" t="str">
        <f t="shared" si="3"/>
        <v>0-29</v>
      </c>
      <c r="E70" s="2"/>
      <c r="F70" s="2"/>
      <c r="G70" s="2"/>
      <c r="H70" s="2"/>
      <c r="I70" s="2"/>
      <c r="J70" s="2"/>
      <c r="K70" s="2"/>
    </row>
    <row r="71" spans="1:11" x14ac:dyDescent="0.25">
      <c r="A71" s="2" t="s">
        <v>757</v>
      </c>
      <c r="B71" s="2">
        <v>-259</v>
      </c>
      <c r="C71" s="2" t="str">
        <f t="shared" si="2"/>
        <v>Not Yet Due</v>
      </c>
      <c r="D71" s="2" t="str">
        <f t="shared" si="3"/>
        <v>0-29</v>
      </c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758</v>
      </c>
      <c r="B72" s="2">
        <v>31</v>
      </c>
      <c r="C72" s="2" t="str">
        <f t="shared" si="2"/>
        <v>Not Yet Due</v>
      </c>
      <c r="D72" s="2" t="str">
        <f t="shared" si="3"/>
        <v>30-59</v>
      </c>
      <c r="E72" s="2"/>
      <c r="F72" s="2"/>
      <c r="G72" s="2"/>
      <c r="H72" s="2"/>
      <c r="I72" s="2"/>
      <c r="J72" s="2"/>
      <c r="K72" s="2"/>
    </row>
    <row r="73" spans="1:11" x14ac:dyDescent="0.25">
      <c r="A73" s="2" t="s">
        <v>759</v>
      </c>
      <c r="B73" s="2">
        <v>-1065</v>
      </c>
      <c r="C73" s="2" t="str">
        <f t="shared" si="2"/>
        <v>Not Yet Due</v>
      </c>
      <c r="D73" s="2" t="str">
        <f t="shared" si="3"/>
        <v>0-29</v>
      </c>
      <c r="E73" s="2"/>
      <c r="F73" s="2"/>
      <c r="G73" s="2"/>
      <c r="H73" s="2"/>
      <c r="I73" s="2"/>
      <c r="J73" s="2"/>
      <c r="K73" s="2"/>
    </row>
    <row r="74" spans="1:11" x14ac:dyDescent="0.25">
      <c r="A74" s="2" t="s">
        <v>760</v>
      </c>
      <c r="B74" s="2">
        <v>106</v>
      </c>
      <c r="C74" s="2" t="str">
        <f t="shared" si="2"/>
        <v>Overdue</v>
      </c>
      <c r="D74" s="2" t="str">
        <f t="shared" si="3"/>
        <v>90-119</v>
      </c>
      <c r="E74" s="2"/>
      <c r="F74" s="2"/>
      <c r="G74" s="2"/>
      <c r="H74" s="2"/>
      <c r="I74" s="2"/>
      <c r="J74" s="2"/>
      <c r="K74" s="2"/>
    </row>
    <row r="75" spans="1:11" x14ac:dyDescent="0.25">
      <c r="A75" s="2" t="s">
        <v>761</v>
      </c>
      <c r="B75" s="2">
        <v>-60</v>
      </c>
      <c r="C75" s="2" t="str">
        <f t="shared" si="2"/>
        <v>Not Yet Due</v>
      </c>
      <c r="D75" s="2" t="str">
        <f t="shared" si="3"/>
        <v>0-29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762</v>
      </c>
      <c r="B76" s="2">
        <v>-29</v>
      </c>
      <c r="C76" s="2" t="str">
        <f t="shared" si="2"/>
        <v>Not Yet Due</v>
      </c>
      <c r="D76" s="2" t="str">
        <f t="shared" si="3"/>
        <v>0-29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763</v>
      </c>
      <c r="B77" s="2">
        <v>-30</v>
      </c>
      <c r="C77" s="2" t="str">
        <f t="shared" si="2"/>
        <v>Not Yet Due</v>
      </c>
      <c r="D77" s="2" t="str">
        <f t="shared" si="3"/>
        <v>0-29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764</v>
      </c>
      <c r="B78" s="2">
        <v>-244</v>
      </c>
      <c r="C78" s="2" t="str">
        <f t="shared" si="2"/>
        <v>Not Yet Due</v>
      </c>
      <c r="D78" s="2" t="str">
        <f t="shared" si="3"/>
        <v>0-29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765</v>
      </c>
      <c r="B79" s="2">
        <v>-975</v>
      </c>
      <c r="C79" s="2" t="str">
        <f t="shared" si="2"/>
        <v>Not Yet Due</v>
      </c>
      <c r="D79" s="2" t="str">
        <f t="shared" si="3"/>
        <v>0-29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766</v>
      </c>
      <c r="B80" s="2">
        <v>-21</v>
      </c>
      <c r="C80" s="2" t="str">
        <f t="shared" si="2"/>
        <v>Not Yet Due</v>
      </c>
      <c r="D80" s="2" t="str">
        <f t="shared" si="3"/>
        <v>0-29</v>
      </c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767</v>
      </c>
      <c r="B81" s="2">
        <v>305</v>
      </c>
      <c r="C81" s="2" t="str">
        <f t="shared" si="2"/>
        <v>Overdue</v>
      </c>
      <c r="D81" s="2" t="str">
        <f t="shared" si="3"/>
        <v>180-365</v>
      </c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151</v>
      </c>
      <c r="B82" s="2">
        <v>365</v>
      </c>
      <c r="C82" s="2" t="str">
        <f t="shared" si="2"/>
        <v>Overdue</v>
      </c>
      <c r="D82" s="2" t="str">
        <f t="shared" si="3"/>
        <v>180-365</v>
      </c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768</v>
      </c>
      <c r="B83" s="2">
        <v>61</v>
      </c>
      <c r="C83" s="2" t="str">
        <f t="shared" si="2"/>
        <v>Overdue</v>
      </c>
      <c r="D83" s="2" t="str">
        <f t="shared" si="3"/>
        <v>60-89</v>
      </c>
      <c r="E83" s="2"/>
      <c r="F83" s="2"/>
      <c r="G83" s="2"/>
      <c r="H83" s="2"/>
      <c r="I83" s="2"/>
      <c r="J83" s="2"/>
      <c r="K83" s="2"/>
    </row>
    <row r="84" spans="1:11" x14ac:dyDescent="0.25">
      <c r="A84" s="2" t="s">
        <v>51</v>
      </c>
      <c r="B84" s="2">
        <v>91</v>
      </c>
      <c r="C84" s="2" t="str">
        <f t="shared" si="2"/>
        <v>Overdue</v>
      </c>
      <c r="D84" s="2" t="str">
        <f t="shared" si="3"/>
        <v>90-119</v>
      </c>
      <c r="E84" s="2"/>
      <c r="F84" s="2"/>
      <c r="G84" s="2"/>
      <c r="H84" s="2"/>
      <c r="I84" s="2"/>
      <c r="J84" s="2"/>
      <c r="K84" s="2"/>
    </row>
    <row r="85" spans="1:11" x14ac:dyDescent="0.25">
      <c r="A85" s="2" t="s">
        <v>769</v>
      </c>
      <c r="B85" s="2">
        <v>31</v>
      </c>
      <c r="C85" s="2" t="str">
        <f t="shared" si="2"/>
        <v>Not Yet Due</v>
      </c>
      <c r="D85" s="2" t="str">
        <f t="shared" si="3"/>
        <v>30-59</v>
      </c>
      <c r="E85" s="2"/>
      <c r="F85" s="2"/>
      <c r="G85" s="2"/>
      <c r="H85" s="2"/>
      <c r="I85" s="2"/>
      <c r="J85" s="2"/>
      <c r="K85" s="2"/>
    </row>
    <row r="86" spans="1:11" x14ac:dyDescent="0.25">
      <c r="A86" s="2" t="s">
        <v>770</v>
      </c>
      <c r="B86" s="2">
        <v>305</v>
      </c>
      <c r="C86" s="2" t="str">
        <f t="shared" si="2"/>
        <v>Overdue</v>
      </c>
      <c r="D86" s="2" t="str">
        <f t="shared" si="3"/>
        <v>180-365</v>
      </c>
      <c r="E86" s="2"/>
      <c r="F86" s="2"/>
      <c r="G86" s="2"/>
      <c r="H86" s="2"/>
      <c r="I86" s="2"/>
      <c r="J86" s="2"/>
      <c r="K86" s="2"/>
    </row>
    <row r="87" spans="1:11" x14ac:dyDescent="0.25">
      <c r="A87" s="2" t="s">
        <v>771</v>
      </c>
      <c r="B87" s="2">
        <v>0</v>
      </c>
      <c r="C87" s="2" t="str">
        <f t="shared" si="2"/>
        <v>Not Yet Due</v>
      </c>
      <c r="D87" s="2" t="str">
        <f t="shared" si="3"/>
        <v>0-29</v>
      </c>
      <c r="E87" s="2"/>
      <c r="F87" s="2"/>
      <c r="G87" s="2"/>
      <c r="H87" s="2"/>
      <c r="I87" s="2"/>
      <c r="J87" s="2"/>
      <c r="K87" s="2"/>
    </row>
    <row r="88" spans="1:11" x14ac:dyDescent="0.25">
      <c r="A88" s="2" t="s">
        <v>772</v>
      </c>
      <c r="B88" s="2">
        <v>61</v>
      </c>
      <c r="C88" s="2" t="str">
        <f t="shared" si="2"/>
        <v>Overdue</v>
      </c>
      <c r="D88" s="2" t="str">
        <f t="shared" si="3"/>
        <v>60-89</v>
      </c>
      <c r="E88" s="2"/>
      <c r="F88" s="2"/>
      <c r="G88" s="2"/>
      <c r="H88" s="2"/>
      <c r="I88" s="2"/>
      <c r="J88" s="2"/>
      <c r="K88" s="2"/>
    </row>
    <row r="89" spans="1:11" x14ac:dyDescent="0.25">
      <c r="A89" s="2" t="s">
        <v>773</v>
      </c>
      <c r="B89" s="2">
        <v>91</v>
      </c>
      <c r="C89" s="2" t="str">
        <f t="shared" si="2"/>
        <v>Overdue</v>
      </c>
      <c r="D89" s="2" t="str">
        <f t="shared" si="3"/>
        <v>90-119</v>
      </c>
      <c r="E89" s="2"/>
      <c r="F89" s="2"/>
      <c r="G89" s="2"/>
      <c r="H89" s="2"/>
      <c r="I89" s="2"/>
      <c r="J89" s="2"/>
      <c r="K89" s="2"/>
    </row>
    <row r="90" spans="1:11" x14ac:dyDescent="0.25">
      <c r="A90" s="2" t="s">
        <v>134</v>
      </c>
      <c r="B90" s="2">
        <v>0</v>
      </c>
      <c r="C90" s="2" t="str">
        <f t="shared" si="2"/>
        <v>Not Yet Due</v>
      </c>
      <c r="D90" s="2" t="str">
        <f t="shared" si="3"/>
        <v>0-29</v>
      </c>
      <c r="E90" s="2"/>
      <c r="F90" s="2"/>
      <c r="G90" s="2"/>
      <c r="H90" s="2"/>
      <c r="I90" s="2"/>
      <c r="J90" s="2"/>
      <c r="K90" s="2"/>
    </row>
    <row r="91" spans="1:11" x14ac:dyDescent="0.25">
      <c r="A91" s="2" t="s">
        <v>774</v>
      </c>
      <c r="B91" s="2">
        <v>456</v>
      </c>
      <c r="C91" s="2" t="str">
        <f t="shared" si="2"/>
        <v>Overdue</v>
      </c>
      <c r="D91" s="2" t="str">
        <f t="shared" si="3"/>
        <v>365+</v>
      </c>
      <c r="E91" s="2"/>
      <c r="F91" s="2"/>
      <c r="G91" s="2"/>
      <c r="H91" s="2"/>
      <c r="I91" s="2"/>
      <c r="J91" s="2"/>
      <c r="K91" s="2"/>
    </row>
    <row r="92" spans="1:11" x14ac:dyDescent="0.25">
      <c r="A92" s="2" t="s">
        <v>775</v>
      </c>
      <c r="B92" s="2">
        <v>-244</v>
      </c>
      <c r="C92" s="2" t="str">
        <f t="shared" si="2"/>
        <v>Not Yet Due</v>
      </c>
      <c r="D92" s="2" t="str">
        <f t="shared" si="3"/>
        <v>0-29</v>
      </c>
      <c r="E92" s="2"/>
      <c r="F92" s="2"/>
      <c r="G92" s="2"/>
      <c r="H92" s="2"/>
      <c r="I92" s="2"/>
      <c r="J92" s="2"/>
      <c r="K92" s="2"/>
    </row>
    <row r="93" spans="1:11" x14ac:dyDescent="0.25">
      <c r="A93" s="2" t="s">
        <v>776</v>
      </c>
      <c r="B93" s="2">
        <v>-334</v>
      </c>
      <c r="C93" s="2" t="str">
        <f t="shared" si="2"/>
        <v>Not Yet Due</v>
      </c>
      <c r="D93" s="2" t="str">
        <f t="shared" si="3"/>
        <v>0-29</v>
      </c>
      <c r="E93" s="2"/>
      <c r="F93" s="2"/>
      <c r="G93" s="2"/>
      <c r="H93" s="2"/>
      <c r="I93" s="2"/>
      <c r="J93" s="2"/>
      <c r="K93" s="2"/>
    </row>
    <row r="94" spans="1:11" x14ac:dyDescent="0.25">
      <c r="A94" s="2" t="s">
        <v>777</v>
      </c>
      <c r="B94" s="2">
        <v>-304</v>
      </c>
      <c r="C94" s="2" t="str">
        <f t="shared" si="2"/>
        <v>Not Yet Due</v>
      </c>
      <c r="D94" s="2" t="str">
        <f t="shared" si="3"/>
        <v>0-29</v>
      </c>
      <c r="E94" s="2"/>
      <c r="F94" s="2"/>
      <c r="G94" s="2"/>
      <c r="H94" s="2"/>
      <c r="I94" s="2"/>
      <c r="J94" s="2"/>
      <c r="K94" s="2"/>
    </row>
    <row r="95" spans="1:11" x14ac:dyDescent="0.25">
      <c r="A95" s="2" t="s">
        <v>778</v>
      </c>
      <c r="B95" s="2">
        <v>-700</v>
      </c>
      <c r="C95" s="2" t="str">
        <f t="shared" si="2"/>
        <v>Not Yet Due</v>
      </c>
      <c r="D95" s="2" t="str">
        <f t="shared" si="3"/>
        <v>0-29</v>
      </c>
      <c r="E95" s="2"/>
      <c r="F95" s="2"/>
      <c r="G95" s="2"/>
      <c r="H95" s="2"/>
      <c r="I95" s="2"/>
      <c r="J95" s="2"/>
      <c r="K95" s="2"/>
    </row>
    <row r="96" spans="1:11" x14ac:dyDescent="0.25">
      <c r="A96" s="2" t="s">
        <v>779</v>
      </c>
      <c r="B96" s="2">
        <v>-3795</v>
      </c>
      <c r="C96" s="2" t="str">
        <f t="shared" si="2"/>
        <v>Not Yet Due</v>
      </c>
      <c r="D96" s="2" t="str">
        <f t="shared" si="3"/>
        <v>0-29</v>
      </c>
      <c r="E96" s="2"/>
      <c r="F96" s="2"/>
      <c r="G96" s="2"/>
      <c r="H96" s="2"/>
      <c r="I96" s="2"/>
      <c r="J96" s="2"/>
      <c r="K96" s="2"/>
    </row>
    <row r="97" spans="1:11" x14ac:dyDescent="0.25">
      <c r="A97" s="2" t="s">
        <v>192</v>
      </c>
      <c r="B97" s="2">
        <v>275</v>
      </c>
      <c r="C97" s="2" t="str">
        <f t="shared" si="2"/>
        <v>Overdue</v>
      </c>
      <c r="D97" s="2" t="str">
        <f t="shared" si="3"/>
        <v>180-365</v>
      </c>
      <c r="E97" s="2"/>
      <c r="F97" s="2"/>
      <c r="G97" s="2"/>
      <c r="H97" s="2"/>
      <c r="I97" s="2"/>
      <c r="J97" s="2"/>
      <c r="K97" s="2"/>
    </row>
    <row r="98" spans="1:11" x14ac:dyDescent="0.25">
      <c r="A98" s="2" t="s">
        <v>780</v>
      </c>
      <c r="B98" s="2">
        <v>-975</v>
      </c>
      <c r="C98" s="2" t="str">
        <f t="shared" si="2"/>
        <v>Not Yet Due</v>
      </c>
      <c r="D98" s="2" t="str">
        <f t="shared" si="3"/>
        <v>0-29</v>
      </c>
      <c r="E98" s="2"/>
      <c r="F98" s="2"/>
      <c r="G98" s="2"/>
      <c r="H98" s="2"/>
      <c r="I98" s="2"/>
      <c r="J98" s="2"/>
      <c r="K98" s="2"/>
    </row>
    <row r="99" spans="1:11" x14ac:dyDescent="0.25">
      <c r="A99" s="2" t="s">
        <v>63</v>
      </c>
      <c r="B99" s="2">
        <v>-274</v>
      </c>
      <c r="C99" s="2" t="str">
        <f t="shared" si="2"/>
        <v>Not Yet Due</v>
      </c>
      <c r="D99" s="2" t="str">
        <f t="shared" si="3"/>
        <v>0-29</v>
      </c>
      <c r="E99" s="2"/>
      <c r="F99" s="2"/>
      <c r="G99" s="2"/>
      <c r="H99" s="2"/>
      <c r="I99" s="2"/>
      <c r="J99" s="2"/>
      <c r="K99" s="2"/>
    </row>
    <row r="100" spans="1:11" x14ac:dyDescent="0.25">
      <c r="A100" s="2" t="s">
        <v>112</v>
      </c>
      <c r="B100" s="2">
        <v>-60</v>
      </c>
      <c r="C100" s="2" t="str">
        <f t="shared" si="2"/>
        <v>Not Yet Due</v>
      </c>
      <c r="D100" s="2" t="str">
        <f t="shared" si="3"/>
        <v>0-29</v>
      </c>
      <c r="E100" s="2"/>
      <c r="F100" s="2"/>
      <c r="G100" s="2"/>
      <c r="H100" s="2"/>
      <c r="I100" s="2"/>
      <c r="J100" s="2"/>
      <c r="K100" s="2"/>
    </row>
    <row r="101" spans="1:11" x14ac:dyDescent="0.25">
      <c r="A101" s="2" t="s">
        <v>307</v>
      </c>
      <c r="B101" s="2">
        <v>-59</v>
      </c>
      <c r="C101" s="2" t="str">
        <f t="shared" si="2"/>
        <v>Not Yet Due</v>
      </c>
      <c r="D101" s="2" t="str">
        <f t="shared" si="3"/>
        <v>0-29</v>
      </c>
      <c r="E101" s="2"/>
      <c r="F101" s="2"/>
      <c r="G101" s="2"/>
      <c r="H101" s="2"/>
      <c r="I101" s="2"/>
      <c r="J101" s="2"/>
      <c r="K101" s="2"/>
    </row>
    <row r="102" spans="1:11" x14ac:dyDescent="0.25">
      <c r="A102" s="2" t="s">
        <v>732</v>
      </c>
      <c r="B102" s="2">
        <v>-244</v>
      </c>
      <c r="C102" s="2" t="str">
        <f t="shared" si="2"/>
        <v>Not Yet Due</v>
      </c>
      <c r="D102" s="2" t="str">
        <f t="shared" si="3"/>
        <v>0-29</v>
      </c>
      <c r="E102" s="2"/>
      <c r="F102" s="2"/>
      <c r="G102" s="2"/>
      <c r="H102" s="2"/>
      <c r="I102" s="2"/>
      <c r="J102" s="2"/>
      <c r="K102" s="2"/>
    </row>
    <row r="103" spans="1:11" x14ac:dyDescent="0.25">
      <c r="A103" s="2" t="s">
        <v>781</v>
      </c>
      <c r="B103" s="2">
        <v>-60</v>
      </c>
      <c r="C103" s="2" t="str">
        <f t="shared" si="2"/>
        <v>Not Yet Due</v>
      </c>
      <c r="D103" s="2" t="str">
        <f t="shared" si="3"/>
        <v>0-29</v>
      </c>
      <c r="E103" s="2"/>
      <c r="F103" s="2"/>
      <c r="G103" s="2"/>
      <c r="H103" s="2"/>
      <c r="I103" s="2"/>
      <c r="J103" s="2"/>
      <c r="K103" s="2"/>
    </row>
    <row r="104" spans="1:11" x14ac:dyDescent="0.25">
      <c r="A104" s="2" t="s">
        <v>782</v>
      </c>
      <c r="B104" s="2">
        <v>-1035</v>
      </c>
      <c r="C104" s="2" t="str">
        <f t="shared" si="2"/>
        <v>Not Yet Due</v>
      </c>
      <c r="D104" s="2" t="str">
        <f t="shared" si="3"/>
        <v>0-29</v>
      </c>
      <c r="E104" s="2"/>
      <c r="F104" s="2"/>
      <c r="G104" s="2"/>
      <c r="H104" s="2"/>
      <c r="I104" s="2"/>
      <c r="J104" s="2"/>
      <c r="K104" s="2"/>
    </row>
    <row r="105" spans="1:11" x14ac:dyDescent="0.25">
      <c r="A105" s="2" t="s">
        <v>48</v>
      </c>
      <c r="B105" s="2">
        <v>-639</v>
      </c>
      <c r="C105" s="2" t="str">
        <f t="shared" si="2"/>
        <v>Not Yet Due</v>
      </c>
      <c r="D105" s="2" t="str">
        <f t="shared" si="3"/>
        <v>0-29</v>
      </c>
      <c r="E105" s="2"/>
      <c r="F105" s="2"/>
      <c r="G105" s="2"/>
      <c r="H105" s="2"/>
      <c r="I105" s="2"/>
      <c r="J105" s="2"/>
      <c r="K105" s="2"/>
    </row>
    <row r="106" spans="1:11" x14ac:dyDescent="0.25">
      <c r="A106" s="2" t="s">
        <v>783</v>
      </c>
      <c r="B106" s="2">
        <v>-304</v>
      </c>
      <c r="C106" s="2" t="str">
        <f t="shared" si="2"/>
        <v>Not Yet Due</v>
      </c>
      <c r="D106" s="2" t="str">
        <f t="shared" si="3"/>
        <v>0-29</v>
      </c>
      <c r="E106" s="2"/>
      <c r="F106" s="2"/>
      <c r="G106" s="2"/>
      <c r="H106" s="2"/>
      <c r="I106" s="2"/>
      <c r="J106" s="2"/>
      <c r="K106" s="2"/>
    </row>
    <row r="107" spans="1:11" x14ac:dyDescent="0.25">
      <c r="A107" s="2" t="s">
        <v>784</v>
      </c>
      <c r="B107" s="2">
        <v>-60</v>
      </c>
      <c r="C107" s="2" t="str">
        <f t="shared" si="2"/>
        <v>Not Yet Due</v>
      </c>
      <c r="D107" s="2" t="str">
        <f t="shared" si="3"/>
        <v>0-29</v>
      </c>
      <c r="E107" s="2"/>
      <c r="F107" s="2"/>
      <c r="G107" s="2"/>
      <c r="H107" s="2"/>
      <c r="I107" s="2"/>
      <c r="J107" s="2"/>
      <c r="K107" s="2"/>
    </row>
    <row r="108" spans="1:11" x14ac:dyDescent="0.25">
      <c r="A108" s="2" t="s">
        <v>785</v>
      </c>
      <c r="B108" s="2">
        <v>-244</v>
      </c>
      <c r="C108" s="2" t="str">
        <f t="shared" si="2"/>
        <v>Not Yet Due</v>
      </c>
      <c r="D108" s="2" t="str">
        <f t="shared" si="3"/>
        <v>0-29</v>
      </c>
      <c r="E108" s="2"/>
      <c r="F108" s="2"/>
      <c r="G108" s="2"/>
      <c r="H108" s="2"/>
      <c r="I108" s="2"/>
      <c r="J108" s="2"/>
      <c r="K108" s="2"/>
    </row>
    <row r="109" spans="1:11" x14ac:dyDescent="0.25">
      <c r="A109" s="2" t="s">
        <v>786</v>
      </c>
      <c r="B109" s="2">
        <v>-120</v>
      </c>
      <c r="C109" s="2" t="str">
        <f t="shared" si="2"/>
        <v>Not Yet Due</v>
      </c>
      <c r="D109" s="2" t="str">
        <f t="shared" si="3"/>
        <v>0-29</v>
      </c>
      <c r="E109" s="2"/>
      <c r="F109" s="2"/>
      <c r="G109" s="2"/>
      <c r="H109" s="2"/>
      <c r="I109" s="2"/>
      <c r="J109" s="2"/>
      <c r="K109" s="2"/>
    </row>
    <row r="110" spans="1:11" x14ac:dyDescent="0.25">
      <c r="A110" s="2" t="s">
        <v>787</v>
      </c>
      <c r="B110" s="2">
        <v>-579</v>
      </c>
      <c r="C110" s="2" t="str">
        <f t="shared" si="2"/>
        <v>Not Yet Due</v>
      </c>
      <c r="D110" s="2" t="str">
        <f t="shared" si="3"/>
        <v>0-29</v>
      </c>
      <c r="E110" s="2"/>
      <c r="F110" s="2"/>
      <c r="G110" s="2"/>
      <c r="H110" s="2"/>
      <c r="I110" s="2"/>
      <c r="J110" s="2"/>
      <c r="K110" s="2"/>
    </row>
    <row r="111" spans="1:11" x14ac:dyDescent="0.25">
      <c r="A111" s="2" t="s">
        <v>388</v>
      </c>
      <c r="B111" s="2">
        <v>-30</v>
      </c>
      <c r="C111" s="2" t="str">
        <f t="shared" si="2"/>
        <v>Not Yet Due</v>
      </c>
      <c r="D111" s="2" t="str">
        <f t="shared" si="3"/>
        <v>0-29</v>
      </c>
      <c r="E111" s="2"/>
      <c r="F111" s="2"/>
      <c r="G111" s="2"/>
      <c r="H111" s="2"/>
      <c r="I111" s="2"/>
      <c r="J111" s="2"/>
      <c r="K111" s="2"/>
    </row>
    <row r="112" spans="1:11" x14ac:dyDescent="0.25">
      <c r="A112" s="2" t="s">
        <v>788</v>
      </c>
      <c r="B112" s="2">
        <v>-394</v>
      </c>
      <c r="C112" s="2" t="str">
        <f t="shared" si="2"/>
        <v>Not Yet Due</v>
      </c>
      <c r="D112" s="2" t="str">
        <f t="shared" si="3"/>
        <v>0-29</v>
      </c>
      <c r="E112" s="2"/>
      <c r="F112" s="2"/>
      <c r="G112" s="2"/>
      <c r="H112" s="2"/>
      <c r="I112" s="2"/>
      <c r="J112" s="2"/>
      <c r="K112" s="2"/>
    </row>
    <row r="113" spans="1:11" x14ac:dyDescent="0.25">
      <c r="A113" s="2" t="s">
        <v>727</v>
      </c>
      <c r="B113" s="2">
        <v>-244</v>
      </c>
      <c r="C113" s="2" t="str">
        <f t="shared" si="2"/>
        <v>Not Yet Due</v>
      </c>
      <c r="D113" s="2" t="str">
        <f t="shared" si="3"/>
        <v>0-29</v>
      </c>
      <c r="E113" s="2"/>
      <c r="F113" s="2"/>
      <c r="G113" s="2"/>
      <c r="H113" s="2"/>
      <c r="I113" s="2"/>
      <c r="J113" s="2"/>
      <c r="K113" s="2"/>
    </row>
    <row r="114" spans="1:11" x14ac:dyDescent="0.25">
      <c r="A114" s="2" t="s">
        <v>789</v>
      </c>
      <c r="B114" s="2">
        <v>-394</v>
      </c>
      <c r="C114" s="2" t="str">
        <f t="shared" si="2"/>
        <v>Not Yet Due</v>
      </c>
      <c r="D114" s="2" t="str">
        <f t="shared" si="3"/>
        <v>0-29</v>
      </c>
      <c r="E114" s="2"/>
      <c r="F114" s="2"/>
      <c r="G114" s="2"/>
      <c r="H114" s="2"/>
      <c r="I114" s="2"/>
      <c r="J114" s="2"/>
      <c r="K114" s="2"/>
    </row>
    <row r="115" spans="1:11" x14ac:dyDescent="0.25">
      <c r="A115" s="2" t="s">
        <v>64</v>
      </c>
      <c r="B115" s="2">
        <v>-60</v>
      </c>
      <c r="C115" s="2" t="str">
        <f t="shared" si="2"/>
        <v>Not Yet Due</v>
      </c>
      <c r="D115" s="2" t="str">
        <f t="shared" si="3"/>
        <v>0-29</v>
      </c>
      <c r="E115" s="2"/>
      <c r="F115" s="2"/>
      <c r="G115" s="2"/>
      <c r="H115" s="2"/>
      <c r="I115" s="2"/>
      <c r="J115" s="2"/>
      <c r="K115" s="2"/>
    </row>
    <row r="116" spans="1:11" x14ac:dyDescent="0.25">
      <c r="A116" s="2" t="s">
        <v>790</v>
      </c>
      <c r="B116" s="2">
        <v>-304</v>
      </c>
      <c r="C116" s="2" t="str">
        <f t="shared" si="2"/>
        <v>Not Yet Due</v>
      </c>
      <c r="D116" s="2" t="str">
        <f t="shared" si="3"/>
        <v>0-29</v>
      </c>
      <c r="E116" s="2"/>
      <c r="F116" s="2"/>
      <c r="G116" s="2"/>
      <c r="H116" s="2"/>
      <c r="I116" s="2"/>
      <c r="J116" s="2"/>
      <c r="K116" s="2"/>
    </row>
    <row r="117" spans="1:11" x14ac:dyDescent="0.25">
      <c r="A117" s="2" t="s">
        <v>791</v>
      </c>
      <c r="B117" s="2">
        <v>31</v>
      </c>
      <c r="C117" s="2" t="str">
        <f t="shared" si="2"/>
        <v>Not Yet Due</v>
      </c>
      <c r="D117" s="2" t="str">
        <f t="shared" si="3"/>
        <v>30-59</v>
      </c>
      <c r="E117" s="2"/>
      <c r="F117" s="2"/>
      <c r="G117" s="2"/>
      <c r="H117" s="2"/>
      <c r="I117" s="2"/>
      <c r="J117" s="2"/>
      <c r="K117" s="2"/>
    </row>
    <row r="118" spans="1:11" x14ac:dyDescent="0.25">
      <c r="A118" s="2" t="s">
        <v>792</v>
      </c>
      <c r="B118" s="2">
        <v>-424</v>
      </c>
      <c r="C118" s="2" t="str">
        <f t="shared" si="2"/>
        <v>Not Yet Due</v>
      </c>
      <c r="D118" s="2" t="str">
        <f t="shared" si="3"/>
        <v>0-29</v>
      </c>
      <c r="E118" s="2"/>
      <c r="F118" s="2"/>
      <c r="G118" s="2"/>
      <c r="H118" s="2"/>
      <c r="I118" s="2"/>
      <c r="J118" s="2"/>
      <c r="K118" s="2"/>
    </row>
    <row r="119" spans="1:11" x14ac:dyDescent="0.25">
      <c r="A119" s="2" t="s">
        <v>793</v>
      </c>
      <c r="B119" s="2">
        <v>-45</v>
      </c>
      <c r="C119" s="2" t="str">
        <f t="shared" si="2"/>
        <v>Not Yet Due</v>
      </c>
      <c r="D119" s="2" t="str">
        <f t="shared" si="3"/>
        <v>0-29</v>
      </c>
      <c r="E119" s="2"/>
      <c r="F119" s="2"/>
      <c r="G119" s="2"/>
      <c r="H119" s="2"/>
      <c r="I119" s="2"/>
      <c r="J119" s="2"/>
      <c r="K119" s="2"/>
    </row>
    <row r="120" spans="1:11" x14ac:dyDescent="0.25">
      <c r="A120" s="2" t="s">
        <v>794</v>
      </c>
      <c r="B120" s="2">
        <v>91</v>
      </c>
      <c r="C120" s="2" t="str">
        <f t="shared" si="2"/>
        <v>Overdue</v>
      </c>
      <c r="D120" s="2" t="str">
        <f t="shared" si="3"/>
        <v>90-119</v>
      </c>
      <c r="E120" s="2"/>
      <c r="F120" s="2"/>
      <c r="G120" s="2"/>
      <c r="H120" s="2"/>
      <c r="I120" s="2"/>
      <c r="J120" s="2"/>
      <c r="K120" s="2"/>
    </row>
    <row r="121" spans="1:11" x14ac:dyDescent="0.25">
      <c r="A121" s="2" t="s">
        <v>795</v>
      </c>
      <c r="B121" s="2">
        <v>-274</v>
      </c>
      <c r="C121" s="2" t="str">
        <f t="shared" si="2"/>
        <v>Not Yet Due</v>
      </c>
      <c r="D121" s="2" t="str">
        <f t="shared" si="3"/>
        <v>0-29</v>
      </c>
      <c r="E121" s="2"/>
      <c r="F121" s="2"/>
      <c r="G121" s="2"/>
      <c r="H121" s="2"/>
      <c r="I121" s="2"/>
      <c r="J121" s="2"/>
      <c r="K121" s="2"/>
    </row>
    <row r="122" spans="1:11" x14ac:dyDescent="0.25">
      <c r="A122" s="2" t="s">
        <v>796</v>
      </c>
      <c r="B122" s="2">
        <v>-147</v>
      </c>
      <c r="C122" s="2" t="str">
        <f t="shared" si="2"/>
        <v>Not Yet Due</v>
      </c>
      <c r="D122" s="2" t="str">
        <f t="shared" si="3"/>
        <v>0-29</v>
      </c>
      <c r="E122" s="2"/>
      <c r="F122" s="2"/>
      <c r="G122" s="2"/>
      <c r="H122" s="2"/>
      <c r="I122" s="2"/>
      <c r="J122" s="2"/>
      <c r="K122" s="2"/>
    </row>
    <row r="123" spans="1:11" x14ac:dyDescent="0.25">
      <c r="A123" s="2" t="s">
        <v>98</v>
      </c>
      <c r="B123" s="2">
        <v>91</v>
      </c>
      <c r="C123" s="2" t="str">
        <f t="shared" si="2"/>
        <v>Overdue</v>
      </c>
      <c r="D123" s="2" t="str">
        <f t="shared" si="3"/>
        <v>90-119</v>
      </c>
      <c r="E123" s="2"/>
      <c r="F123" s="2"/>
      <c r="G123" s="2"/>
      <c r="H123" s="2"/>
      <c r="I123" s="2"/>
      <c r="J123" s="2"/>
      <c r="K123" s="2"/>
    </row>
    <row r="124" spans="1:11" x14ac:dyDescent="0.25">
      <c r="A124" s="2" t="s">
        <v>65</v>
      </c>
      <c r="B124" s="2">
        <v>91</v>
      </c>
      <c r="C124" s="2" t="str">
        <f t="shared" si="2"/>
        <v>Overdue</v>
      </c>
      <c r="D124" s="2" t="str">
        <f t="shared" si="3"/>
        <v>90-119</v>
      </c>
      <c r="E124" s="2"/>
      <c r="F124" s="2"/>
      <c r="G124" s="2"/>
      <c r="H124" s="2"/>
      <c r="I124" s="2"/>
      <c r="J124" s="2"/>
      <c r="K124" s="2"/>
    </row>
    <row r="125" spans="1:11" x14ac:dyDescent="0.25">
      <c r="A125" s="2" t="s">
        <v>794</v>
      </c>
      <c r="B125" s="2">
        <v>91</v>
      </c>
      <c r="C125" s="2" t="str">
        <f t="shared" si="2"/>
        <v>Overdue</v>
      </c>
      <c r="D125" s="2" t="str">
        <f t="shared" si="3"/>
        <v>90-119</v>
      </c>
      <c r="E125" s="2"/>
      <c r="F125" s="2"/>
      <c r="G125" s="2"/>
      <c r="H125" s="2"/>
      <c r="I125" s="2"/>
      <c r="J125" s="2"/>
      <c r="K125" s="2"/>
    </row>
    <row r="126" spans="1:11" x14ac:dyDescent="0.25">
      <c r="A126" s="2" t="s">
        <v>533</v>
      </c>
      <c r="B126" s="2">
        <v>91</v>
      </c>
      <c r="C126" s="2" t="str">
        <f t="shared" si="2"/>
        <v>Overdue</v>
      </c>
      <c r="D126" s="2" t="str">
        <f t="shared" si="3"/>
        <v>90-119</v>
      </c>
      <c r="E126" s="2"/>
      <c r="F126" s="2"/>
      <c r="G126" s="2"/>
      <c r="H126" s="2"/>
      <c r="I126" s="2"/>
      <c r="J126" s="2"/>
      <c r="K126" s="2"/>
    </row>
    <row r="127" spans="1:11" x14ac:dyDescent="0.25">
      <c r="A127" s="2" t="s">
        <v>797</v>
      </c>
      <c r="B127" s="2">
        <v>-334</v>
      </c>
      <c r="C127" s="2" t="str">
        <f t="shared" si="2"/>
        <v>Not Yet Due</v>
      </c>
      <c r="D127" s="2" t="str">
        <f t="shared" si="3"/>
        <v>0-29</v>
      </c>
      <c r="E127" s="2"/>
      <c r="F127" s="2"/>
      <c r="G127" s="2"/>
      <c r="H127" s="2"/>
      <c r="I127" s="2"/>
      <c r="J127" s="2"/>
      <c r="K127" s="2"/>
    </row>
    <row r="128" spans="1:11" x14ac:dyDescent="0.25">
      <c r="A128" s="2" t="s">
        <v>798</v>
      </c>
      <c r="B128" s="2">
        <v>-975</v>
      </c>
      <c r="C128" s="2" t="str">
        <f t="shared" si="2"/>
        <v>Not Yet Due</v>
      </c>
      <c r="D128" s="2" t="str">
        <f t="shared" si="3"/>
        <v>0-29</v>
      </c>
      <c r="E128" s="2"/>
      <c r="F128" s="2"/>
      <c r="G128" s="2"/>
      <c r="H128" s="2"/>
      <c r="I128" s="2"/>
      <c r="J128" s="2"/>
      <c r="K128" s="2"/>
    </row>
    <row r="129" spans="1:11" x14ac:dyDescent="0.25">
      <c r="A129" s="2" t="s">
        <v>799</v>
      </c>
      <c r="B129" s="2">
        <v>-304</v>
      </c>
      <c r="C129" s="2" t="str">
        <f t="shared" si="2"/>
        <v>Not Yet Due</v>
      </c>
      <c r="D129" s="2" t="str">
        <f t="shared" si="3"/>
        <v>0-29</v>
      </c>
      <c r="E129" s="2"/>
      <c r="F129" s="2"/>
      <c r="G129" s="2"/>
      <c r="H129" s="2"/>
      <c r="I129" s="2"/>
      <c r="J129" s="2"/>
      <c r="K129" s="2"/>
    </row>
    <row r="130" spans="1:11" x14ac:dyDescent="0.25">
      <c r="A130" s="2" t="s">
        <v>800</v>
      </c>
      <c r="B130" s="2">
        <v>-244</v>
      </c>
      <c r="C130" s="2" t="str">
        <f t="shared" si="2"/>
        <v>Not Yet Due</v>
      </c>
      <c r="D130" s="2" t="str">
        <f t="shared" si="3"/>
        <v>0-29</v>
      </c>
      <c r="E130" s="2"/>
      <c r="F130" s="2"/>
      <c r="G130" s="2"/>
      <c r="H130" s="2"/>
      <c r="I130" s="2"/>
      <c r="J130" s="2"/>
      <c r="K130" s="2"/>
    </row>
    <row r="131" spans="1:11" x14ac:dyDescent="0.25">
      <c r="A131" s="2" t="s">
        <v>801</v>
      </c>
      <c r="B131" s="2">
        <v>-639</v>
      </c>
      <c r="C131" s="2" t="str">
        <f t="shared" ref="C131:C194" si="4">IF(B131 &lt; 0, "Not Yet Due", IF(B131 &gt;= 60, "Overdue", "Not Yet Due"))</f>
        <v>Not Yet Due</v>
      </c>
      <c r="D131" s="2" t="str">
        <f t="shared" ref="D131:D194" si="5">IF(B131 &lt; 30, "0-29",
    IF(B131 &lt; 60, "30-59",
    IF(B131 &lt; 90, "60-89",
    IF(B131 &lt; 120, "90-119",
    IF(B131 &lt; 150, "120-149",
    IF(B131 &lt; 180, "150-179",
    IF(B131 &lt; 366, "180-365", "365+")))))))</f>
        <v>0-29</v>
      </c>
      <c r="E131" s="2"/>
      <c r="F131" s="2"/>
      <c r="G131" s="2"/>
      <c r="H131" s="2"/>
      <c r="I131" s="2"/>
      <c r="J131" s="2"/>
      <c r="K131" s="2"/>
    </row>
    <row r="132" spans="1:11" x14ac:dyDescent="0.25">
      <c r="A132" s="2" t="s">
        <v>426</v>
      </c>
      <c r="B132" s="2">
        <v>91</v>
      </c>
      <c r="C132" s="2" t="str">
        <f t="shared" si="4"/>
        <v>Overdue</v>
      </c>
      <c r="D132" s="2" t="str">
        <f t="shared" si="5"/>
        <v>90-119</v>
      </c>
      <c r="E132" s="2"/>
      <c r="F132" s="2"/>
      <c r="G132" s="2"/>
      <c r="H132" s="2"/>
      <c r="I132" s="2"/>
      <c r="J132" s="2"/>
      <c r="K132" s="2"/>
    </row>
    <row r="133" spans="1:11" x14ac:dyDescent="0.25">
      <c r="A133" s="2" t="s">
        <v>316</v>
      </c>
      <c r="B133" s="2">
        <v>640</v>
      </c>
      <c r="C133" s="2" t="str">
        <f t="shared" si="4"/>
        <v>Overdue</v>
      </c>
      <c r="D133" s="2" t="str">
        <f t="shared" si="5"/>
        <v>365+</v>
      </c>
      <c r="E133" s="2"/>
      <c r="F133" s="2"/>
      <c r="G133" s="2"/>
      <c r="H133" s="2"/>
      <c r="I133" s="2"/>
      <c r="J133" s="2"/>
      <c r="K133" s="2"/>
    </row>
    <row r="134" spans="1:11" x14ac:dyDescent="0.25">
      <c r="A134" s="2" t="s">
        <v>731</v>
      </c>
      <c r="B134" s="2">
        <v>76</v>
      </c>
      <c r="C134" s="2" t="str">
        <f t="shared" si="4"/>
        <v>Overdue</v>
      </c>
      <c r="D134" s="2" t="str">
        <f t="shared" si="5"/>
        <v>60-89</v>
      </c>
      <c r="E134" s="2"/>
      <c r="F134" s="2"/>
      <c r="G134" s="2"/>
      <c r="H134" s="2"/>
      <c r="I134" s="2"/>
      <c r="J134" s="2"/>
      <c r="K134" s="2"/>
    </row>
    <row r="135" spans="1:11" x14ac:dyDescent="0.25">
      <c r="A135" s="2" t="s">
        <v>46</v>
      </c>
      <c r="B135" s="2">
        <v>-29</v>
      </c>
      <c r="C135" s="2" t="str">
        <f t="shared" si="4"/>
        <v>Not Yet Due</v>
      </c>
      <c r="D135" s="2" t="str">
        <f t="shared" si="5"/>
        <v>0-29</v>
      </c>
      <c r="E135" s="2"/>
      <c r="F135" s="2"/>
      <c r="G135" s="2"/>
      <c r="H135" s="2"/>
      <c r="I135" s="2"/>
      <c r="J135" s="2"/>
      <c r="K135" s="2"/>
    </row>
    <row r="136" spans="1:11" x14ac:dyDescent="0.25">
      <c r="A136" s="2" t="s">
        <v>802</v>
      </c>
      <c r="B136" s="2">
        <v>-275</v>
      </c>
      <c r="C136" s="2" t="str">
        <f t="shared" si="4"/>
        <v>Not Yet Due</v>
      </c>
      <c r="D136" s="2" t="str">
        <f t="shared" si="5"/>
        <v>0-29</v>
      </c>
      <c r="E136" s="2"/>
      <c r="F136" s="2"/>
      <c r="G136" s="2"/>
      <c r="H136" s="2"/>
      <c r="I136" s="2"/>
      <c r="J136" s="2"/>
      <c r="K136" s="2"/>
    </row>
    <row r="137" spans="1:11" x14ac:dyDescent="0.25">
      <c r="A137" s="2" t="s">
        <v>477</v>
      </c>
      <c r="B137" s="2">
        <v>91</v>
      </c>
      <c r="C137" s="2" t="str">
        <f t="shared" si="4"/>
        <v>Overdue</v>
      </c>
      <c r="D137" s="2" t="str">
        <f t="shared" si="5"/>
        <v>90-119</v>
      </c>
      <c r="E137" s="2"/>
      <c r="F137" s="2"/>
      <c r="G137" s="2"/>
      <c r="H137" s="2"/>
      <c r="I137" s="2"/>
      <c r="J137" s="2"/>
      <c r="K137" s="2"/>
    </row>
    <row r="138" spans="1:11" x14ac:dyDescent="0.25">
      <c r="A138" s="2" t="s">
        <v>803</v>
      </c>
      <c r="B138" s="2">
        <v>91</v>
      </c>
      <c r="C138" s="2" t="str">
        <f t="shared" si="4"/>
        <v>Overdue</v>
      </c>
      <c r="D138" s="2" t="str">
        <f t="shared" si="5"/>
        <v>90-119</v>
      </c>
      <c r="E138" s="2"/>
      <c r="F138" s="2"/>
      <c r="G138" s="2"/>
      <c r="H138" s="2"/>
      <c r="I138" s="2"/>
      <c r="J138" s="2"/>
      <c r="K138" s="2"/>
    </row>
    <row r="139" spans="1:11" x14ac:dyDescent="0.25">
      <c r="A139" s="2" t="s">
        <v>804</v>
      </c>
      <c r="B139" s="2">
        <v>-334</v>
      </c>
      <c r="C139" s="2" t="str">
        <f t="shared" si="4"/>
        <v>Not Yet Due</v>
      </c>
      <c r="D139" s="2" t="str">
        <f t="shared" si="5"/>
        <v>0-29</v>
      </c>
      <c r="E139" s="2"/>
      <c r="F139" s="2"/>
      <c r="G139" s="2"/>
      <c r="H139" s="2"/>
      <c r="I139" s="2"/>
      <c r="J139" s="2"/>
      <c r="K139" s="2"/>
    </row>
    <row r="140" spans="1:11" x14ac:dyDescent="0.25">
      <c r="A140" s="2" t="s">
        <v>805</v>
      </c>
      <c r="B140" s="2">
        <v>-294</v>
      </c>
      <c r="C140" s="2" t="str">
        <f t="shared" si="4"/>
        <v>Not Yet Due</v>
      </c>
      <c r="D140" s="2" t="str">
        <f t="shared" si="5"/>
        <v>0-29</v>
      </c>
      <c r="E140" s="2"/>
      <c r="F140" s="2"/>
      <c r="G140" s="2"/>
      <c r="H140" s="2"/>
      <c r="I140" s="2"/>
      <c r="J140" s="2"/>
      <c r="K140" s="2"/>
    </row>
    <row r="141" spans="1:11" x14ac:dyDescent="0.25">
      <c r="A141" s="2" t="s">
        <v>806</v>
      </c>
      <c r="B141" s="2">
        <v>-90</v>
      </c>
      <c r="C141" s="2" t="str">
        <f t="shared" si="4"/>
        <v>Not Yet Due</v>
      </c>
      <c r="D141" s="2" t="str">
        <f t="shared" si="5"/>
        <v>0-29</v>
      </c>
      <c r="E141" s="2"/>
      <c r="F141" s="2"/>
      <c r="G141" s="2"/>
      <c r="H141" s="2"/>
      <c r="I141" s="2"/>
      <c r="J141" s="2"/>
      <c r="K141" s="2"/>
    </row>
    <row r="142" spans="1:11" x14ac:dyDescent="0.25">
      <c r="A142" s="2" t="s">
        <v>807</v>
      </c>
      <c r="B142" s="2">
        <v>-244</v>
      </c>
      <c r="C142" s="2" t="str">
        <f t="shared" si="4"/>
        <v>Not Yet Due</v>
      </c>
      <c r="D142" s="2" t="str">
        <f t="shared" si="5"/>
        <v>0-29</v>
      </c>
      <c r="E142" s="2"/>
      <c r="F142" s="2"/>
      <c r="G142" s="2"/>
      <c r="H142" s="2"/>
      <c r="I142" s="2"/>
      <c r="J142" s="2"/>
      <c r="K142" s="2"/>
    </row>
    <row r="143" spans="1:11" x14ac:dyDescent="0.25">
      <c r="A143" s="2" t="s">
        <v>808</v>
      </c>
      <c r="B143" s="2">
        <v>31</v>
      </c>
      <c r="C143" s="2" t="str">
        <f t="shared" si="4"/>
        <v>Not Yet Due</v>
      </c>
      <c r="D143" s="2" t="str">
        <f t="shared" si="5"/>
        <v>30-59</v>
      </c>
      <c r="E143" s="2"/>
      <c r="F143" s="2"/>
      <c r="G143" s="2"/>
      <c r="H143" s="2"/>
      <c r="I143" s="2"/>
      <c r="J143" s="2"/>
      <c r="K143" s="2"/>
    </row>
    <row r="144" spans="1:11" x14ac:dyDescent="0.25">
      <c r="A144" s="2" t="s">
        <v>809</v>
      </c>
      <c r="B144" s="2">
        <v>91</v>
      </c>
      <c r="C144" s="2" t="str">
        <f t="shared" si="4"/>
        <v>Overdue</v>
      </c>
      <c r="D144" s="2" t="str">
        <f t="shared" si="5"/>
        <v>90-119</v>
      </c>
      <c r="E144" s="2"/>
      <c r="F144" s="2"/>
      <c r="G144" s="2"/>
      <c r="H144" s="2"/>
      <c r="I144" s="2"/>
      <c r="J144" s="2"/>
      <c r="K144" s="2"/>
    </row>
    <row r="145" spans="1:11" x14ac:dyDescent="0.25">
      <c r="A145" s="2" t="s">
        <v>44</v>
      </c>
      <c r="B145" s="2">
        <v>31</v>
      </c>
      <c r="C145" s="2" t="str">
        <f t="shared" si="4"/>
        <v>Not Yet Due</v>
      </c>
      <c r="D145" s="2" t="str">
        <f t="shared" si="5"/>
        <v>30-59</v>
      </c>
      <c r="E145" s="2"/>
      <c r="F145" s="2"/>
      <c r="G145" s="2"/>
      <c r="H145" s="2"/>
      <c r="I145" s="2"/>
      <c r="J145" s="2"/>
      <c r="K145" s="2"/>
    </row>
    <row r="146" spans="1:11" x14ac:dyDescent="0.25">
      <c r="A146" s="2" t="s">
        <v>810</v>
      </c>
      <c r="B146" s="2">
        <v>-303</v>
      </c>
      <c r="C146" s="2" t="str">
        <f t="shared" si="4"/>
        <v>Not Yet Due</v>
      </c>
      <c r="D146" s="2" t="str">
        <f t="shared" si="5"/>
        <v>0-29</v>
      </c>
      <c r="E146" s="2"/>
      <c r="F146" s="2"/>
      <c r="G146" s="2"/>
      <c r="H146" s="2"/>
      <c r="I146" s="2"/>
      <c r="J146" s="2"/>
      <c r="K146" s="2"/>
    </row>
    <row r="147" spans="1:11" x14ac:dyDescent="0.25">
      <c r="A147" s="2" t="s">
        <v>811</v>
      </c>
      <c r="B147" s="2">
        <v>-304</v>
      </c>
      <c r="C147" s="2" t="str">
        <f t="shared" si="4"/>
        <v>Not Yet Due</v>
      </c>
      <c r="D147" s="2" t="str">
        <f t="shared" si="5"/>
        <v>0-29</v>
      </c>
      <c r="E147" s="2"/>
      <c r="F147" s="2"/>
      <c r="G147" s="2"/>
      <c r="H147" s="2"/>
      <c r="I147" s="2"/>
      <c r="J147" s="2"/>
      <c r="K147" s="2"/>
    </row>
    <row r="148" spans="1:11" x14ac:dyDescent="0.25">
      <c r="A148" s="2" t="s">
        <v>812</v>
      </c>
      <c r="B148" s="2">
        <v>441</v>
      </c>
      <c r="C148" s="2" t="str">
        <f t="shared" si="4"/>
        <v>Overdue</v>
      </c>
      <c r="D148" s="2" t="str">
        <f t="shared" si="5"/>
        <v>365+</v>
      </c>
      <c r="E148" s="2"/>
      <c r="F148" s="2"/>
      <c r="G148" s="2"/>
      <c r="H148" s="2"/>
      <c r="I148" s="2"/>
      <c r="J148" s="2"/>
      <c r="K148" s="2"/>
    </row>
    <row r="149" spans="1:11" x14ac:dyDescent="0.25">
      <c r="A149" s="2" t="s">
        <v>813</v>
      </c>
      <c r="B149" s="2">
        <v>-244</v>
      </c>
      <c r="C149" s="2" t="str">
        <f t="shared" si="4"/>
        <v>Not Yet Due</v>
      </c>
      <c r="D149" s="2" t="str">
        <f t="shared" si="5"/>
        <v>0-29</v>
      </c>
      <c r="E149" s="2"/>
      <c r="F149" s="2"/>
      <c r="G149" s="2"/>
      <c r="H149" s="2"/>
      <c r="I149" s="2"/>
      <c r="J149" s="2"/>
      <c r="K149" s="2"/>
    </row>
    <row r="150" spans="1:11" x14ac:dyDescent="0.25">
      <c r="A150" s="2" t="s">
        <v>52</v>
      </c>
      <c r="B150" s="2">
        <v>-90</v>
      </c>
      <c r="C150" s="2" t="str">
        <f t="shared" si="4"/>
        <v>Not Yet Due</v>
      </c>
      <c r="D150" s="2" t="str">
        <f t="shared" si="5"/>
        <v>0-29</v>
      </c>
      <c r="E150" s="2"/>
      <c r="F150" s="2"/>
      <c r="G150" s="2"/>
      <c r="H150" s="2"/>
      <c r="I150" s="2"/>
      <c r="J150" s="2"/>
      <c r="K150" s="2"/>
    </row>
    <row r="151" spans="1:11" x14ac:dyDescent="0.25">
      <c r="A151" s="2" t="s">
        <v>814</v>
      </c>
      <c r="B151" s="2">
        <v>-274</v>
      </c>
      <c r="C151" s="2" t="str">
        <f t="shared" si="4"/>
        <v>Not Yet Due</v>
      </c>
      <c r="D151" s="2" t="str">
        <f t="shared" si="5"/>
        <v>0-29</v>
      </c>
      <c r="E151" s="2"/>
      <c r="F151" s="2"/>
      <c r="G151" s="2"/>
      <c r="H151" s="2"/>
      <c r="I151" s="2"/>
      <c r="J151" s="2"/>
      <c r="K151" s="2"/>
    </row>
    <row r="152" spans="1:11" x14ac:dyDescent="0.25">
      <c r="A152" s="2" t="s">
        <v>815</v>
      </c>
      <c r="B152" s="2">
        <v>-425</v>
      </c>
      <c r="C152" s="2" t="str">
        <f t="shared" si="4"/>
        <v>Not Yet Due</v>
      </c>
      <c r="D152" s="2" t="str">
        <f t="shared" si="5"/>
        <v>0-29</v>
      </c>
      <c r="E152" s="2"/>
      <c r="F152" s="2"/>
      <c r="G152" s="2"/>
      <c r="H152" s="2"/>
      <c r="I152" s="2"/>
      <c r="J152" s="2"/>
      <c r="K152" s="2"/>
    </row>
    <row r="153" spans="1:11" x14ac:dyDescent="0.25">
      <c r="A153" s="2" t="s">
        <v>816</v>
      </c>
      <c r="B153" s="2">
        <v>456</v>
      </c>
      <c r="C153" s="2" t="str">
        <f t="shared" si="4"/>
        <v>Overdue</v>
      </c>
      <c r="D153" s="2" t="str">
        <f t="shared" si="5"/>
        <v>365+</v>
      </c>
      <c r="E153" s="2"/>
      <c r="F153" s="2"/>
      <c r="G153" s="2"/>
      <c r="H153" s="2"/>
      <c r="I153" s="2"/>
      <c r="J153" s="2"/>
      <c r="K153" s="2"/>
    </row>
    <row r="154" spans="1:11" x14ac:dyDescent="0.25">
      <c r="A154" s="2" t="s">
        <v>778</v>
      </c>
      <c r="B154" s="2">
        <v>-700</v>
      </c>
      <c r="C154" s="2" t="str">
        <f t="shared" si="4"/>
        <v>Not Yet Due</v>
      </c>
      <c r="D154" s="2" t="str">
        <f t="shared" si="5"/>
        <v>0-29</v>
      </c>
      <c r="E154" s="2"/>
      <c r="F154" s="2"/>
      <c r="G154" s="2"/>
      <c r="H154" s="2"/>
      <c r="I154" s="2"/>
      <c r="J154" s="2"/>
      <c r="K154" s="2"/>
    </row>
    <row r="155" spans="1:11" x14ac:dyDescent="0.25">
      <c r="A155" s="2" t="s">
        <v>817</v>
      </c>
      <c r="B155" s="2">
        <v>61</v>
      </c>
      <c r="C155" s="2" t="str">
        <f t="shared" si="4"/>
        <v>Overdue</v>
      </c>
      <c r="D155" s="2" t="str">
        <f t="shared" si="5"/>
        <v>60-89</v>
      </c>
      <c r="E155" s="2"/>
      <c r="F155" s="2"/>
      <c r="G155" s="2"/>
      <c r="H155" s="2"/>
      <c r="I155" s="2"/>
      <c r="J155" s="2"/>
      <c r="K155" s="2"/>
    </row>
    <row r="156" spans="1:11" x14ac:dyDescent="0.25">
      <c r="A156" s="2" t="s">
        <v>818</v>
      </c>
      <c r="B156" s="2">
        <v>-244</v>
      </c>
      <c r="C156" s="2" t="str">
        <f t="shared" si="4"/>
        <v>Not Yet Due</v>
      </c>
      <c r="D156" s="2" t="str">
        <f t="shared" si="5"/>
        <v>0-29</v>
      </c>
      <c r="E156" s="2"/>
      <c r="F156" s="2"/>
      <c r="G156" s="2"/>
      <c r="H156" s="2"/>
      <c r="I156" s="2"/>
      <c r="J156" s="2"/>
      <c r="K156" s="2"/>
    </row>
    <row r="157" spans="1:11" x14ac:dyDescent="0.25">
      <c r="A157" s="2" t="s">
        <v>346</v>
      </c>
      <c r="B157" s="2">
        <v>31</v>
      </c>
      <c r="C157" s="2" t="str">
        <f t="shared" si="4"/>
        <v>Not Yet Due</v>
      </c>
      <c r="D157" s="2" t="str">
        <f t="shared" si="5"/>
        <v>30-59</v>
      </c>
      <c r="E157" s="2"/>
      <c r="F157" s="2"/>
      <c r="G157" s="2"/>
      <c r="H157" s="2"/>
      <c r="I157" s="2"/>
      <c r="J157" s="2"/>
      <c r="K157" s="2"/>
    </row>
    <row r="158" spans="1:11" x14ac:dyDescent="0.25">
      <c r="A158" s="2" t="s">
        <v>791</v>
      </c>
      <c r="B158" s="2">
        <v>31</v>
      </c>
      <c r="C158" s="2" t="str">
        <f t="shared" si="4"/>
        <v>Not Yet Due</v>
      </c>
      <c r="D158" s="2" t="str">
        <f t="shared" si="5"/>
        <v>30-59</v>
      </c>
      <c r="E158" s="2"/>
      <c r="F158" s="2"/>
      <c r="G158" s="2"/>
      <c r="H158" s="2"/>
      <c r="I158" s="2"/>
      <c r="J158" s="2"/>
      <c r="K158" s="2"/>
    </row>
    <row r="159" spans="1:11" x14ac:dyDescent="0.25">
      <c r="A159" s="2" t="s">
        <v>819</v>
      </c>
      <c r="B159" s="2">
        <v>-304</v>
      </c>
      <c r="C159" s="2" t="str">
        <f t="shared" si="4"/>
        <v>Not Yet Due</v>
      </c>
      <c r="D159" s="2" t="str">
        <f t="shared" si="5"/>
        <v>0-29</v>
      </c>
      <c r="E159" s="2"/>
      <c r="F159" s="2"/>
      <c r="G159" s="2"/>
      <c r="H159" s="2"/>
      <c r="I159" s="2"/>
      <c r="J159" s="2"/>
      <c r="K159" s="2"/>
    </row>
    <row r="160" spans="1:11" x14ac:dyDescent="0.25">
      <c r="A160" s="2" t="s">
        <v>820</v>
      </c>
      <c r="B160" s="2">
        <v>61</v>
      </c>
      <c r="C160" s="2" t="str">
        <f t="shared" si="4"/>
        <v>Overdue</v>
      </c>
      <c r="D160" s="2" t="str">
        <f t="shared" si="5"/>
        <v>60-89</v>
      </c>
      <c r="E160" s="2"/>
      <c r="F160" s="2"/>
      <c r="G160" s="2"/>
      <c r="H160" s="2"/>
      <c r="I160" s="2"/>
      <c r="J160" s="2"/>
      <c r="K160" s="2"/>
    </row>
    <row r="161" spans="1:11" x14ac:dyDescent="0.25">
      <c r="A161" s="2" t="s">
        <v>821</v>
      </c>
      <c r="B161" s="2">
        <v>-30</v>
      </c>
      <c r="C161" s="2" t="str">
        <f t="shared" si="4"/>
        <v>Not Yet Due</v>
      </c>
      <c r="D161" s="2" t="str">
        <f t="shared" si="5"/>
        <v>0-29</v>
      </c>
      <c r="E161" s="2"/>
      <c r="F161" s="2"/>
      <c r="G161" s="2"/>
      <c r="H161" s="2"/>
      <c r="I161" s="2"/>
      <c r="J161" s="2"/>
      <c r="K161" s="2"/>
    </row>
    <row r="162" spans="1:11" x14ac:dyDescent="0.25">
      <c r="A162" s="2" t="s">
        <v>822</v>
      </c>
      <c r="B162" s="2">
        <v>151</v>
      </c>
      <c r="C162" s="2" t="str">
        <f t="shared" si="4"/>
        <v>Overdue</v>
      </c>
      <c r="D162" s="2" t="str">
        <f t="shared" si="5"/>
        <v>150-179</v>
      </c>
      <c r="E162" s="2"/>
      <c r="F162" s="2"/>
      <c r="G162" s="2"/>
      <c r="H162" s="2"/>
      <c r="I162" s="2"/>
      <c r="J162" s="2"/>
      <c r="K162" s="2"/>
    </row>
    <row r="163" spans="1:11" x14ac:dyDescent="0.25">
      <c r="A163" s="2" t="s">
        <v>823</v>
      </c>
      <c r="B163" s="2">
        <v>31</v>
      </c>
      <c r="C163" s="2" t="str">
        <f t="shared" si="4"/>
        <v>Not Yet Due</v>
      </c>
      <c r="D163" s="2" t="str">
        <f t="shared" si="5"/>
        <v>30-59</v>
      </c>
      <c r="E163" s="2"/>
      <c r="F163" s="2"/>
      <c r="G163" s="2"/>
      <c r="H163" s="2"/>
      <c r="I163" s="2"/>
      <c r="J163" s="2"/>
      <c r="K163" s="2"/>
    </row>
    <row r="164" spans="1:11" x14ac:dyDescent="0.25">
      <c r="A164" s="2" t="s">
        <v>824</v>
      </c>
      <c r="B164" s="2">
        <v>-334</v>
      </c>
      <c r="C164" s="2" t="str">
        <f t="shared" si="4"/>
        <v>Not Yet Due</v>
      </c>
      <c r="D164" s="2" t="str">
        <f t="shared" si="5"/>
        <v>0-29</v>
      </c>
      <c r="E164" s="2"/>
      <c r="F164" s="2"/>
      <c r="G164" s="2"/>
      <c r="H164" s="2"/>
      <c r="I164" s="2"/>
      <c r="J164" s="2"/>
      <c r="K164" s="2"/>
    </row>
    <row r="165" spans="1:11" x14ac:dyDescent="0.25">
      <c r="A165" s="2" t="s">
        <v>244</v>
      </c>
      <c r="B165" s="2">
        <v>-973</v>
      </c>
      <c r="C165" s="2" t="str">
        <f t="shared" si="4"/>
        <v>Not Yet Due</v>
      </c>
      <c r="D165" s="2" t="str">
        <f t="shared" si="5"/>
        <v>0-29</v>
      </c>
      <c r="E165" s="2"/>
      <c r="F165" s="2"/>
      <c r="G165" s="2"/>
      <c r="H165" s="2"/>
      <c r="I165" s="2"/>
      <c r="J165" s="2"/>
      <c r="K165" s="2"/>
    </row>
    <row r="166" spans="1:11" x14ac:dyDescent="0.25">
      <c r="A166" s="2" t="s">
        <v>825</v>
      </c>
      <c r="B166" s="2">
        <v>-244</v>
      </c>
      <c r="C166" s="2" t="str">
        <f t="shared" si="4"/>
        <v>Not Yet Due</v>
      </c>
      <c r="D166" s="2" t="str">
        <f t="shared" si="5"/>
        <v>0-29</v>
      </c>
      <c r="E166" s="2"/>
      <c r="F166" s="2"/>
      <c r="G166" s="2"/>
      <c r="H166" s="2"/>
      <c r="I166" s="2"/>
      <c r="J166" s="2"/>
      <c r="K166" s="2"/>
    </row>
    <row r="167" spans="1:11" x14ac:dyDescent="0.25">
      <c r="A167" s="2" t="s">
        <v>826</v>
      </c>
      <c r="B167" s="2">
        <v>-274</v>
      </c>
      <c r="C167" s="2" t="str">
        <f t="shared" si="4"/>
        <v>Not Yet Due</v>
      </c>
      <c r="D167" s="2" t="str">
        <f t="shared" si="5"/>
        <v>0-29</v>
      </c>
      <c r="E167" s="2"/>
      <c r="F167" s="2"/>
      <c r="G167" s="2"/>
      <c r="H167" s="2"/>
      <c r="I167" s="2"/>
      <c r="J167" s="2"/>
      <c r="K167" s="2"/>
    </row>
    <row r="168" spans="1:11" x14ac:dyDescent="0.25">
      <c r="A168" s="2" t="s">
        <v>827</v>
      </c>
      <c r="B168" s="2">
        <v>-304</v>
      </c>
      <c r="C168" s="2" t="str">
        <f t="shared" si="4"/>
        <v>Not Yet Due</v>
      </c>
      <c r="D168" s="2" t="str">
        <f t="shared" si="5"/>
        <v>0-29</v>
      </c>
      <c r="E168" s="2"/>
      <c r="F168" s="2"/>
      <c r="G168" s="2"/>
      <c r="H168" s="2"/>
      <c r="I168" s="2"/>
      <c r="J168" s="2"/>
      <c r="K168" s="2"/>
    </row>
    <row r="169" spans="1:11" x14ac:dyDescent="0.25">
      <c r="A169" s="2" t="s">
        <v>491</v>
      </c>
      <c r="B169" s="2">
        <v>336</v>
      </c>
      <c r="C169" s="2" t="str">
        <f t="shared" si="4"/>
        <v>Overdue</v>
      </c>
      <c r="D169" s="2" t="str">
        <f t="shared" si="5"/>
        <v>180-365</v>
      </c>
      <c r="E169" s="2"/>
      <c r="F169" s="2"/>
      <c r="G169" s="2"/>
      <c r="H169" s="2"/>
      <c r="I169" s="2"/>
      <c r="J169" s="2"/>
      <c r="K169" s="2"/>
    </row>
    <row r="170" spans="1:11" x14ac:dyDescent="0.25">
      <c r="A170" s="2" t="s">
        <v>828</v>
      </c>
      <c r="B170" s="2">
        <v>16</v>
      </c>
      <c r="C170" s="2" t="str">
        <f t="shared" si="4"/>
        <v>Not Yet Due</v>
      </c>
      <c r="D170" s="2" t="str">
        <f t="shared" si="5"/>
        <v>0-29</v>
      </c>
      <c r="E170" s="2"/>
      <c r="F170" s="2"/>
      <c r="G170" s="2"/>
      <c r="H170" s="2"/>
      <c r="I170" s="2"/>
      <c r="J170" s="2"/>
      <c r="K170" s="2"/>
    </row>
    <row r="171" spans="1:11" x14ac:dyDescent="0.25">
      <c r="A171" s="2" t="s">
        <v>829</v>
      </c>
      <c r="B171" s="2">
        <v>-485</v>
      </c>
      <c r="C171" s="2" t="str">
        <f t="shared" si="4"/>
        <v>Not Yet Due</v>
      </c>
      <c r="D171" s="2" t="str">
        <f t="shared" si="5"/>
        <v>0-29</v>
      </c>
      <c r="E171" s="2"/>
      <c r="F171" s="2"/>
      <c r="G171" s="2"/>
      <c r="H171" s="2"/>
      <c r="I171" s="2"/>
      <c r="J171" s="2"/>
      <c r="K171" s="2"/>
    </row>
    <row r="172" spans="1:11" x14ac:dyDescent="0.25">
      <c r="A172" s="2" t="s">
        <v>830</v>
      </c>
      <c r="B172" s="2">
        <v>-639</v>
      </c>
      <c r="C172" s="2" t="str">
        <f t="shared" si="4"/>
        <v>Not Yet Due</v>
      </c>
      <c r="D172" s="2" t="str">
        <f t="shared" si="5"/>
        <v>0-29</v>
      </c>
      <c r="E172" s="2"/>
      <c r="F172" s="2"/>
      <c r="G172" s="2"/>
      <c r="H172" s="2"/>
      <c r="I172" s="2"/>
      <c r="J172" s="2"/>
      <c r="K172" s="2"/>
    </row>
    <row r="173" spans="1:11" x14ac:dyDescent="0.25">
      <c r="A173" s="2" t="s">
        <v>831</v>
      </c>
      <c r="B173" s="2">
        <v>-274</v>
      </c>
      <c r="C173" s="2" t="str">
        <f t="shared" si="4"/>
        <v>Not Yet Due</v>
      </c>
      <c r="D173" s="2" t="str">
        <f t="shared" si="5"/>
        <v>0-29</v>
      </c>
      <c r="E173" s="2"/>
      <c r="F173" s="2"/>
      <c r="G173" s="2"/>
      <c r="H173" s="2"/>
      <c r="I173" s="2"/>
      <c r="J173" s="2"/>
      <c r="K173" s="2"/>
    </row>
    <row r="174" spans="1:11" x14ac:dyDescent="0.25">
      <c r="A174" s="2" t="s">
        <v>832</v>
      </c>
      <c r="B174" s="2">
        <v>-274</v>
      </c>
      <c r="C174" s="2" t="str">
        <f t="shared" si="4"/>
        <v>Not Yet Due</v>
      </c>
      <c r="D174" s="2" t="str">
        <f t="shared" si="5"/>
        <v>0-29</v>
      </c>
      <c r="E174" s="2"/>
      <c r="F174" s="2"/>
      <c r="G174" s="2"/>
      <c r="H174" s="2"/>
      <c r="I174" s="2"/>
      <c r="J174" s="2"/>
      <c r="K174" s="2"/>
    </row>
    <row r="175" spans="1:11" x14ac:dyDescent="0.25">
      <c r="A175" s="2" t="s">
        <v>603</v>
      </c>
      <c r="B175" s="2">
        <v>305</v>
      </c>
      <c r="C175" s="2" t="str">
        <f t="shared" si="4"/>
        <v>Overdue</v>
      </c>
      <c r="D175" s="2" t="str">
        <f t="shared" si="5"/>
        <v>180-365</v>
      </c>
      <c r="E175" s="2"/>
      <c r="F175" s="2"/>
      <c r="G175" s="2"/>
      <c r="H175" s="2"/>
      <c r="I175" s="2"/>
      <c r="J175" s="2"/>
      <c r="K175" s="2"/>
    </row>
    <row r="176" spans="1:11" x14ac:dyDescent="0.25">
      <c r="A176" s="2" t="s">
        <v>833</v>
      </c>
      <c r="B176" s="2">
        <v>-304</v>
      </c>
      <c r="C176" s="2" t="str">
        <f t="shared" si="4"/>
        <v>Not Yet Due</v>
      </c>
      <c r="D176" s="2" t="str">
        <f t="shared" si="5"/>
        <v>0-29</v>
      </c>
      <c r="E176" s="2"/>
      <c r="F176" s="2"/>
      <c r="G176" s="2"/>
      <c r="H176" s="2"/>
      <c r="I176" s="2"/>
      <c r="J176" s="2"/>
      <c r="K176" s="2"/>
    </row>
    <row r="177" spans="1:11" x14ac:dyDescent="0.25">
      <c r="A177" s="2" t="s">
        <v>834</v>
      </c>
      <c r="B177" s="2">
        <v>-304</v>
      </c>
      <c r="C177" s="2" t="str">
        <f t="shared" si="4"/>
        <v>Not Yet Due</v>
      </c>
      <c r="D177" s="2" t="str">
        <f t="shared" si="5"/>
        <v>0-29</v>
      </c>
      <c r="E177" s="2"/>
      <c r="F177" s="2"/>
      <c r="G177" s="2"/>
      <c r="H177" s="2"/>
      <c r="I177" s="2"/>
      <c r="J177" s="2"/>
      <c r="K177" s="2"/>
    </row>
    <row r="178" spans="1:11" x14ac:dyDescent="0.25">
      <c r="A178" s="2" t="s">
        <v>835</v>
      </c>
      <c r="B178" s="2">
        <v>151</v>
      </c>
      <c r="C178" s="2" t="str">
        <f t="shared" si="4"/>
        <v>Overdue</v>
      </c>
      <c r="D178" s="2" t="str">
        <f t="shared" si="5"/>
        <v>150-179</v>
      </c>
      <c r="E178" s="2"/>
      <c r="F178" s="2"/>
      <c r="G178" s="2"/>
      <c r="H178" s="2"/>
      <c r="I178" s="2"/>
      <c r="J178" s="2"/>
      <c r="K178" s="2"/>
    </row>
    <row r="179" spans="1:11" x14ac:dyDescent="0.25">
      <c r="A179" s="2" t="s">
        <v>836</v>
      </c>
      <c r="B179" s="2">
        <v>-394</v>
      </c>
      <c r="C179" s="2" t="str">
        <f t="shared" si="4"/>
        <v>Not Yet Due</v>
      </c>
      <c r="D179" s="2" t="str">
        <f t="shared" si="5"/>
        <v>0-29</v>
      </c>
      <c r="E179" s="2"/>
      <c r="F179" s="2"/>
      <c r="G179" s="2"/>
      <c r="H179" s="2"/>
      <c r="I179" s="2"/>
      <c r="J179" s="2"/>
      <c r="K179" s="2"/>
    </row>
    <row r="180" spans="1:11" x14ac:dyDescent="0.25">
      <c r="A180" s="2" t="s">
        <v>837</v>
      </c>
      <c r="B180" s="2">
        <v>0</v>
      </c>
      <c r="C180" s="2" t="str">
        <f t="shared" si="4"/>
        <v>Not Yet Due</v>
      </c>
      <c r="D180" s="2" t="str">
        <f t="shared" si="5"/>
        <v>0-29</v>
      </c>
      <c r="E180" s="2"/>
      <c r="F180" s="2"/>
      <c r="G180" s="2"/>
      <c r="H180" s="2"/>
      <c r="I180" s="2"/>
      <c r="J180" s="2"/>
      <c r="K180" s="2"/>
    </row>
    <row r="181" spans="1:11" x14ac:dyDescent="0.25">
      <c r="A181" s="2" t="s">
        <v>838</v>
      </c>
      <c r="B181" s="2">
        <v>-334</v>
      </c>
      <c r="C181" s="2" t="str">
        <f t="shared" si="4"/>
        <v>Not Yet Due</v>
      </c>
      <c r="D181" s="2" t="str">
        <f t="shared" si="5"/>
        <v>0-29</v>
      </c>
      <c r="E181" s="2"/>
      <c r="F181" s="2"/>
      <c r="G181" s="2"/>
      <c r="H181" s="2"/>
      <c r="I181" s="2"/>
      <c r="J181" s="2"/>
      <c r="K181" s="2"/>
    </row>
    <row r="182" spans="1:11" x14ac:dyDescent="0.25">
      <c r="A182" s="2" t="s">
        <v>447</v>
      </c>
      <c r="B182" s="2">
        <v>91</v>
      </c>
      <c r="C182" s="2" t="str">
        <f t="shared" si="4"/>
        <v>Overdue</v>
      </c>
      <c r="D182" s="2" t="str">
        <f t="shared" si="5"/>
        <v>90-119</v>
      </c>
      <c r="E182" s="2"/>
      <c r="F182" s="2"/>
      <c r="G182" s="2"/>
      <c r="H182" s="2"/>
      <c r="I182" s="2"/>
      <c r="J182" s="2"/>
      <c r="K182" s="2"/>
    </row>
    <row r="183" spans="1:11" x14ac:dyDescent="0.25">
      <c r="A183" s="2" t="s">
        <v>538</v>
      </c>
      <c r="B183" s="2">
        <v>91</v>
      </c>
      <c r="C183" s="2" t="str">
        <f t="shared" si="4"/>
        <v>Overdue</v>
      </c>
      <c r="D183" s="2" t="str">
        <f t="shared" si="5"/>
        <v>90-119</v>
      </c>
      <c r="E183" s="2"/>
      <c r="F183" s="2"/>
      <c r="G183" s="2"/>
      <c r="H183" s="2"/>
      <c r="I183" s="2"/>
      <c r="J183" s="2"/>
      <c r="K183" s="2"/>
    </row>
    <row r="184" spans="1:11" x14ac:dyDescent="0.25">
      <c r="A184" s="2" t="s">
        <v>68</v>
      </c>
      <c r="B184" s="2">
        <v>61</v>
      </c>
      <c r="C184" s="2" t="str">
        <f t="shared" si="4"/>
        <v>Overdue</v>
      </c>
      <c r="D184" s="2" t="str">
        <f t="shared" si="5"/>
        <v>60-89</v>
      </c>
      <c r="E184" s="2"/>
      <c r="F184" s="2"/>
      <c r="G184" s="2"/>
      <c r="H184" s="2"/>
      <c r="I184" s="2"/>
      <c r="J184" s="2"/>
      <c r="K184" s="2"/>
    </row>
    <row r="185" spans="1:11" x14ac:dyDescent="0.25">
      <c r="A185" s="2" t="s">
        <v>839</v>
      </c>
      <c r="B185" s="2">
        <v>-274</v>
      </c>
      <c r="C185" s="2" t="str">
        <f t="shared" si="4"/>
        <v>Not Yet Due</v>
      </c>
      <c r="D185" s="2" t="str">
        <f t="shared" si="5"/>
        <v>0-29</v>
      </c>
      <c r="E185" s="2"/>
      <c r="F185" s="2"/>
      <c r="G185" s="2"/>
      <c r="H185" s="2"/>
      <c r="I185" s="2"/>
      <c r="J185" s="2"/>
      <c r="K185" s="2"/>
    </row>
    <row r="186" spans="1:11" x14ac:dyDescent="0.25">
      <c r="A186" s="2" t="s">
        <v>840</v>
      </c>
      <c r="B186" s="2">
        <v>-59</v>
      </c>
      <c r="C186" s="2" t="str">
        <f t="shared" si="4"/>
        <v>Not Yet Due</v>
      </c>
      <c r="D186" s="2" t="str">
        <f t="shared" si="5"/>
        <v>0-29</v>
      </c>
      <c r="E186" s="2"/>
      <c r="F186" s="2"/>
      <c r="G186" s="2"/>
      <c r="H186" s="2"/>
      <c r="I186" s="2"/>
      <c r="J186" s="2"/>
      <c r="K186" s="2"/>
    </row>
    <row r="187" spans="1:11" x14ac:dyDescent="0.25">
      <c r="A187" s="2" t="s">
        <v>841</v>
      </c>
      <c r="B187" s="2">
        <v>31</v>
      </c>
      <c r="C187" s="2" t="str">
        <f t="shared" si="4"/>
        <v>Not Yet Due</v>
      </c>
      <c r="D187" s="2" t="str">
        <f t="shared" si="5"/>
        <v>30-59</v>
      </c>
      <c r="E187" s="2"/>
      <c r="F187" s="2"/>
      <c r="G187" s="2"/>
      <c r="H187" s="2"/>
      <c r="I187" s="2"/>
      <c r="J187" s="2"/>
      <c r="K187" s="2"/>
    </row>
    <row r="188" spans="1:11" x14ac:dyDescent="0.25">
      <c r="A188" s="2" t="s">
        <v>842</v>
      </c>
      <c r="B188" s="2">
        <v>0</v>
      </c>
      <c r="C188" s="2" t="str">
        <f t="shared" si="4"/>
        <v>Not Yet Due</v>
      </c>
      <c r="D188" s="2" t="str">
        <f t="shared" si="5"/>
        <v>0-29</v>
      </c>
      <c r="E188" s="2"/>
      <c r="F188" s="2"/>
      <c r="G188" s="2"/>
      <c r="H188" s="2"/>
      <c r="I188" s="2"/>
      <c r="J188" s="2"/>
      <c r="K188" s="2"/>
    </row>
    <row r="189" spans="1:11" x14ac:dyDescent="0.25">
      <c r="A189" s="2" t="s">
        <v>843</v>
      </c>
      <c r="B189" s="2">
        <v>-275</v>
      </c>
      <c r="C189" s="2" t="str">
        <f t="shared" si="4"/>
        <v>Not Yet Due</v>
      </c>
      <c r="D189" s="2" t="str">
        <f t="shared" si="5"/>
        <v>0-29</v>
      </c>
      <c r="E189" s="2"/>
      <c r="F189" s="2"/>
      <c r="G189" s="2"/>
      <c r="H189" s="2"/>
      <c r="I189" s="2"/>
      <c r="J189" s="2"/>
      <c r="K189" s="2"/>
    </row>
    <row r="190" spans="1:11" x14ac:dyDescent="0.25">
      <c r="A190" s="2" t="s">
        <v>844</v>
      </c>
      <c r="B190" s="2">
        <v>-304</v>
      </c>
      <c r="C190" s="2" t="str">
        <f t="shared" si="4"/>
        <v>Not Yet Due</v>
      </c>
      <c r="D190" s="2" t="str">
        <f t="shared" si="5"/>
        <v>0-29</v>
      </c>
      <c r="E190" s="2"/>
      <c r="F190" s="2"/>
      <c r="G190" s="2"/>
      <c r="H190" s="2"/>
      <c r="I190" s="2"/>
      <c r="J190" s="2"/>
      <c r="K190" s="2"/>
    </row>
    <row r="191" spans="1:11" x14ac:dyDescent="0.25">
      <c r="A191" s="2" t="s">
        <v>815</v>
      </c>
      <c r="B191" s="2">
        <v>-425</v>
      </c>
      <c r="C191" s="2" t="str">
        <f t="shared" si="4"/>
        <v>Not Yet Due</v>
      </c>
      <c r="D191" s="2" t="str">
        <f t="shared" si="5"/>
        <v>0-29</v>
      </c>
      <c r="E191" s="2"/>
      <c r="F191" s="2"/>
      <c r="G191" s="2"/>
      <c r="H191" s="2"/>
      <c r="I191" s="2"/>
      <c r="J191" s="2"/>
      <c r="K191" s="2"/>
    </row>
    <row r="192" spans="1:11" x14ac:dyDescent="0.25">
      <c r="A192" s="2" t="s">
        <v>845</v>
      </c>
      <c r="B192" s="2">
        <v>-274</v>
      </c>
      <c r="C192" s="2" t="str">
        <f t="shared" si="4"/>
        <v>Not Yet Due</v>
      </c>
      <c r="D192" s="2" t="str">
        <f t="shared" si="5"/>
        <v>0-29</v>
      </c>
      <c r="E192" s="2"/>
      <c r="F192" s="2"/>
      <c r="G192" s="2"/>
      <c r="H192" s="2"/>
      <c r="I192" s="2"/>
      <c r="J192" s="2"/>
      <c r="K192" s="2"/>
    </row>
    <row r="193" spans="1:11" x14ac:dyDescent="0.25">
      <c r="A193" s="2" t="s">
        <v>480</v>
      </c>
      <c r="B193" s="2">
        <v>-60</v>
      </c>
      <c r="C193" s="2" t="str">
        <f t="shared" si="4"/>
        <v>Not Yet Due</v>
      </c>
      <c r="D193" s="2" t="str">
        <f t="shared" si="5"/>
        <v>0-29</v>
      </c>
      <c r="E193" s="2"/>
      <c r="F193" s="2"/>
      <c r="G193" s="2"/>
      <c r="H193" s="2"/>
      <c r="I193" s="2"/>
      <c r="J193" s="2"/>
      <c r="K193" s="2"/>
    </row>
    <row r="194" spans="1:11" x14ac:dyDescent="0.25">
      <c r="A194" s="2" t="s">
        <v>846</v>
      </c>
      <c r="B194" s="2">
        <v>61</v>
      </c>
      <c r="C194" s="2" t="str">
        <f t="shared" si="4"/>
        <v>Overdue</v>
      </c>
      <c r="D194" s="2" t="str">
        <f t="shared" si="5"/>
        <v>60-89</v>
      </c>
      <c r="E194" s="2"/>
      <c r="F194" s="2"/>
      <c r="G194" s="2"/>
      <c r="H194" s="2"/>
      <c r="I194" s="2"/>
      <c r="J194" s="2"/>
      <c r="K194" s="2"/>
    </row>
    <row r="195" spans="1:11" x14ac:dyDescent="0.25">
      <c r="A195" s="2" t="s">
        <v>71</v>
      </c>
      <c r="B195" s="2">
        <v>-30</v>
      </c>
      <c r="C195" s="2" t="str">
        <f t="shared" ref="C195:C201" si="6">IF(B195 &lt; 0, "Not Yet Due", IF(B195 &gt;= 60, "Overdue", "Not Yet Due"))</f>
        <v>Not Yet Due</v>
      </c>
      <c r="D195" s="2" t="str">
        <f t="shared" ref="D195:D201" si="7">IF(B195 &lt; 30, "0-29",
    IF(B195 &lt; 60, "30-59",
    IF(B195 &lt; 90, "60-89",
    IF(B195 &lt; 120, "90-119",
    IF(B195 &lt; 150, "120-149",
    IF(B195 &lt; 180, "150-179",
    IF(B195 &lt; 366, "180-365", "365+")))))))</f>
        <v>0-29</v>
      </c>
      <c r="E195" s="2"/>
      <c r="F195" s="2"/>
      <c r="G195" s="2"/>
      <c r="H195" s="2"/>
      <c r="I195" s="2"/>
      <c r="J195" s="2"/>
      <c r="K195" s="2"/>
    </row>
    <row r="196" spans="1:11" x14ac:dyDescent="0.25">
      <c r="A196" s="2" t="s">
        <v>847</v>
      </c>
      <c r="B196" s="2">
        <v>-334</v>
      </c>
      <c r="C196" s="2" t="str">
        <f t="shared" si="6"/>
        <v>Not Yet Due</v>
      </c>
      <c r="D196" s="2" t="str">
        <f t="shared" si="7"/>
        <v>0-29</v>
      </c>
      <c r="E196" s="2"/>
      <c r="F196" s="2"/>
      <c r="G196" s="2"/>
      <c r="H196" s="2"/>
      <c r="I196" s="2"/>
      <c r="J196" s="2"/>
      <c r="K196" s="2"/>
    </row>
    <row r="197" spans="1:11" x14ac:dyDescent="0.25">
      <c r="A197" s="2" t="s">
        <v>546</v>
      </c>
      <c r="B197" s="2">
        <v>426</v>
      </c>
      <c r="C197" s="2" t="str">
        <f t="shared" si="6"/>
        <v>Overdue</v>
      </c>
      <c r="D197" s="2" t="str">
        <f t="shared" si="7"/>
        <v>365+</v>
      </c>
      <c r="E197" s="2"/>
      <c r="F197" s="2"/>
      <c r="G197" s="2"/>
      <c r="H197" s="2"/>
      <c r="I197" s="2"/>
      <c r="J197" s="2"/>
      <c r="K197" s="2"/>
    </row>
    <row r="198" spans="1:11" x14ac:dyDescent="0.25">
      <c r="A198" s="2" t="s">
        <v>531</v>
      </c>
      <c r="B198" s="2">
        <v>31</v>
      </c>
      <c r="C198" s="2" t="str">
        <f t="shared" si="6"/>
        <v>Not Yet Due</v>
      </c>
      <c r="D198" s="2" t="str">
        <f t="shared" si="7"/>
        <v>30-59</v>
      </c>
      <c r="E198" s="2"/>
      <c r="F198" s="2"/>
      <c r="G198" s="2"/>
      <c r="H198" s="2"/>
      <c r="I198" s="2"/>
      <c r="J198" s="2"/>
      <c r="K198" s="2"/>
    </row>
    <row r="199" spans="1:11" x14ac:dyDescent="0.25">
      <c r="A199" s="2" t="s">
        <v>514</v>
      </c>
      <c r="B199" s="2">
        <v>-150</v>
      </c>
      <c r="C199" s="2" t="str">
        <f t="shared" si="6"/>
        <v>Not Yet Due</v>
      </c>
      <c r="D199" s="2" t="str">
        <f t="shared" si="7"/>
        <v>0-29</v>
      </c>
      <c r="E199" s="2"/>
      <c r="F199" s="2"/>
      <c r="G199" s="2"/>
      <c r="H199" s="2"/>
      <c r="I199" s="2"/>
      <c r="J199" s="2"/>
      <c r="K199" s="2"/>
    </row>
    <row r="200" spans="1:11" x14ac:dyDescent="0.25">
      <c r="A200" s="2" t="s">
        <v>848</v>
      </c>
      <c r="B200" s="2">
        <v>-639</v>
      </c>
      <c r="C200" s="2" t="str">
        <f t="shared" si="6"/>
        <v>Not Yet Due</v>
      </c>
      <c r="D200" s="2" t="str">
        <f t="shared" si="7"/>
        <v>0-29</v>
      </c>
      <c r="E200" s="2"/>
      <c r="F200" s="2"/>
      <c r="G200" s="2"/>
      <c r="H200" s="2"/>
      <c r="I200" s="2"/>
      <c r="J200" s="2"/>
      <c r="K200" s="2"/>
    </row>
    <row r="201" spans="1:11" x14ac:dyDescent="0.25">
      <c r="A201" s="2" t="s">
        <v>849</v>
      </c>
      <c r="B201" s="2">
        <v>-425</v>
      </c>
      <c r="C201" s="2" t="str">
        <f t="shared" si="6"/>
        <v>Not Yet Due</v>
      </c>
      <c r="D201" s="2" t="str">
        <f t="shared" si="7"/>
        <v>0-29</v>
      </c>
      <c r="E201" s="2"/>
      <c r="F201" s="2"/>
      <c r="G201" s="2"/>
      <c r="H201" s="2"/>
      <c r="I201" s="2"/>
      <c r="J201" s="2"/>
      <c r="K2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2E16-B486-4048-87DB-2AFFA56ACF5F}">
  <dimension ref="C3"/>
  <sheetViews>
    <sheetView workbookViewId="0">
      <selection activeCell="C11" sqref="C11"/>
    </sheetView>
  </sheetViews>
  <sheetFormatPr defaultColWidth="11" defaultRowHeight="15.75" x14ac:dyDescent="0.25"/>
  <cols>
    <col min="3" max="3" width="116.125" customWidth="1"/>
  </cols>
  <sheetData>
    <row r="3" spans="3:3" ht="63" x14ac:dyDescent="0.25">
      <c r="C3" s="15" t="s">
        <v>850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F888-38ED-AE4A-9044-1EA7F5C88A4F}">
  <dimension ref="A1:G568"/>
  <sheetViews>
    <sheetView workbookViewId="0">
      <selection activeCell="H7" sqref="H7"/>
    </sheetView>
  </sheetViews>
  <sheetFormatPr defaultColWidth="11" defaultRowHeight="15.75" x14ac:dyDescent="0.25"/>
  <cols>
    <col min="1" max="1" width="13.375" bestFit="1" customWidth="1"/>
    <col min="2" max="3" width="15.125" bestFit="1" customWidth="1"/>
    <col min="4" max="4" width="9.625" bestFit="1" customWidth="1"/>
    <col min="5" max="5" width="8" bestFit="1" customWidth="1"/>
    <col min="6" max="6" width="19.125" bestFit="1" customWidth="1"/>
    <col min="7" max="7" width="12.625" bestFit="1" customWidth="1"/>
    <col min="8" max="8" width="28.25" customWidth="1"/>
  </cols>
  <sheetData>
    <row r="1" spans="1:7" x14ac:dyDescent="0.25">
      <c r="A1" s="3" t="s">
        <v>35</v>
      </c>
      <c r="B1" s="3" t="s">
        <v>851</v>
      </c>
      <c r="C1" s="3" t="s">
        <v>37</v>
      </c>
      <c r="D1" s="3" t="s">
        <v>73</v>
      </c>
      <c r="E1" s="3" t="s">
        <v>74</v>
      </c>
      <c r="F1" s="3" t="s">
        <v>38</v>
      </c>
      <c r="G1" s="3" t="s">
        <v>39</v>
      </c>
    </row>
    <row r="2" spans="1:7" x14ac:dyDescent="0.25">
      <c r="A2" s="2" t="s">
        <v>42</v>
      </c>
      <c r="B2" s="7">
        <v>150000000</v>
      </c>
      <c r="C2" s="7">
        <v>1600000000</v>
      </c>
      <c r="D2" s="9">
        <v>5.8999999999999997E-2</v>
      </c>
      <c r="E2" s="9">
        <v>1</v>
      </c>
      <c r="F2" s="7">
        <v>318600</v>
      </c>
      <c r="G2" s="2" t="s">
        <v>30</v>
      </c>
    </row>
    <row r="3" spans="1:7" x14ac:dyDescent="0.25">
      <c r="A3" s="2" t="s">
        <v>852</v>
      </c>
      <c r="B3" s="7">
        <v>10000000</v>
      </c>
      <c r="C3" s="7">
        <v>20000000</v>
      </c>
      <c r="D3" s="9">
        <v>0.1</v>
      </c>
      <c r="E3" s="9">
        <v>1</v>
      </c>
      <c r="F3" s="7">
        <v>190000</v>
      </c>
      <c r="G3" s="2" t="s">
        <v>30</v>
      </c>
    </row>
    <row r="4" spans="1:7" x14ac:dyDescent="0.25">
      <c r="A4" s="2" t="s">
        <v>853</v>
      </c>
      <c r="B4" s="7">
        <v>100000000</v>
      </c>
      <c r="C4" s="7">
        <v>175000000</v>
      </c>
      <c r="D4" s="9">
        <v>0.04</v>
      </c>
      <c r="E4" s="9">
        <v>1</v>
      </c>
      <c r="F4" s="7">
        <v>236000</v>
      </c>
      <c r="G4" s="2" t="s">
        <v>30</v>
      </c>
    </row>
    <row r="5" spans="1:7" x14ac:dyDescent="0.25">
      <c r="A5" s="2" t="s">
        <v>854</v>
      </c>
      <c r="B5" s="7">
        <v>45000000</v>
      </c>
      <c r="C5" s="7">
        <v>2000000</v>
      </c>
      <c r="D5" s="9">
        <v>0.05</v>
      </c>
      <c r="E5" s="9">
        <v>5.3999999999999999E-2</v>
      </c>
      <c r="F5" s="7">
        <v>6561</v>
      </c>
      <c r="G5" s="2" t="s">
        <v>30</v>
      </c>
    </row>
    <row r="6" spans="1:7" x14ac:dyDescent="0.25">
      <c r="A6" s="2" t="s">
        <v>855</v>
      </c>
      <c r="B6" s="7">
        <v>50000000</v>
      </c>
      <c r="C6" s="7">
        <v>1000000000</v>
      </c>
      <c r="D6" s="9">
        <v>0.04</v>
      </c>
      <c r="E6" s="9">
        <v>1</v>
      </c>
      <c r="F6" s="7">
        <v>70026.23</v>
      </c>
      <c r="G6" s="2" t="s">
        <v>30</v>
      </c>
    </row>
    <row r="7" spans="1:7" x14ac:dyDescent="0.25">
      <c r="A7" s="2" t="s">
        <v>856</v>
      </c>
      <c r="B7" s="7">
        <v>200000000</v>
      </c>
      <c r="C7" s="7">
        <v>100000000</v>
      </c>
      <c r="D7" s="9">
        <v>4.5999999999999999E-2</v>
      </c>
      <c r="E7" s="9">
        <v>1</v>
      </c>
      <c r="F7" s="7">
        <v>308402.40000000002</v>
      </c>
      <c r="G7" s="2" t="s">
        <v>30</v>
      </c>
    </row>
    <row r="8" spans="1:7" x14ac:dyDescent="0.25">
      <c r="A8" s="2" t="s">
        <v>857</v>
      </c>
      <c r="B8" s="7">
        <v>1500000000</v>
      </c>
      <c r="C8" s="7">
        <v>2000000000</v>
      </c>
      <c r="D8" s="9">
        <v>1.7500000000000002E-2</v>
      </c>
      <c r="E8" s="9">
        <v>1</v>
      </c>
      <c r="F8" s="7">
        <v>1876295.96</v>
      </c>
      <c r="G8" s="2" t="s">
        <v>30</v>
      </c>
    </row>
    <row r="9" spans="1:7" x14ac:dyDescent="0.25">
      <c r="A9" s="2" t="s">
        <v>858</v>
      </c>
      <c r="B9" s="7">
        <v>80000000</v>
      </c>
      <c r="C9" s="7">
        <v>50000000</v>
      </c>
      <c r="D9" s="9">
        <v>2.5000000000000001E-2</v>
      </c>
      <c r="E9" s="9">
        <v>1</v>
      </c>
      <c r="F9" s="7">
        <v>240000</v>
      </c>
      <c r="G9" s="2" t="s">
        <v>30</v>
      </c>
    </row>
    <row r="10" spans="1:7" x14ac:dyDescent="0.25">
      <c r="A10" s="2" t="s">
        <v>859</v>
      </c>
      <c r="B10" s="7">
        <v>10000000</v>
      </c>
      <c r="C10" s="7">
        <v>5000000</v>
      </c>
      <c r="D10" s="9">
        <v>0.05</v>
      </c>
      <c r="E10" s="9">
        <v>1</v>
      </c>
      <c r="F10" s="7">
        <v>199881.16</v>
      </c>
      <c r="G10" s="7">
        <v>484016.1</v>
      </c>
    </row>
    <row r="11" spans="1:7" x14ac:dyDescent="0.25">
      <c r="A11" s="2" t="s">
        <v>860</v>
      </c>
      <c r="B11" s="7">
        <v>25000000</v>
      </c>
      <c r="C11" s="7">
        <v>379000000</v>
      </c>
      <c r="D11" s="9">
        <v>0.03</v>
      </c>
      <c r="E11" s="9">
        <v>1</v>
      </c>
      <c r="F11" s="7">
        <v>14249.9</v>
      </c>
      <c r="G11" s="2" t="s">
        <v>30</v>
      </c>
    </row>
    <row r="12" spans="1:7" x14ac:dyDescent="0.25">
      <c r="A12" s="2" t="s">
        <v>861</v>
      </c>
      <c r="B12" s="7">
        <v>5000000</v>
      </c>
      <c r="C12" s="7">
        <v>2500000</v>
      </c>
      <c r="D12" s="9">
        <v>0.05</v>
      </c>
      <c r="E12" s="9">
        <v>1</v>
      </c>
      <c r="F12" s="7">
        <v>12184.52</v>
      </c>
      <c r="G12" s="7">
        <v>25806.45</v>
      </c>
    </row>
    <row r="13" spans="1:7" x14ac:dyDescent="0.25">
      <c r="A13" s="2" t="s">
        <v>862</v>
      </c>
      <c r="B13" s="7">
        <v>80000000</v>
      </c>
      <c r="C13" s="7">
        <v>80000000</v>
      </c>
      <c r="D13" s="9">
        <v>9.4999999999999998E-3</v>
      </c>
      <c r="E13" s="9">
        <v>1</v>
      </c>
      <c r="F13" s="7">
        <v>40716.01</v>
      </c>
      <c r="G13" s="2">
        <v>0</v>
      </c>
    </row>
    <row r="14" spans="1:7" x14ac:dyDescent="0.25">
      <c r="A14" s="2" t="s">
        <v>863</v>
      </c>
      <c r="B14" s="7">
        <v>97500000</v>
      </c>
      <c r="C14" s="7">
        <v>80000000</v>
      </c>
      <c r="D14" s="9">
        <v>0.06</v>
      </c>
      <c r="E14" s="9">
        <v>1</v>
      </c>
      <c r="F14" s="7">
        <v>146250</v>
      </c>
      <c r="G14" s="2" t="s">
        <v>30</v>
      </c>
    </row>
    <row r="15" spans="1:7" x14ac:dyDescent="0.25">
      <c r="A15" s="2" t="s">
        <v>864</v>
      </c>
      <c r="B15" s="7">
        <v>30000000</v>
      </c>
      <c r="C15" s="7">
        <v>30000000</v>
      </c>
      <c r="D15" s="9">
        <v>2.5000000000000001E-3</v>
      </c>
      <c r="E15" s="9">
        <v>1</v>
      </c>
      <c r="F15" s="7">
        <v>12374.99</v>
      </c>
      <c r="G15" s="2" t="s">
        <v>30</v>
      </c>
    </row>
    <row r="16" spans="1:7" x14ac:dyDescent="0.25">
      <c r="A16" s="2" t="s">
        <v>865</v>
      </c>
      <c r="B16" s="7">
        <v>5000000</v>
      </c>
      <c r="C16" s="7">
        <v>5000000</v>
      </c>
      <c r="D16" s="9">
        <v>0.1</v>
      </c>
      <c r="E16" s="9">
        <v>1</v>
      </c>
      <c r="F16" s="7">
        <v>95000</v>
      </c>
      <c r="G16" s="2" t="s">
        <v>30</v>
      </c>
    </row>
    <row r="17" spans="1:7" x14ac:dyDescent="0.25">
      <c r="A17" s="2" t="s">
        <v>866</v>
      </c>
      <c r="B17" s="7">
        <v>8000000</v>
      </c>
      <c r="C17" s="7">
        <v>5000000</v>
      </c>
      <c r="D17" s="9">
        <v>1.2500000000000001E-2</v>
      </c>
      <c r="E17" s="9">
        <v>1</v>
      </c>
      <c r="F17" s="7">
        <v>66576.56</v>
      </c>
      <c r="G17" s="7">
        <v>194999.99</v>
      </c>
    </row>
    <row r="18" spans="1:7" x14ac:dyDescent="0.25">
      <c r="A18" s="2" t="s">
        <v>867</v>
      </c>
      <c r="B18" s="7">
        <v>10000000</v>
      </c>
      <c r="C18" s="7">
        <v>25000000</v>
      </c>
      <c r="D18" s="9">
        <v>2.5000000000000001E-2</v>
      </c>
      <c r="E18" s="9">
        <v>1</v>
      </c>
      <c r="F18" s="7">
        <v>225056.7</v>
      </c>
      <c r="G18" s="7">
        <v>250000</v>
      </c>
    </row>
    <row r="19" spans="1:7" x14ac:dyDescent="0.25">
      <c r="A19" s="2" t="s">
        <v>868</v>
      </c>
      <c r="B19" s="7">
        <v>103500000</v>
      </c>
      <c r="C19" s="7">
        <v>25100000</v>
      </c>
      <c r="D19" s="9">
        <v>3.8E-3</v>
      </c>
      <c r="E19" s="9">
        <v>1</v>
      </c>
      <c r="F19" s="7">
        <v>361203.89</v>
      </c>
      <c r="G19" s="7">
        <v>388125</v>
      </c>
    </row>
    <row r="20" spans="1:7" x14ac:dyDescent="0.25">
      <c r="A20" s="2" t="s">
        <v>869</v>
      </c>
      <c r="B20" s="7">
        <v>200000000</v>
      </c>
      <c r="C20" s="7">
        <v>150000000</v>
      </c>
      <c r="D20" s="9">
        <v>3.5000000000000003E-2</v>
      </c>
      <c r="E20" s="9">
        <v>1</v>
      </c>
      <c r="F20" s="7">
        <v>815505.78</v>
      </c>
      <c r="G20" s="2" t="s">
        <v>30</v>
      </c>
    </row>
    <row r="21" spans="1:7" x14ac:dyDescent="0.25">
      <c r="A21" s="2" t="s">
        <v>870</v>
      </c>
      <c r="B21" s="7">
        <v>70000000</v>
      </c>
      <c r="C21" s="7">
        <v>175000000</v>
      </c>
      <c r="D21" s="9">
        <v>7.4999999999999997E-3</v>
      </c>
      <c r="E21" s="9">
        <v>1</v>
      </c>
      <c r="F21" s="7">
        <v>10499.69</v>
      </c>
      <c r="G21" s="2" t="s">
        <v>30</v>
      </c>
    </row>
    <row r="22" spans="1:7" x14ac:dyDescent="0.25">
      <c r="A22" s="2" t="s">
        <v>871</v>
      </c>
      <c r="B22" s="7">
        <v>41600000</v>
      </c>
      <c r="C22" s="7">
        <v>19300000</v>
      </c>
      <c r="D22" s="9">
        <v>7.0000000000000007E-2</v>
      </c>
      <c r="E22" s="9">
        <v>1</v>
      </c>
      <c r="F22" s="7">
        <v>109200</v>
      </c>
      <c r="G22" s="2" t="s">
        <v>30</v>
      </c>
    </row>
    <row r="23" spans="1:7" x14ac:dyDescent="0.25">
      <c r="A23" s="2" t="s">
        <v>872</v>
      </c>
      <c r="B23" s="7">
        <v>400000000</v>
      </c>
      <c r="C23" s="7">
        <v>1550000000</v>
      </c>
      <c r="D23" s="9">
        <v>9.5000000000000001E-2</v>
      </c>
      <c r="E23" s="9">
        <v>1</v>
      </c>
      <c r="F23" s="7">
        <v>2697715.7</v>
      </c>
      <c r="G23" s="2" t="s">
        <v>30</v>
      </c>
    </row>
    <row r="24" spans="1:7" x14ac:dyDescent="0.25">
      <c r="A24" s="2" t="s">
        <v>873</v>
      </c>
      <c r="B24" s="7">
        <v>70000000</v>
      </c>
      <c r="C24" s="7">
        <v>70000000</v>
      </c>
      <c r="D24" s="9">
        <v>1.4999999999999999E-2</v>
      </c>
      <c r="E24" s="9">
        <v>1</v>
      </c>
      <c r="F24" s="7">
        <v>29925.13</v>
      </c>
      <c r="G24" s="2" t="s">
        <v>30</v>
      </c>
    </row>
    <row r="25" spans="1:7" x14ac:dyDescent="0.25">
      <c r="A25" s="2" t="s">
        <v>874</v>
      </c>
      <c r="B25" s="7">
        <v>190000000</v>
      </c>
      <c r="C25" s="7">
        <v>140000000</v>
      </c>
      <c r="D25" s="9">
        <v>5.33E-2</v>
      </c>
      <c r="E25" s="9">
        <v>1</v>
      </c>
      <c r="F25" s="7">
        <v>268365.52</v>
      </c>
      <c r="G25" s="2" t="s">
        <v>30</v>
      </c>
    </row>
    <row r="26" spans="1:7" x14ac:dyDescent="0.25">
      <c r="A26" s="2" t="s">
        <v>875</v>
      </c>
      <c r="B26" s="7">
        <v>200000000</v>
      </c>
      <c r="C26" s="7">
        <v>25100000</v>
      </c>
      <c r="D26" s="9">
        <v>3.8E-3</v>
      </c>
      <c r="E26" s="9">
        <v>1</v>
      </c>
      <c r="F26" s="7">
        <v>277499.99</v>
      </c>
      <c r="G26" s="7">
        <v>750000</v>
      </c>
    </row>
    <row r="27" spans="1:7" x14ac:dyDescent="0.25">
      <c r="A27" s="2" t="s">
        <v>876</v>
      </c>
      <c r="B27" s="7">
        <v>60000000</v>
      </c>
      <c r="C27" s="7">
        <v>65500000</v>
      </c>
      <c r="D27" s="9">
        <v>2.5000000000000001E-2</v>
      </c>
      <c r="E27" s="9">
        <v>1</v>
      </c>
      <c r="F27" s="7">
        <v>81000</v>
      </c>
      <c r="G27" s="2" t="s">
        <v>30</v>
      </c>
    </row>
    <row r="28" spans="1:7" x14ac:dyDescent="0.25">
      <c r="A28" s="2" t="s">
        <v>877</v>
      </c>
      <c r="B28" s="7">
        <v>55000000</v>
      </c>
      <c r="C28" s="7">
        <v>25000000</v>
      </c>
      <c r="D28" s="9">
        <v>0.01</v>
      </c>
      <c r="E28" s="9">
        <v>1</v>
      </c>
      <c r="F28" s="7">
        <v>272244.96999999997</v>
      </c>
      <c r="G28" s="7">
        <v>550000</v>
      </c>
    </row>
    <row r="29" spans="1:7" x14ac:dyDescent="0.25">
      <c r="A29" s="2" t="s">
        <v>878</v>
      </c>
      <c r="B29" s="7">
        <v>45000000</v>
      </c>
      <c r="C29" s="7">
        <v>65000000</v>
      </c>
      <c r="D29" s="9">
        <v>0.05</v>
      </c>
      <c r="E29" s="9">
        <v>1</v>
      </c>
      <c r="F29" s="7">
        <v>123067.08</v>
      </c>
      <c r="G29" s="2" t="s">
        <v>30</v>
      </c>
    </row>
    <row r="30" spans="1:7" x14ac:dyDescent="0.25">
      <c r="A30" s="2" t="s">
        <v>879</v>
      </c>
      <c r="B30" s="7">
        <v>20000000</v>
      </c>
      <c r="C30" s="7">
        <v>30000000</v>
      </c>
      <c r="D30" s="9">
        <v>0.01</v>
      </c>
      <c r="E30" s="9">
        <v>1</v>
      </c>
      <c r="F30" s="7">
        <v>59809.55</v>
      </c>
      <c r="G30" s="2" t="s">
        <v>30</v>
      </c>
    </row>
    <row r="31" spans="1:7" x14ac:dyDescent="0.25">
      <c r="A31" s="2" t="s">
        <v>880</v>
      </c>
      <c r="B31" s="7">
        <v>100000000</v>
      </c>
      <c r="C31" s="7">
        <v>300000000</v>
      </c>
      <c r="D31" s="9">
        <v>0.02</v>
      </c>
      <c r="E31" s="9">
        <v>1</v>
      </c>
      <c r="F31" s="7">
        <v>104647.36</v>
      </c>
      <c r="G31" s="2" t="s">
        <v>30</v>
      </c>
    </row>
    <row r="32" spans="1:7" x14ac:dyDescent="0.25">
      <c r="A32" s="2" t="s">
        <v>881</v>
      </c>
      <c r="B32" s="7">
        <v>40000000</v>
      </c>
      <c r="C32" s="7">
        <v>25000000</v>
      </c>
      <c r="D32" s="9">
        <v>0.03</v>
      </c>
      <c r="E32" s="9">
        <v>1</v>
      </c>
      <c r="F32" s="7">
        <v>81088.800000000003</v>
      </c>
      <c r="G32" s="2" t="s">
        <v>30</v>
      </c>
    </row>
    <row r="33" spans="1:7" x14ac:dyDescent="0.25">
      <c r="A33" s="2" t="s">
        <v>882</v>
      </c>
      <c r="B33" s="7">
        <v>8000000</v>
      </c>
      <c r="C33" s="7">
        <v>5000000</v>
      </c>
      <c r="D33" s="9">
        <v>1.2500000000000001E-2</v>
      </c>
      <c r="E33" s="9">
        <v>1</v>
      </c>
      <c r="F33" s="7">
        <v>100405.68</v>
      </c>
      <c r="G33" s="7">
        <v>194999.96</v>
      </c>
    </row>
    <row r="34" spans="1:7" x14ac:dyDescent="0.25">
      <c r="A34" s="2" t="s">
        <v>883</v>
      </c>
      <c r="B34" s="7">
        <v>10000000</v>
      </c>
      <c r="C34" s="7">
        <v>5000000</v>
      </c>
      <c r="D34" s="9">
        <v>3.7499999999999999E-2</v>
      </c>
      <c r="E34" s="9">
        <v>1</v>
      </c>
      <c r="F34" s="7">
        <v>21562.6</v>
      </c>
      <c r="G34" s="2" t="s">
        <v>30</v>
      </c>
    </row>
    <row r="35" spans="1:7" x14ac:dyDescent="0.25">
      <c r="A35" s="2" t="s">
        <v>884</v>
      </c>
      <c r="B35" s="7">
        <v>8500000</v>
      </c>
      <c r="C35" s="7">
        <v>1500000</v>
      </c>
      <c r="D35" s="9">
        <v>1.7500000000000002E-2</v>
      </c>
      <c r="E35" s="9">
        <v>1</v>
      </c>
      <c r="F35" s="7">
        <v>76034.179999999993</v>
      </c>
      <c r="G35" s="7">
        <v>56566.03</v>
      </c>
    </row>
    <row r="36" spans="1:7" x14ac:dyDescent="0.25">
      <c r="A36" s="2" t="s">
        <v>885</v>
      </c>
      <c r="B36" s="7">
        <v>30000000</v>
      </c>
      <c r="C36" s="7">
        <v>50000000</v>
      </c>
      <c r="D36" s="9">
        <v>1.7500000000000002E-2</v>
      </c>
      <c r="E36" s="9">
        <v>1</v>
      </c>
      <c r="F36" s="7">
        <v>29370.6</v>
      </c>
      <c r="G36" s="2" t="s">
        <v>30</v>
      </c>
    </row>
    <row r="37" spans="1:7" x14ac:dyDescent="0.25">
      <c r="A37" s="2" t="s">
        <v>886</v>
      </c>
      <c r="B37" s="7">
        <v>45000000</v>
      </c>
      <c r="C37" s="7">
        <v>5000000</v>
      </c>
      <c r="D37" s="9">
        <v>1.2999999999999999E-2</v>
      </c>
      <c r="E37" s="9">
        <v>1</v>
      </c>
      <c r="F37" s="7">
        <v>22362.54</v>
      </c>
      <c r="G37" s="2" t="s">
        <v>30</v>
      </c>
    </row>
    <row r="38" spans="1:7" x14ac:dyDescent="0.25">
      <c r="A38" s="2" t="s">
        <v>887</v>
      </c>
      <c r="B38" s="7">
        <v>65900000</v>
      </c>
      <c r="C38" s="7">
        <v>19300000</v>
      </c>
      <c r="D38" s="9">
        <v>7.4999999999999997E-3</v>
      </c>
      <c r="E38" s="9">
        <v>1</v>
      </c>
      <c r="F38" s="7">
        <v>474480</v>
      </c>
      <c r="G38" s="7">
        <v>494250</v>
      </c>
    </row>
    <row r="39" spans="1:7" x14ac:dyDescent="0.25">
      <c r="A39" s="2" t="s">
        <v>888</v>
      </c>
      <c r="B39" s="7">
        <v>130000000</v>
      </c>
      <c r="C39" s="7">
        <v>10000000</v>
      </c>
      <c r="D39" s="9">
        <v>5.0000000000000001E-3</v>
      </c>
      <c r="E39" s="9">
        <v>1</v>
      </c>
      <c r="F39" s="7">
        <v>338000</v>
      </c>
      <c r="G39" s="7">
        <v>650000</v>
      </c>
    </row>
    <row r="40" spans="1:7" x14ac:dyDescent="0.25">
      <c r="A40" s="2" t="s">
        <v>889</v>
      </c>
      <c r="B40" s="7">
        <v>95000000</v>
      </c>
      <c r="C40" s="7">
        <v>130000000</v>
      </c>
      <c r="D40" s="9">
        <v>5.0000000000000001E-3</v>
      </c>
      <c r="E40" s="9">
        <v>1</v>
      </c>
      <c r="F40" s="7">
        <v>101641.42</v>
      </c>
      <c r="G40" s="2" t="s">
        <v>30</v>
      </c>
    </row>
    <row r="41" spans="1:7" x14ac:dyDescent="0.25">
      <c r="A41" s="2" t="s">
        <v>890</v>
      </c>
      <c r="B41" s="7">
        <v>30000000</v>
      </c>
      <c r="C41" s="7">
        <v>3000000</v>
      </c>
      <c r="D41" s="9">
        <v>0.11</v>
      </c>
      <c r="E41" s="9">
        <v>1</v>
      </c>
      <c r="F41" s="7">
        <v>148500</v>
      </c>
      <c r="G41" s="2" t="s">
        <v>30</v>
      </c>
    </row>
    <row r="42" spans="1:7" x14ac:dyDescent="0.25">
      <c r="A42" s="2" t="s">
        <v>891</v>
      </c>
      <c r="B42" s="7">
        <v>175500000</v>
      </c>
      <c r="C42" s="7">
        <v>19300000</v>
      </c>
      <c r="D42" s="9">
        <v>1.4999999999999999E-2</v>
      </c>
      <c r="E42" s="9">
        <v>1</v>
      </c>
      <c r="F42" s="7">
        <v>144787.51999999999</v>
      </c>
      <c r="G42" s="2" t="s">
        <v>30</v>
      </c>
    </row>
    <row r="43" spans="1:7" x14ac:dyDescent="0.25">
      <c r="A43" s="2" t="s">
        <v>892</v>
      </c>
      <c r="B43" s="7">
        <v>10000000</v>
      </c>
      <c r="C43" s="7">
        <v>10000000</v>
      </c>
      <c r="D43" s="9">
        <v>0.05</v>
      </c>
      <c r="E43" s="9">
        <v>1</v>
      </c>
      <c r="F43" s="7">
        <v>69980.899999999994</v>
      </c>
      <c r="G43" s="2" t="s">
        <v>30</v>
      </c>
    </row>
    <row r="44" spans="1:7" x14ac:dyDescent="0.25">
      <c r="A44" s="2" t="s">
        <v>893</v>
      </c>
      <c r="B44" s="7">
        <v>220000000</v>
      </c>
      <c r="C44" s="7">
        <v>87000000</v>
      </c>
      <c r="D44" s="9">
        <v>0.05</v>
      </c>
      <c r="E44" s="9">
        <v>1</v>
      </c>
      <c r="F44" s="7">
        <v>3728115.77</v>
      </c>
      <c r="G44" s="7">
        <v>9149999.9900000002</v>
      </c>
    </row>
    <row r="45" spans="1:7" x14ac:dyDescent="0.25">
      <c r="A45" s="2" t="s">
        <v>894</v>
      </c>
      <c r="B45" s="7">
        <v>15000000</v>
      </c>
      <c r="C45" s="7">
        <v>15000000</v>
      </c>
      <c r="D45" s="9">
        <v>0.05</v>
      </c>
      <c r="E45" s="9">
        <v>0.1235</v>
      </c>
      <c r="F45" s="7">
        <v>12157.44</v>
      </c>
      <c r="G45" s="2" t="s">
        <v>30</v>
      </c>
    </row>
    <row r="46" spans="1:7" x14ac:dyDescent="0.25">
      <c r="A46" s="2" t="s">
        <v>895</v>
      </c>
      <c r="B46" s="7">
        <v>10000000</v>
      </c>
      <c r="C46" s="7">
        <v>22000000</v>
      </c>
      <c r="D46" s="9">
        <v>0.01</v>
      </c>
      <c r="E46" s="9">
        <v>1</v>
      </c>
      <c r="F46" s="7">
        <v>48457.5</v>
      </c>
      <c r="G46" s="7">
        <v>61525.05</v>
      </c>
    </row>
    <row r="47" spans="1:7" x14ac:dyDescent="0.25">
      <c r="A47" s="2" t="s">
        <v>896</v>
      </c>
      <c r="B47" s="7">
        <v>26000000</v>
      </c>
      <c r="C47" s="7">
        <v>25000000</v>
      </c>
      <c r="D47" s="9">
        <v>0.16</v>
      </c>
      <c r="E47" s="9">
        <v>1</v>
      </c>
      <c r="F47" s="7">
        <v>166259.20000000001</v>
      </c>
      <c r="G47" s="2" t="s">
        <v>30</v>
      </c>
    </row>
    <row r="48" spans="1:7" x14ac:dyDescent="0.25">
      <c r="A48" s="2" t="s">
        <v>897</v>
      </c>
      <c r="B48" s="7">
        <v>25000000</v>
      </c>
      <c r="C48" s="7">
        <v>25000000</v>
      </c>
      <c r="D48" s="9">
        <v>2.5000000000000001E-2</v>
      </c>
      <c r="E48" s="9">
        <v>1</v>
      </c>
      <c r="F48" s="7">
        <v>62506.79</v>
      </c>
      <c r="G48" s="2" t="s">
        <v>30</v>
      </c>
    </row>
    <row r="49" spans="1:7" x14ac:dyDescent="0.25">
      <c r="A49" s="2" t="s">
        <v>898</v>
      </c>
      <c r="B49" s="7">
        <v>100000000</v>
      </c>
      <c r="C49" s="7">
        <v>130000000</v>
      </c>
      <c r="D49" s="9">
        <v>0.02</v>
      </c>
      <c r="E49" s="9">
        <v>1</v>
      </c>
      <c r="F49" s="7">
        <v>79150.679999999993</v>
      </c>
      <c r="G49" s="2" t="s">
        <v>30</v>
      </c>
    </row>
    <row r="50" spans="1:7" x14ac:dyDescent="0.25">
      <c r="A50" s="2" t="s">
        <v>899</v>
      </c>
      <c r="B50" s="7">
        <v>700000000</v>
      </c>
      <c r="C50" s="7">
        <v>800000000</v>
      </c>
      <c r="D50" s="9">
        <v>2.2499999999999999E-2</v>
      </c>
      <c r="E50" s="9">
        <v>1</v>
      </c>
      <c r="F50" s="7">
        <v>447284.28</v>
      </c>
      <c r="G50" s="2" t="s">
        <v>30</v>
      </c>
    </row>
    <row r="51" spans="1:7" x14ac:dyDescent="0.25">
      <c r="A51" s="2" t="s">
        <v>900</v>
      </c>
      <c r="B51" s="7">
        <v>250000000</v>
      </c>
      <c r="C51" s="7">
        <v>200000000</v>
      </c>
      <c r="D51" s="9">
        <v>0.02</v>
      </c>
      <c r="E51" s="9">
        <v>1</v>
      </c>
      <c r="F51" s="7">
        <v>245000</v>
      </c>
      <c r="G51" s="2" t="s">
        <v>30</v>
      </c>
    </row>
    <row r="52" spans="1:7" x14ac:dyDescent="0.25">
      <c r="A52" s="2" t="s">
        <v>901</v>
      </c>
      <c r="B52" s="7">
        <v>20000000</v>
      </c>
      <c r="C52" s="7">
        <v>71000000</v>
      </c>
      <c r="D52" s="9">
        <v>2.76E-2</v>
      </c>
      <c r="E52" s="9">
        <v>1</v>
      </c>
      <c r="F52" s="7">
        <v>209532</v>
      </c>
      <c r="G52" s="7">
        <v>551400</v>
      </c>
    </row>
    <row r="53" spans="1:7" x14ac:dyDescent="0.25">
      <c r="A53" s="2" t="s">
        <v>902</v>
      </c>
      <c r="B53" s="7">
        <v>265000000</v>
      </c>
      <c r="C53" s="7">
        <v>440000000</v>
      </c>
      <c r="D53" s="9">
        <v>2.5000000000000001E-3</v>
      </c>
      <c r="E53" s="9">
        <v>1</v>
      </c>
      <c r="F53" s="7">
        <v>42400</v>
      </c>
      <c r="G53" s="2" t="s">
        <v>30</v>
      </c>
    </row>
    <row r="54" spans="1:7" x14ac:dyDescent="0.25">
      <c r="A54" s="2" t="s">
        <v>903</v>
      </c>
      <c r="B54" s="7">
        <v>10000000</v>
      </c>
      <c r="C54" s="7">
        <v>15000000</v>
      </c>
      <c r="D54" s="9">
        <v>2.1000000000000001E-2</v>
      </c>
      <c r="E54" s="9">
        <v>1</v>
      </c>
      <c r="F54" s="7">
        <v>41013</v>
      </c>
      <c r="G54" s="2" t="s">
        <v>30</v>
      </c>
    </row>
    <row r="55" spans="1:7" x14ac:dyDescent="0.25">
      <c r="A55" s="2" t="s">
        <v>904</v>
      </c>
      <c r="B55" s="7">
        <v>200000000</v>
      </c>
      <c r="C55" s="7">
        <v>404000000</v>
      </c>
      <c r="D55" s="9">
        <v>0.15</v>
      </c>
      <c r="E55" s="9">
        <v>1</v>
      </c>
      <c r="F55" s="7">
        <v>900000</v>
      </c>
      <c r="G55" s="2" t="s">
        <v>30</v>
      </c>
    </row>
    <row r="56" spans="1:7" x14ac:dyDescent="0.25">
      <c r="A56" s="2" t="s">
        <v>905</v>
      </c>
      <c r="B56" s="7">
        <v>20000000</v>
      </c>
      <c r="C56" s="7">
        <v>24000000</v>
      </c>
      <c r="D56" s="9">
        <v>0.02</v>
      </c>
      <c r="E56" s="9">
        <v>1</v>
      </c>
      <c r="F56" s="7">
        <v>93898</v>
      </c>
      <c r="G56" s="2" t="s">
        <v>30</v>
      </c>
    </row>
    <row r="57" spans="1:7" x14ac:dyDescent="0.25">
      <c r="A57" s="2" t="s">
        <v>906</v>
      </c>
      <c r="B57" s="7">
        <v>12000000</v>
      </c>
      <c r="C57" s="7">
        <v>18000000</v>
      </c>
      <c r="D57" s="9">
        <v>2.5000000000000001E-2</v>
      </c>
      <c r="E57" s="9">
        <v>0.23499999999999999</v>
      </c>
      <c r="F57" s="7">
        <v>18223.990000000002</v>
      </c>
      <c r="G57" s="2" t="s">
        <v>30</v>
      </c>
    </row>
    <row r="58" spans="1:7" x14ac:dyDescent="0.25">
      <c r="A58" s="2" t="s">
        <v>907</v>
      </c>
      <c r="B58" s="7">
        <v>200000000</v>
      </c>
      <c r="C58" s="7">
        <v>15900000</v>
      </c>
      <c r="D58" s="9">
        <v>0.04</v>
      </c>
      <c r="E58" s="9">
        <v>1</v>
      </c>
      <c r="F58" s="7">
        <v>440000</v>
      </c>
      <c r="G58" s="2" t="s">
        <v>30</v>
      </c>
    </row>
    <row r="59" spans="1:7" x14ac:dyDescent="0.25">
      <c r="A59" s="2" t="s">
        <v>908</v>
      </c>
      <c r="B59" s="7">
        <v>240000000</v>
      </c>
      <c r="C59" s="7">
        <v>290000000</v>
      </c>
      <c r="D59" s="9">
        <v>0.08</v>
      </c>
      <c r="E59" s="9">
        <v>5.3999999999999999E-2</v>
      </c>
      <c r="F59" s="7">
        <v>61577.16</v>
      </c>
      <c r="G59" s="2" t="s">
        <v>30</v>
      </c>
    </row>
    <row r="60" spans="1:7" x14ac:dyDescent="0.25">
      <c r="A60" s="2" t="s">
        <v>909</v>
      </c>
      <c r="B60" s="7">
        <v>10000000</v>
      </c>
      <c r="C60" s="7">
        <v>30900000</v>
      </c>
      <c r="D60" s="9">
        <v>1</v>
      </c>
      <c r="E60" s="9">
        <v>1</v>
      </c>
      <c r="F60" s="7">
        <v>133476.73000000001</v>
      </c>
      <c r="G60" s="2" t="s">
        <v>30</v>
      </c>
    </row>
    <row r="61" spans="1:7" x14ac:dyDescent="0.25">
      <c r="A61" s="2" t="s">
        <v>910</v>
      </c>
      <c r="B61" s="7">
        <v>10000000</v>
      </c>
      <c r="C61" s="7">
        <v>10000000</v>
      </c>
      <c r="D61" s="9">
        <v>0.1</v>
      </c>
      <c r="E61" s="9">
        <v>1</v>
      </c>
      <c r="F61" s="7">
        <v>37017.4</v>
      </c>
      <c r="G61" s="2" t="s">
        <v>30</v>
      </c>
    </row>
    <row r="62" spans="1:7" x14ac:dyDescent="0.25">
      <c r="A62" s="2" t="s">
        <v>911</v>
      </c>
      <c r="B62" s="7">
        <v>10000000</v>
      </c>
      <c r="C62" s="7">
        <v>5000000</v>
      </c>
      <c r="D62" s="9">
        <v>2.5000000000000001E-2</v>
      </c>
      <c r="E62" s="9">
        <v>1</v>
      </c>
      <c r="F62" s="7">
        <v>15625</v>
      </c>
      <c r="G62" s="2" t="s">
        <v>30</v>
      </c>
    </row>
    <row r="63" spans="1:7" x14ac:dyDescent="0.25">
      <c r="A63" s="2" t="s">
        <v>912</v>
      </c>
      <c r="B63" s="7">
        <v>25000000</v>
      </c>
      <c r="C63" s="7">
        <v>30000000</v>
      </c>
      <c r="D63" s="9">
        <v>0.05</v>
      </c>
      <c r="E63" s="9">
        <v>1</v>
      </c>
      <c r="F63" s="7">
        <v>53118.48</v>
      </c>
      <c r="G63" s="2" t="s">
        <v>30</v>
      </c>
    </row>
    <row r="64" spans="1:7" x14ac:dyDescent="0.25">
      <c r="A64" s="2" t="s">
        <v>913</v>
      </c>
      <c r="B64" s="7">
        <v>26000000</v>
      </c>
      <c r="C64" s="7">
        <v>4000000</v>
      </c>
      <c r="D64" s="9">
        <v>0.15</v>
      </c>
      <c r="E64" s="9">
        <v>1</v>
      </c>
      <c r="F64" s="7">
        <v>206703.37</v>
      </c>
      <c r="G64" s="2" t="s">
        <v>30</v>
      </c>
    </row>
    <row r="65" spans="1:7" x14ac:dyDescent="0.25">
      <c r="A65" s="2" t="s">
        <v>914</v>
      </c>
      <c r="B65" s="7">
        <v>130000000</v>
      </c>
      <c r="C65" s="7">
        <v>150000000</v>
      </c>
      <c r="D65" s="9">
        <v>5.0000000000000001E-3</v>
      </c>
      <c r="E65" s="9">
        <v>1</v>
      </c>
      <c r="F65" s="7">
        <v>50699.48</v>
      </c>
      <c r="G65" s="2" t="s">
        <v>30</v>
      </c>
    </row>
    <row r="66" spans="1:7" x14ac:dyDescent="0.25">
      <c r="A66" s="2" t="s">
        <v>915</v>
      </c>
      <c r="B66" s="7">
        <v>12000000</v>
      </c>
      <c r="C66" s="7">
        <v>18000000</v>
      </c>
      <c r="D66" s="9">
        <v>0.02</v>
      </c>
      <c r="E66" s="9">
        <v>1</v>
      </c>
      <c r="F66" s="7">
        <v>56304</v>
      </c>
      <c r="G66" s="2" t="s">
        <v>30</v>
      </c>
    </row>
    <row r="67" spans="1:7" x14ac:dyDescent="0.25">
      <c r="A67" s="2" t="s">
        <v>916</v>
      </c>
      <c r="B67" s="7">
        <v>15000000</v>
      </c>
      <c r="C67" s="7">
        <v>11000000</v>
      </c>
      <c r="D67" s="9">
        <v>0.25</v>
      </c>
      <c r="E67" s="9">
        <v>5.8999999999999997E-2</v>
      </c>
      <c r="F67" s="7">
        <v>15493.52</v>
      </c>
      <c r="G67" s="2" t="s">
        <v>30</v>
      </c>
    </row>
    <row r="68" spans="1:7" x14ac:dyDescent="0.25">
      <c r="A68" s="2" t="s">
        <v>917</v>
      </c>
      <c r="B68" s="7">
        <v>35000000</v>
      </c>
      <c r="C68" s="7">
        <v>30000000</v>
      </c>
      <c r="D68" s="9">
        <v>2.5000000000000001E-2</v>
      </c>
      <c r="E68" s="9">
        <v>1</v>
      </c>
      <c r="F68" s="7">
        <v>127861</v>
      </c>
      <c r="G68" s="2" t="s">
        <v>30</v>
      </c>
    </row>
    <row r="69" spans="1:7" x14ac:dyDescent="0.25">
      <c r="A69" s="2" t="s">
        <v>918</v>
      </c>
      <c r="B69" s="7">
        <v>30000000</v>
      </c>
      <c r="C69" s="7">
        <v>40000000</v>
      </c>
      <c r="D69" s="9">
        <v>0.01</v>
      </c>
      <c r="E69" s="9">
        <v>1</v>
      </c>
      <c r="F69" s="7">
        <v>108000</v>
      </c>
      <c r="G69" s="7">
        <v>300000</v>
      </c>
    </row>
    <row r="70" spans="1:7" x14ac:dyDescent="0.25">
      <c r="A70" s="2" t="s">
        <v>919</v>
      </c>
      <c r="B70" s="7">
        <v>27500000</v>
      </c>
      <c r="C70" s="7">
        <v>25000000</v>
      </c>
      <c r="D70" s="9">
        <v>7.0000000000000007E-2</v>
      </c>
      <c r="E70" s="9">
        <v>0.26</v>
      </c>
      <c r="F70" s="7">
        <v>139811.07999999999</v>
      </c>
      <c r="G70" s="7">
        <v>469472.27</v>
      </c>
    </row>
    <row r="71" spans="1:7" x14ac:dyDescent="0.25">
      <c r="A71" s="2" t="s">
        <v>920</v>
      </c>
      <c r="B71" s="7">
        <v>50000000</v>
      </c>
      <c r="C71" s="7">
        <v>50000000</v>
      </c>
      <c r="D71" s="9">
        <v>1.4999999999999999E-2</v>
      </c>
      <c r="E71" s="9">
        <v>1</v>
      </c>
      <c r="F71" s="7">
        <v>135000</v>
      </c>
      <c r="G71" s="2" t="s">
        <v>30</v>
      </c>
    </row>
    <row r="72" spans="1:7" x14ac:dyDescent="0.25">
      <c r="A72" s="2" t="s">
        <v>921</v>
      </c>
      <c r="B72" s="7">
        <v>116000000</v>
      </c>
      <c r="C72" s="7">
        <v>25100000</v>
      </c>
      <c r="D72" s="9">
        <v>0.03</v>
      </c>
      <c r="E72" s="9">
        <v>1</v>
      </c>
      <c r="F72" s="7">
        <v>348000</v>
      </c>
      <c r="G72" s="2" t="s">
        <v>30</v>
      </c>
    </row>
    <row r="73" spans="1:7" x14ac:dyDescent="0.25">
      <c r="A73" s="2" t="s">
        <v>922</v>
      </c>
      <c r="B73" s="7">
        <v>150000000</v>
      </c>
      <c r="C73" s="7">
        <v>350000000</v>
      </c>
      <c r="D73" s="9">
        <v>0.01</v>
      </c>
      <c r="E73" s="9">
        <v>1</v>
      </c>
      <c r="F73" s="7">
        <v>157708.75</v>
      </c>
      <c r="G73" s="2" t="s">
        <v>30</v>
      </c>
    </row>
    <row r="74" spans="1:7" x14ac:dyDescent="0.25">
      <c r="A74" s="2" t="s">
        <v>923</v>
      </c>
      <c r="B74" s="7">
        <v>15000000</v>
      </c>
      <c r="C74" s="7">
        <v>80000000</v>
      </c>
      <c r="D74" s="9">
        <v>0.01</v>
      </c>
      <c r="E74" s="9">
        <v>0.95</v>
      </c>
      <c r="F74" s="7">
        <v>12254.96</v>
      </c>
      <c r="G74" s="2" t="s">
        <v>30</v>
      </c>
    </row>
    <row r="75" spans="1:7" x14ac:dyDescent="0.25">
      <c r="A75" s="2" t="s">
        <v>924</v>
      </c>
      <c r="B75" s="7">
        <v>250000000</v>
      </c>
      <c r="C75" s="7">
        <v>450000000</v>
      </c>
      <c r="D75" s="9">
        <v>7.4999999999999997E-3</v>
      </c>
      <c r="E75" s="9">
        <v>1</v>
      </c>
      <c r="F75" s="7">
        <v>244699.14</v>
      </c>
      <c r="G75" s="2" t="s">
        <v>30</v>
      </c>
    </row>
    <row r="76" spans="1:7" x14ac:dyDescent="0.25">
      <c r="A76" s="2" t="s">
        <v>925</v>
      </c>
      <c r="B76" s="7">
        <v>175000000</v>
      </c>
      <c r="C76" s="7">
        <v>750000000</v>
      </c>
      <c r="D76" s="9">
        <v>7.4999999999999997E-3</v>
      </c>
      <c r="E76" s="9">
        <v>1</v>
      </c>
      <c r="F76" s="7">
        <v>30843.74</v>
      </c>
      <c r="G76" s="2" t="s">
        <v>30</v>
      </c>
    </row>
    <row r="77" spans="1:7" x14ac:dyDescent="0.25">
      <c r="A77" s="2" t="s">
        <v>926</v>
      </c>
      <c r="B77" s="7">
        <v>15000000</v>
      </c>
      <c r="C77" s="7">
        <v>15000000</v>
      </c>
      <c r="D77" s="9">
        <v>0.02</v>
      </c>
      <c r="E77" s="9">
        <v>1</v>
      </c>
      <c r="F77" s="7">
        <v>74100</v>
      </c>
      <c r="G77" s="2" t="s">
        <v>30</v>
      </c>
    </row>
    <row r="78" spans="1:7" x14ac:dyDescent="0.25">
      <c r="A78" s="2" t="s">
        <v>927</v>
      </c>
      <c r="B78" s="7">
        <v>50000000</v>
      </c>
      <c r="C78" s="7">
        <v>150000000</v>
      </c>
      <c r="D78" s="9">
        <v>5.0000000000000001E-3</v>
      </c>
      <c r="E78" s="9">
        <v>1</v>
      </c>
      <c r="F78" s="7">
        <v>36241.56</v>
      </c>
      <c r="G78" s="2" t="s">
        <v>30</v>
      </c>
    </row>
    <row r="79" spans="1:7" x14ac:dyDescent="0.25">
      <c r="A79" s="2" t="s">
        <v>928</v>
      </c>
      <c r="B79" s="7">
        <v>325000000</v>
      </c>
      <c r="C79" s="7">
        <v>250000000</v>
      </c>
      <c r="D79" s="9">
        <v>2.5000000000000001E-2</v>
      </c>
      <c r="E79" s="9">
        <v>1</v>
      </c>
      <c r="F79" s="7">
        <v>377947.48</v>
      </c>
      <c r="G79" s="2" t="s">
        <v>30</v>
      </c>
    </row>
    <row r="80" spans="1:7" x14ac:dyDescent="0.25">
      <c r="A80" s="2" t="s">
        <v>929</v>
      </c>
      <c r="B80" s="7">
        <v>135000000</v>
      </c>
      <c r="C80" s="7">
        <v>130000000</v>
      </c>
      <c r="D80" s="9">
        <v>2.5000000000000001E-3</v>
      </c>
      <c r="E80" s="9">
        <v>1</v>
      </c>
      <c r="F80" s="7">
        <v>8268.76</v>
      </c>
      <c r="G80" s="2" t="s">
        <v>30</v>
      </c>
    </row>
    <row r="81" spans="1:7" x14ac:dyDescent="0.25">
      <c r="A81" s="2" t="s">
        <v>930</v>
      </c>
      <c r="B81" s="7">
        <v>170000000</v>
      </c>
      <c r="C81" s="7">
        <v>195000000</v>
      </c>
      <c r="D81" s="9">
        <v>5.0000000000000001E-3</v>
      </c>
      <c r="E81" s="9">
        <v>1</v>
      </c>
      <c r="F81" s="7">
        <v>28422.81</v>
      </c>
      <c r="G81" s="2" t="s">
        <v>30</v>
      </c>
    </row>
    <row r="82" spans="1:7" x14ac:dyDescent="0.25">
      <c r="A82" s="2" t="s">
        <v>931</v>
      </c>
      <c r="B82" s="7">
        <v>7000000</v>
      </c>
      <c r="C82" s="7">
        <v>5500000</v>
      </c>
      <c r="D82" s="9">
        <v>0.01</v>
      </c>
      <c r="E82" s="9">
        <v>1</v>
      </c>
      <c r="F82" s="7">
        <v>6648.51</v>
      </c>
      <c r="G82" s="2" t="s">
        <v>30</v>
      </c>
    </row>
    <row r="83" spans="1:7" x14ac:dyDescent="0.25">
      <c r="A83" s="2" t="s">
        <v>932</v>
      </c>
      <c r="B83" s="7">
        <v>250000000</v>
      </c>
      <c r="C83" s="7">
        <v>50000000</v>
      </c>
      <c r="D83" s="9">
        <v>1.4999999999999999E-2</v>
      </c>
      <c r="E83" s="9">
        <v>1</v>
      </c>
      <c r="F83" s="7">
        <v>187500</v>
      </c>
      <c r="G83" s="2" t="s">
        <v>30</v>
      </c>
    </row>
    <row r="84" spans="1:7" x14ac:dyDescent="0.25">
      <c r="A84" s="2" t="s">
        <v>933</v>
      </c>
      <c r="B84" s="7">
        <v>59000000</v>
      </c>
      <c r="C84" s="7">
        <v>10400000</v>
      </c>
      <c r="D84" s="9">
        <v>5.0000000000000001E-3</v>
      </c>
      <c r="E84" s="9">
        <v>1</v>
      </c>
      <c r="F84" s="7">
        <v>95137.44</v>
      </c>
      <c r="G84" s="7">
        <v>135431.99</v>
      </c>
    </row>
    <row r="85" spans="1:7" x14ac:dyDescent="0.25">
      <c r="A85" s="2" t="s">
        <v>934</v>
      </c>
      <c r="B85" s="7">
        <v>250000000</v>
      </c>
      <c r="C85" s="7">
        <v>250000000</v>
      </c>
      <c r="D85" s="9">
        <v>0.02</v>
      </c>
      <c r="E85" s="9">
        <v>1</v>
      </c>
      <c r="F85" s="7">
        <v>1350000</v>
      </c>
      <c r="G85" s="2" t="s">
        <v>30</v>
      </c>
    </row>
    <row r="86" spans="1:7" x14ac:dyDescent="0.25">
      <c r="A86" s="2" t="s">
        <v>935</v>
      </c>
      <c r="B86" s="7">
        <v>350000000</v>
      </c>
      <c r="C86" s="7">
        <v>300000000</v>
      </c>
      <c r="D86" s="9">
        <v>2.5000000000000001E-2</v>
      </c>
      <c r="E86" s="9">
        <v>0.33329999999999999</v>
      </c>
      <c r="F86" s="7">
        <v>603317.66</v>
      </c>
      <c r="G86" s="7">
        <v>561626.38</v>
      </c>
    </row>
    <row r="87" spans="1:7" x14ac:dyDescent="0.25">
      <c r="A87" s="2" t="s">
        <v>936</v>
      </c>
      <c r="B87" s="7">
        <v>100000000</v>
      </c>
      <c r="C87" s="7">
        <v>100000000</v>
      </c>
      <c r="D87" s="9">
        <v>0.02</v>
      </c>
      <c r="E87" s="9">
        <v>1</v>
      </c>
      <c r="F87" s="7">
        <v>154800</v>
      </c>
      <c r="G87" s="2" t="s">
        <v>30</v>
      </c>
    </row>
    <row r="88" spans="1:7" x14ac:dyDescent="0.25">
      <c r="A88" s="2" t="s">
        <v>937</v>
      </c>
      <c r="B88" s="7">
        <v>45000000</v>
      </c>
      <c r="C88" s="7">
        <v>216000000</v>
      </c>
      <c r="D88" s="9">
        <v>0.20449999999999999</v>
      </c>
      <c r="E88" s="9">
        <v>1</v>
      </c>
      <c r="F88" s="7">
        <v>414051.76</v>
      </c>
      <c r="G88" s="2" t="s">
        <v>30</v>
      </c>
    </row>
    <row r="89" spans="1:7" x14ac:dyDescent="0.25">
      <c r="A89" s="2" t="s">
        <v>938</v>
      </c>
      <c r="B89" s="7">
        <v>14000000</v>
      </c>
      <c r="C89" s="7">
        <v>16000000</v>
      </c>
      <c r="D89" s="9">
        <v>0.08</v>
      </c>
      <c r="E89" s="9">
        <v>0.37</v>
      </c>
      <c r="F89" s="7">
        <v>199326</v>
      </c>
      <c r="G89" s="2" t="s">
        <v>30</v>
      </c>
    </row>
    <row r="90" spans="1:7" x14ac:dyDescent="0.25">
      <c r="A90" s="2" t="s">
        <v>939</v>
      </c>
      <c r="B90" s="7">
        <v>57000000</v>
      </c>
      <c r="C90" s="7">
        <v>35000000</v>
      </c>
      <c r="D90" s="9">
        <v>0.125</v>
      </c>
      <c r="E90" s="9">
        <v>4.5999999999999999E-2</v>
      </c>
      <c r="F90" s="7">
        <v>15830.36</v>
      </c>
      <c r="G90" s="2" t="s">
        <v>30</v>
      </c>
    </row>
    <row r="91" spans="1:7" x14ac:dyDescent="0.25">
      <c r="A91" s="2" t="s">
        <v>940</v>
      </c>
      <c r="B91" s="7">
        <v>320000000</v>
      </c>
      <c r="C91" s="7">
        <v>380000000</v>
      </c>
      <c r="D91" s="9">
        <v>7.4999999999999997E-3</v>
      </c>
      <c r="E91" s="9">
        <v>1</v>
      </c>
      <c r="F91" s="7">
        <v>272446.03999999998</v>
      </c>
      <c r="G91" s="2" t="s">
        <v>30</v>
      </c>
    </row>
    <row r="92" spans="1:7" x14ac:dyDescent="0.25">
      <c r="A92" s="2" t="s">
        <v>941</v>
      </c>
      <c r="B92" s="7">
        <v>20000000</v>
      </c>
      <c r="C92" s="7">
        <v>25000000</v>
      </c>
      <c r="D92" s="9">
        <v>1.4999999999999999E-2</v>
      </c>
      <c r="E92" s="9">
        <v>1</v>
      </c>
      <c r="F92" s="7">
        <v>42000</v>
      </c>
      <c r="G92" s="2" t="s">
        <v>30</v>
      </c>
    </row>
    <row r="93" spans="1:7" x14ac:dyDescent="0.25">
      <c r="A93" s="2" t="s">
        <v>942</v>
      </c>
      <c r="B93" s="7">
        <v>10000000</v>
      </c>
      <c r="C93" s="7">
        <v>10000000</v>
      </c>
      <c r="D93" s="9">
        <v>0.06</v>
      </c>
      <c r="E93" s="9">
        <v>1</v>
      </c>
      <c r="F93" s="7">
        <v>84900</v>
      </c>
      <c r="G93" s="2" t="s">
        <v>30</v>
      </c>
    </row>
    <row r="94" spans="1:7" x14ac:dyDescent="0.25">
      <c r="A94" s="2" t="s">
        <v>943</v>
      </c>
      <c r="B94" s="7">
        <v>35500000</v>
      </c>
      <c r="C94" s="7">
        <v>17000000</v>
      </c>
      <c r="D94" s="9">
        <v>2.2499999999999999E-2</v>
      </c>
      <c r="E94" s="9">
        <v>1</v>
      </c>
      <c r="F94" s="7">
        <v>187842.92</v>
      </c>
      <c r="G94" s="7">
        <v>724270.95</v>
      </c>
    </row>
    <row r="95" spans="1:7" x14ac:dyDescent="0.25">
      <c r="A95" s="2" t="s">
        <v>944</v>
      </c>
      <c r="B95" s="7">
        <v>100000000</v>
      </c>
      <c r="C95" s="7">
        <v>200000000</v>
      </c>
      <c r="D95" s="9">
        <v>2.23E-2</v>
      </c>
      <c r="E95" s="9">
        <v>1</v>
      </c>
      <c r="F95" s="7">
        <v>384925</v>
      </c>
      <c r="G95" s="2" t="s">
        <v>30</v>
      </c>
    </row>
    <row r="96" spans="1:7" x14ac:dyDescent="0.25">
      <c r="A96" s="2" t="s">
        <v>945</v>
      </c>
      <c r="B96" s="7">
        <v>6500000</v>
      </c>
      <c r="C96" s="7">
        <v>6500000</v>
      </c>
      <c r="D96" s="9">
        <v>7.4999999999999997E-2</v>
      </c>
      <c r="E96" s="9">
        <v>1</v>
      </c>
      <c r="F96" s="7">
        <v>18523.900000000001</v>
      </c>
      <c r="G96" s="2" t="s">
        <v>30</v>
      </c>
    </row>
    <row r="97" spans="1:7" x14ac:dyDescent="0.25">
      <c r="A97" s="2" t="s">
        <v>946</v>
      </c>
      <c r="B97" s="7">
        <v>30000000</v>
      </c>
      <c r="C97" s="7">
        <v>32000000</v>
      </c>
      <c r="D97" s="9">
        <v>0.05</v>
      </c>
      <c r="E97" s="9">
        <v>0.19</v>
      </c>
      <c r="F97" s="7">
        <v>73102.48</v>
      </c>
      <c r="G97" s="2" t="s">
        <v>30</v>
      </c>
    </row>
    <row r="98" spans="1:7" x14ac:dyDescent="0.25">
      <c r="A98" s="2" t="s">
        <v>947</v>
      </c>
      <c r="B98" s="7">
        <v>50000000</v>
      </c>
      <c r="C98" s="7">
        <v>3000000</v>
      </c>
      <c r="D98" s="9">
        <v>0.04</v>
      </c>
      <c r="E98" s="9">
        <v>1</v>
      </c>
      <c r="F98" s="7">
        <v>89000</v>
      </c>
      <c r="G98" s="2" t="s">
        <v>30</v>
      </c>
    </row>
    <row r="99" spans="1:7" x14ac:dyDescent="0.25">
      <c r="A99" s="2" t="s">
        <v>948</v>
      </c>
      <c r="B99" s="7">
        <v>17000000</v>
      </c>
      <c r="C99" s="7">
        <v>8000000</v>
      </c>
      <c r="D99" s="9">
        <v>7.4999999999999997E-2</v>
      </c>
      <c r="E99" s="9">
        <v>1</v>
      </c>
      <c r="F99" s="7">
        <v>437797.36</v>
      </c>
      <c r="G99" s="7">
        <v>468330.84</v>
      </c>
    </row>
    <row r="100" spans="1:7" x14ac:dyDescent="0.25">
      <c r="A100" s="2" t="s">
        <v>949</v>
      </c>
      <c r="B100" s="7">
        <v>10000000</v>
      </c>
      <c r="C100" s="7">
        <v>10000000</v>
      </c>
      <c r="D100" s="9">
        <v>0.02</v>
      </c>
      <c r="E100" s="9">
        <v>0.9</v>
      </c>
      <c r="F100" s="7">
        <v>139248.48000000001</v>
      </c>
      <c r="G100" s="7">
        <v>306970.82</v>
      </c>
    </row>
    <row r="101" spans="1:7" x14ac:dyDescent="0.25">
      <c r="A101" s="2" t="s">
        <v>950</v>
      </c>
      <c r="B101" s="7">
        <v>500000000</v>
      </c>
      <c r="C101" s="7">
        <v>1000000000</v>
      </c>
      <c r="D101" s="9">
        <v>7.3000000000000001E-3</v>
      </c>
      <c r="E101" s="9">
        <v>1</v>
      </c>
      <c r="F101" s="7">
        <v>1314000</v>
      </c>
      <c r="G101" s="2" t="s">
        <v>30</v>
      </c>
    </row>
    <row r="102" spans="1:7" x14ac:dyDescent="0.25">
      <c r="A102" s="2" t="s">
        <v>951</v>
      </c>
      <c r="B102" s="7">
        <v>300000000</v>
      </c>
      <c r="C102" s="7">
        <v>100000000</v>
      </c>
      <c r="D102" s="9">
        <v>1.7500000000000002E-2</v>
      </c>
      <c r="E102" s="9">
        <v>1</v>
      </c>
      <c r="F102" s="7">
        <v>367500</v>
      </c>
      <c r="G102" s="2" t="s">
        <v>30</v>
      </c>
    </row>
    <row r="103" spans="1:7" x14ac:dyDescent="0.25">
      <c r="A103" s="2" t="s">
        <v>952</v>
      </c>
      <c r="B103" s="7">
        <v>79400000</v>
      </c>
      <c r="C103" s="7">
        <v>25100000</v>
      </c>
      <c r="D103" s="9">
        <v>0.03</v>
      </c>
      <c r="E103" s="9">
        <v>1</v>
      </c>
      <c r="F103" s="7">
        <v>101235</v>
      </c>
      <c r="G103" s="2" t="s">
        <v>30</v>
      </c>
    </row>
    <row r="104" spans="1:7" x14ac:dyDescent="0.25">
      <c r="A104" s="2" t="s">
        <v>953</v>
      </c>
      <c r="B104" s="7">
        <v>10000000</v>
      </c>
      <c r="C104" s="7">
        <v>10000000</v>
      </c>
      <c r="D104" s="9">
        <v>0.01</v>
      </c>
      <c r="E104" s="9">
        <v>1</v>
      </c>
      <c r="F104" s="7">
        <v>19320.36</v>
      </c>
      <c r="G104" s="2" t="s">
        <v>30</v>
      </c>
    </row>
    <row r="105" spans="1:7" x14ac:dyDescent="0.25">
      <c r="A105" s="2" t="s">
        <v>954</v>
      </c>
      <c r="B105" s="7">
        <v>50000000</v>
      </c>
      <c r="C105" s="7">
        <v>329000000</v>
      </c>
      <c r="D105" s="9">
        <v>0.02</v>
      </c>
      <c r="E105" s="9">
        <v>1</v>
      </c>
      <c r="F105" s="7">
        <v>20000</v>
      </c>
      <c r="G105" s="2" t="s">
        <v>30</v>
      </c>
    </row>
    <row r="106" spans="1:7" x14ac:dyDescent="0.25">
      <c r="A106" s="2" t="s">
        <v>955</v>
      </c>
      <c r="B106" s="7">
        <v>30000000</v>
      </c>
      <c r="C106" s="7">
        <v>20000000</v>
      </c>
      <c r="D106" s="9">
        <v>0.02</v>
      </c>
      <c r="E106" s="9">
        <v>1</v>
      </c>
      <c r="F106" s="7">
        <v>113482.36</v>
      </c>
      <c r="G106" s="7">
        <v>1200000</v>
      </c>
    </row>
    <row r="107" spans="1:7" x14ac:dyDescent="0.25">
      <c r="A107" s="2" t="s">
        <v>956</v>
      </c>
      <c r="B107" s="7">
        <v>450000000</v>
      </c>
      <c r="C107" s="7">
        <v>215000000</v>
      </c>
      <c r="D107" s="9">
        <v>3.5000000000000001E-3</v>
      </c>
      <c r="E107" s="9">
        <v>1</v>
      </c>
      <c r="F107" s="7">
        <v>37297.01</v>
      </c>
      <c r="G107" s="2" t="s">
        <v>30</v>
      </c>
    </row>
    <row r="108" spans="1:7" x14ac:dyDescent="0.25">
      <c r="A108" s="2" t="s">
        <v>957</v>
      </c>
      <c r="B108" s="7">
        <v>15000000</v>
      </c>
      <c r="C108" s="7">
        <v>15000000</v>
      </c>
      <c r="D108" s="9">
        <v>2.1299999999999999E-2</v>
      </c>
      <c r="E108" s="9">
        <v>1</v>
      </c>
      <c r="F108" s="7">
        <v>28685.119999999999</v>
      </c>
      <c r="G108" s="2" t="s">
        <v>30</v>
      </c>
    </row>
    <row r="109" spans="1:7" x14ac:dyDescent="0.25">
      <c r="A109" s="2" t="s">
        <v>958</v>
      </c>
      <c r="B109" s="7">
        <v>500000000</v>
      </c>
      <c r="C109" s="7">
        <v>1000000000</v>
      </c>
      <c r="D109" s="9">
        <v>5.5E-2</v>
      </c>
      <c r="E109" s="9">
        <v>0.33329999999999999</v>
      </c>
      <c r="F109" s="7">
        <v>219333.75</v>
      </c>
      <c r="G109" s="2" t="s">
        <v>30</v>
      </c>
    </row>
    <row r="110" spans="1:7" x14ac:dyDescent="0.25">
      <c r="A110" s="2" t="s">
        <v>959</v>
      </c>
      <c r="B110" s="7">
        <v>75000000</v>
      </c>
      <c r="C110" s="7">
        <v>3000000</v>
      </c>
      <c r="D110" s="9">
        <v>0.05</v>
      </c>
      <c r="E110" s="9">
        <v>1</v>
      </c>
      <c r="F110" s="7">
        <v>187500</v>
      </c>
      <c r="G110" s="2" t="s">
        <v>30</v>
      </c>
    </row>
    <row r="111" spans="1:7" x14ac:dyDescent="0.25">
      <c r="A111" s="2" t="s">
        <v>960</v>
      </c>
      <c r="B111" s="7">
        <v>225000000</v>
      </c>
      <c r="C111" s="7">
        <v>300000000</v>
      </c>
      <c r="D111" s="9">
        <v>7.1000000000000004E-3</v>
      </c>
      <c r="E111" s="9">
        <v>1</v>
      </c>
      <c r="F111" s="7">
        <v>56145.02</v>
      </c>
      <c r="G111" s="2" t="s">
        <v>30</v>
      </c>
    </row>
    <row r="112" spans="1:7" x14ac:dyDescent="0.25">
      <c r="A112" s="2" t="s">
        <v>961</v>
      </c>
      <c r="B112" s="7">
        <v>20000000</v>
      </c>
      <c r="C112" s="7">
        <v>20000000</v>
      </c>
      <c r="D112" s="9">
        <v>0.02</v>
      </c>
      <c r="E112" s="9">
        <v>1</v>
      </c>
      <c r="F112" s="7">
        <v>17368.54</v>
      </c>
      <c r="G112" s="2" t="s">
        <v>30</v>
      </c>
    </row>
    <row r="113" spans="1:7" x14ac:dyDescent="0.25">
      <c r="A113" s="2" t="s">
        <v>962</v>
      </c>
      <c r="B113" s="7">
        <v>100000000</v>
      </c>
      <c r="C113" s="7">
        <v>100000000</v>
      </c>
      <c r="D113" s="9">
        <v>7.4999999999999997E-3</v>
      </c>
      <c r="E113" s="9">
        <v>1</v>
      </c>
      <c r="F113" s="7">
        <v>71250</v>
      </c>
      <c r="G113" s="2" t="s">
        <v>30</v>
      </c>
    </row>
    <row r="114" spans="1:7" x14ac:dyDescent="0.25">
      <c r="A114" s="2" t="s">
        <v>963</v>
      </c>
      <c r="B114" s="7">
        <v>50000000</v>
      </c>
      <c r="C114" s="7">
        <v>15500000</v>
      </c>
      <c r="D114" s="9">
        <v>2.2499999999999999E-2</v>
      </c>
      <c r="E114" s="9">
        <v>1</v>
      </c>
      <c r="F114" s="7">
        <v>169539.94</v>
      </c>
      <c r="G114" s="7">
        <v>361128.69</v>
      </c>
    </row>
    <row r="115" spans="1:7" x14ac:dyDescent="0.25">
      <c r="A115" s="2" t="s">
        <v>964</v>
      </c>
      <c r="B115" s="7">
        <v>15000000</v>
      </c>
      <c r="C115" s="7">
        <v>15000000</v>
      </c>
      <c r="D115" s="9">
        <v>0.05</v>
      </c>
      <c r="E115" s="9">
        <v>1</v>
      </c>
      <c r="F115" s="7">
        <v>343348.79</v>
      </c>
      <c r="G115" s="2" t="s">
        <v>30</v>
      </c>
    </row>
    <row r="116" spans="1:7" x14ac:dyDescent="0.25">
      <c r="A116" s="2" t="s">
        <v>965</v>
      </c>
      <c r="B116" s="7">
        <v>100000000</v>
      </c>
      <c r="C116" s="7">
        <v>200000000</v>
      </c>
      <c r="D116" s="9">
        <v>2.23E-2</v>
      </c>
      <c r="E116" s="9">
        <v>1</v>
      </c>
      <c r="F116" s="7">
        <v>191657.72</v>
      </c>
      <c r="G116" s="2" t="s">
        <v>30</v>
      </c>
    </row>
    <row r="117" spans="1:7" x14ac:dyDescent="0.25">
      <c r="A117" s="2" t="s">
        <v>966</v>
      </c>
      <c r="B117" s="7">
        <v>70000000</v>
      </c>
      <c r="C117" s="7">
        <v>230000000</v>
      </c>
      <c r="D117" s="9">
        <v>0.05</v>
      </c>
      <c r="E117" s="9">
        <v>1</v>
      </c>
      <c r="F117" s="7">
        <v>122500</v>
      </c>
      <c r="G117" s="2" t="s">
        <v>30</v>
      </c>
    </row>
    <row r="118" spans="1:7" x14ac:dyDescent="0.25">
      <c r="A118" s="2" t="s">
        <v>967</v>
      </c>
      <c r="B118" s="7">
        <v>50000000</v>
      </c>
      <c r="C118" s="7">
        <v>90000000</v>
      </c>
      <c r="D118" s="9">
        <v>0.05</v>
      </c>
      <c r="E118" s="9">
        <v>1</v>
      </c>
      <c r="F118" s="7">
        <v>45074.71</v>
      </c>
      <c r="G118" s="2" t="s">
        <v>30</v>
      </c>
    </row>
    <row r="119" spans="1:7" x14ac:dyDescent="0.25">
      <c r="A119" s="2" t="s">
        <v>968</v>
      </c>
      <c r="B119" s="7">
        <v>40000000</v>
      </c>
      <c r="C119" s="7">
        <v>125000000</v>
      </c>
      <c r="D119" s="9">
        <v>0.02</v>
      </c>
      <c r="E119" s="9">
        <v>1</v>
      </c>
      <c r="F119" s="7">
        <v>19600</v>
      </c>
      <c r="G119" s="2" t="s">
        <v>30</v>
      </c>
    </row>
    <row r="120" spans="1:7" x14ac:dyDescent="0.25">
      <c r="A120" s="2" t="s">
        <v>969</v>
      </c>
      <c r="B120" s="7">
        <v>135000000</v>
      </c>
      <c r="C120" s="7">
        <v>130000000</v>
      </c>
      <c r="D120" s="9">
        <v>2.5000000000000001E-3</v>
      </c>
      <c r="E120" s="9">
        <v>1</v>
      </c>
      <c r="F120" s="7">
        <v>24806.28</v>
      </c>
      <c r="G120" s="2" t="s">
        <v>30</v>
      </c>
    </row>
    <row r="121" spans="1:7" x14ac:dyDescent="0.25">
      <c r="A121" s="2" t="s">
        <v>970</v>
      </c>
      <c r="B121" s="7">
        <v>25000000</v>
      </c>
      <c r="C121" s="7">
        <v>10000000</v>
      </c>
      <c r="D121" s="9">
        <v>0.04</v>
      </c>
      <c r="E121" s="9">
        <v>1</v>
      </c>
      <c r="F121" s="7">
        <v>27206.52</v>
      </c>
      <c r="G121" s="2" t="s">
        <v>30</v>
      </c>
    </row>
    <row r="122" spans="1:7" x14ac:dyDescent="0.25">
      <c r="A122" s="2" t="s">
        <v>971</v>
      </c>
      <c r="B122" s="7">
        <v>10000000</v>
      </c>
      <c r="C122" s="7">
        <v>22000000</v>
      </c>
      <c r="D122" s="9">
        <v>7.4999999999999997E-2</v>
      </c>
      <c r="E122" s="9">
        <v>0.3</v>
      </c>
      <c r="F122" s="7">
        <v>94500</v>
      </c>
      <c r="G122" s="7">
        <v>135185.1</v>
      </c>
    </row>
    <row r="123" spans="1:7" x14ac:dyDescent="0.25">
      <c r="A123" s="2" t="s">
        <v>972</v>
      </c>
      <c r="B123" s="7">
        <v>300000000</v>
      </c>
      <c r="C123" s="7">
        <v>120000000</v>
      </c>
      <c r="D123" s="9">
        <v>1.5900000000000001E-2</v>
      </c>
      <c r="E123" s="9">
        <v>1</v>
      </c>
      <c r="F123" s="7">
        <v>667799.99</v>
      </c>
      <c r="G123" s="7">
        <v>4770000</v>
      </c>
    </row>
    <row r="124" spans="1:7" x14ac:dyDescent="0.25">
      <c r="A124" s="2" t="s">
        <v>973</v>
      </c>
      <c r="B124" s="7">
        <v>5000000</v>
      </c>
      <c r="C124" s="7">
        <v>5000000</v>
      </c>
      <c r="D124" s="9">
        <v>0.1</v>
      </c>
      <c r="E124" s="9">
        <v>1</v>
      </c>
      <c r="F124" s="7">
        <v>65000</v>
      </c>
      <c r="G124" s="2" t="s">
        <v>30</v>
      </c>
    </row>
    <row r="125" spans="1:7" x14ac:dyDescent="0.25">
      <c r="A125" s="2" t="s">
        <v>974</v>
      </c>
      <c r="B125" s="7">
        <v>280000000</v>
      </c>
      <c r="C125" s="7">
        <v>150000000</v>
      </c>
      <c r="D125" s="9">
        <v>0.04</v>
      </c>
      <c r="E125" s="9">
        <v>1</v>
      </c>
      <c r="F125" s="7">
        <v>434584.36</v>
      </c>
      <c r="G125" s="2" t="s">
        <v>30</v>
      </c>
    </row>
    <row r="126" spans="1:7" x14ac:dyDescent="0.25">
      <c r="A126" s="2" t="s">
        <v>975</v>
      </c>
      <c r="B126" s="7">
        <v>50000000</v>
      </c>
      <c r="C126" s="7">
        <v>25000000</v>
      </c>
      <c r="D126" s="9">
        <v>0.03</v>
      </c>
      <c r="E126" s="9">
        <v>1</v>
      </c>
      <c r="F126" s="7">
        <v>339155.26</v>
      </c>
      <c r="G126" s="7">
        <v>427679.99</v>
      </c>
    </row>
    <row r="127" spans="1:7" x14ac:dyDescent="0.25">
      <c r="A127" s="2" t="s">
        <v>976</v>
      </c>
      <c r="B127" s="7">
        <v>10000000</v>
      </c>
      <c r="C127" s="7">
        <v>10000000</v>
      </c>
      <c r="D127" s="9">
        <v>0.05</v>
      </c>
      <c r="E127" s="9">
        <v>1</v>
      </c>
      <c r="F127" s="7">
        <v>253682.81</v>
      </c>
      <c r="G127" s="7">
        <v>1000000</v>
      </c>
    </row>
    <row r="128" spans="1:7" x14ac:dyDescent="0.25">
      <c r="A128" s="2" t="s">
        <v>977</v>
      </c>
      <c r="B128" s="7">
        <v>50000000</v>
      </c>
      <c r="C128" s="7">
        <v>50000000</v>
      </c>
      <c r="D128" s="9">
        <v>2.5000000000000001E-2</v>
      </c>
      <c r="E128" s="9">
        <v>1</v>
      </c>
      <c r="F128" s="7">
        <v>492401.54</v>
      </c>
      <c r="G128" s="7">
        <v>1274500</v>
      </c>
    </row>
    <row r="129" spans="1:7" x14ac:dyDescent="0.25">
      <c r="A129" s="2" t="s">
        <v>978</v>
      </c>
      <c r="B129" s="7">
        <v>50000000</v>
      </c>
      <c r="C129" s="7">
        <v>500000000</v>
      </c>
      <c r="D129" s="9">
        <v>4.2500000000000003E-2</v>
      </c>
      <c r="E129" s="9">
        <v>1</v>
      </c>
      <c r="F129" s="7">
        <v>69062.48</v>
      </c>
      <c r="G129" s="2" t="s">
        <v>30</v>
      </c>
    </row>
    <row r="130" spans="1:7" x14ac:dyDescent="0.25">
      <c r="A130" s="2" t="s">
        <v>979</v>
      </c>
      <c r="B130" s="7">
        <v>60000000</v>
      </c>
      <c r="C130" s="7">
        <v>90000000</v>
      </c>
      <c r="D130" s="9">
        <v>5.0000000000000001E-3</v>
      </c>
      <c r="E130" s="9">
        <v>1</v>
      </c>
      <c r="F130" s="7">
        <v>106505</v>
      </c>
      <c r="G130" s="2" t="s">
        <v>30</v>
      </c>
    </row>
    <row r="131" spans="1:7" x14ac:dyDescent="0.25">
      <c r="A131" s="2" t="s">
        <v>980</v>
      </c>
      <c r="B131" s="7">
        <v>37400000</v>
      </c>
      <c r="C131" s="7">
        <v>4600000</v>
      </c>
      <c r="D131" s="9">
        <v>0.02</v>
      </c>
      <c r="E131" s="9">
        <v>1</v>
      </c>
      <c r="F131" s="7">
        <v>286110</v>
      </c>
      <c r="G131" s="7">
        <v>510113.94</v>
      </c>
    </row>
    <row r="132" spans="1:7" x14ac:dyDescent="0.25">
      <c r="A132" s="2" t="s">
        <v>981</v>
      </c>
      <c r="B132" s="7">
        <v>100000000</v>
      </c>
      <c r="C132" s="7">
        <v>300000000</v>
      </c>
      <c r="D132" s="9">
        <v>2.5000000000000001E-3</v>
      </c>
      <c r="E132" s="9">
        <v>1</v>
      </c>
      <c r="F132" s="7">
        <v>21250</v>
      </c>
      <c r="G132" s="2" t="s">
        <v>30</v>
      </c>
    </row>
    <row r="133" spans="1:7" x14ac:dyDescent="0.25">
      <c r="A133" s="2" t="s">
        <v>982</v>
      </c>
      <c r="B133" s="7">
        <v>50000000</v>
      </c>
      <c r="C133" s="7">
        <v>40000000</v>
      </c>
      <c r="D133" s="9">
        <v>1.4999999999999999E-2</v>
      </c>
      <c r="E133" s="9">
        <v>1</v>
      </c>
      <c r="F133" s="7">
        <v>93375</v>
      </c>
      <c r="G133" s="2" t="s">
        <v>30</v>
      </c>
    </row>
    <row r="134" spans="1:7" x14ac:dyDescent="0.25">
      <c r="A134" s="2" t="s">
        <v>983</v>
      </c>
      <c r="B134" s="7">
        <v>150000000</v>
      </c>
      <c r="C134" s="7">
        <v>150000000</v>
      </c>
      <c r="D134" s="9">
        <v>0.12</v>
      </c>
      <c r="E134" s="9">
        <v>1</v>
      </c>
      <c r="F134" s="7">
        <v>422999.16</v>
      </c>
      <c r="G134" s="2" t="s">
        <v>30</v>
      </c>
    </row>
    <row r="135" spans="1:7" x14ac:dyDescent="0.25">
      <c r="A135" s="2" t="s">
        <v>984</v>
      </c>
      <c r="B135" s="7">
        <v>100000000</v>
      </c>
      <c r="C135" s="7">
        <v>100000000</v>
      </c>
      <c r="D135" s="9">
        <v>0.02</v>
      </c>
      <c r="E135" s="9">
        <v>1</v>
      </c>
      <c r="F135" s="7">
        <v>206791</v>
      </c>
      <c r="G135" s="2" t="s">
        <v>30</v>
      </c>
    </row>
    <row r="136" spans="1:7" x14ac:dyDescent="0.25">
      <c r="A136" s="2" t="s">
        <v>985</v>
      </c>
      <c r="B136" s="7">
        <v>10000000</v>
      </c>
      <c r="C136" s="7">
        <v>5000000</v>
      </c>
      <c r="D136" s="9">
        <v>1.7500000000000002E-2</v>
      </c>
      <c r="E136" s="9">
        <v>1</v>
      </c>
      <c r="F136" s="7">
        <v>117550.07</v>
      </c>
      <c r="G136" s="7">
        <v>91521.79</v>
      </c>
    </row>
    <row r="137" spans="1:7" x14ac:dyDescent="0.25">
      <c r="A137" s="2" t="s">
        <v>986</v>
      </c>
      <c r="B137" s="7">
        <v>50000000</v>
      </c>
      <c r="C137" s="7">
        <v>55000000</v>
      </c>
      <c r="D137" s="9">
        <v>3.7499999999999999E-2</v>
      </c>
      <c r="E137" s="9">
        <v>1</v>
      </c>
      <c r="F137" s="7">
        <v>108750.08</v>
      </c>
      <c r="G137" s="2" t="s">
        <v>30</v>
      </c>
    </row>
    <row r="138" spans="1:7" x14ac:dyDescent="0.25">
      <c r="A138" s="2" t="s">
        <v>987</v>
      </c>
      <c r="B138" s="7">
        <v>141000000</v>
      </c>
      <c r="C138" s="7">
        <v>6000000</v>
      </c>
      <c r="D138" s="9">
        <v>3.5000000000000003E-2</v>
      </c>
      <c r="E138" s="9">
        <v>1</v>
      </c>
      <c r="F138" s="7">
        <v>357787.52</v>
      </c>
      <c r="G138" s="2" t="s">
        <v>30</v>
      </c>
    </row>
    <row r="139" spans="1:7" x14ac:dyDescent="0.25">
      <c r="A139" s="2" t="s">
        <v>988</v>
      </c>
      <c r="B139" s="7">
        <v>135000000</v>
      </c>
      <c r="C139" s="7">
        <v>194000000</v>
      </c>
      <c r="D139" s="9">
        <v>1.4999999999999999E-2</v>
      </c>
      <c r="E139" s="9">
        <v>1</v>
      </c>
      <c r="F139" s="7">
        <v>55687.54</v>
      </c>
      <c r="G139" s="2" t="s">
        <v>30</v>
      </c>
    </row>
    <row r="140" spans="1:7" x14ac:dyDescent="0.25">
      <c r="A140" s="2" t="s">
        <v>989</v>
      </c>
      <c r="B140" s="7">
        <v>600000000</v>
      </c>
      <c r="C140" s="7">
        <v>400000000</v>
      </c>
      <c r="D140" s="9">
        <v>4.0000000000000001E-3</v>
      </c>
      <c r="E140" s="9">
        <v>1</v>
      </c>
      <c r="F140" s="7">
        <v>912000</v>
      </c>
      <c r="G140" s="7">
        <v>2399999.9900000002</v>
      </c>
    </row>
    <row r="141" spans="1:7" x14ac:dyDescent="0.25">
      <c r="A141" s="2" t="s">
        <v>990</v>
      </c>
      <c r="B141" s="7">
        <v>25000000</v>
      </c>
      <c r="C141" s="7">
        <v>200000000</v>
      </c>
      <c r="D141" s="9">
        <v>0.25</v>
      </c>
      <c r="E141" s="9">
        <v>1</v>
      </c>
      <c r="F141" s="7">
        <v>112397.4</v>
      </c>
      <c r="G141" s="2" t="s">
        <v>30</v>
      </c>
    </row>
    <row r="142" spans="1:7" x14ac:dyDescent="0.25">
      <c r="A142" s="2" t="s">
        <v>991</v>
      </c>
      <c r="B142" s="7">
        <v>80000000</v>
      </c>
      <c r="C142" s="7">
        <v>165000000</v>
      </c>
      <c r="D142" s="9">
        <v>0.02</v>
      </c>
      <c r="E142" s="9">
        <v>1</v>
      </c>
      <c r="F142" s="7">
        <v>36000</v>
      </c>
      <c r="G142" s="2" t="s">
        <v>30</v>
      </c>
    </row>
    <row r="143" spans="1:7" x14ac:dyDescent="0.25">
      <c r="A143" s="2" t="s">
        <v>992</v>
      </c>
      <c r="B143" s="7">
        <v>125000000</v>
      </c>
      <c r="C143" s="7">
        <v>125000000</v>
      </c>
      <c r="D143" s="9">
        <v>0.2</v>
      </c>
      <c r="E143" s="9">
        <v>1</v>
      </c>
      <c r="F143" s="7">
        <v>761400</v>
      </c>
      <c r="G143" s="2" t="s">
        <v>30</v>
      </c>
    </row>
    <row r="144" spans="1:7" x14ac:dyDescent="0.25">
      <c r="A144" s="2" t="s">
        <v>993</v>
      </c>
      <c r="B144" s="7">
        <v>85000000</v>
      </c>
      <c r="C144" s="7">
        <v>90000000</v>
      </c>
      <c r="D144" s="9">
        <v>0.01</v>
      </c>
      <c r="E144" s="9">
        <v>1</v>
      </c>
      <c r="F144" s="7">
        <v>21249.81</v>
      </c>
      <c r="G144" s="2" t="s">
        <v>30</v>
      </c>
    </row>
    <row r="145" spans="1:7" x14ac:dyDescent="0.25">
      <c r="A145" s="2" t="s">
        <v>994</v>
      </c>
      <c r="B145" s="7">
        <v>12500000</v>
      </c>
      <c r="C145" s="7">
        <v>7500000</v>
      </c>
      <c r="D145" s="9">
        <v>0.1</v>
      </c>
      <c r="E145" s="9">
        <v>1</v>
      </c>
      <c r="F145" s="7">
        <v>332188.88</v>
      </c>
      <c r="G145" s="7">
        <v>717325.67</v>
      </c>
    </row>
    <row r="146" spans="1:7" x14ac:dyDescent="0.25">
      <c r="A146" s="2" t="s">
        <v>995</v>
      </c>
      <c r="B146" s="7">
        <v>125000000</v>
      </c>
      <c r="C146" s="7">
        <v>400000000</v>
      </c>
      <c r="D146" s="9">
        <v>3.0000000000000001E-3</v>
      </c>
      <c r="E146" s="9">
        <v>1</v>
      </c>
      <c r="F146" s="7">
        <v>23624.99</v>
      </c>
      <c r="G146" s="2" t="s">
        <v>30</v>
      </c>
    </row>
    <row r="147" spans="1:7" x14ac:dyDescent="0.25">
      <c r="A147" s="2" t="s">
        <v>996</v>
      </c>
      <c r="B147" s="7">
        <v>82000000</v>
      </c>
      <c r="C147" s="7">
        <v>5000000</v>
      </c>
      <c r="D147" s="9">
        <v>0.02</v>
      </c>
      <c r="E147" s="9">
        <v>1</v>
      </c>
      <c r="F147" s="7">
        <v>83448.240000000005</v>
      </c>
      <c r="G147" s="2" t="s">
        <v>30</v>
      </c>
    </row>
    <row r="148" spans="1:7" x14ac:dyDescent="0.25">
      <c r="A148" s="2" t="s">
        <v>997</v>
      </c>
      <c r="B148" s="7">
        <v>103500000</v>
      </c>
      <c r="C148" s="7">
        <v>25100000</v>
      </c>
      <c r="D148" s="9">
        <v>3.8E-3</v>
      </c>
      <c r="E148" s="9">
        <v>1</v>
      </c>
      <c r="F148" s="7">
        <v>240637.52</v>
      </c>
      <c r="G148" s="7">
        <v>388125</v>
      </c>
    </row>
    <row r="149" spans="1:7" x14ac:dyDescent="0.25">
      <c r="A149" s="2" t="s">
        <v>998</v>
      </c>
      <c r="B149" s="7">
        <v>47000000</v>
      </c>
      <c r="C149" s="7">
        <v>93000000</v>
      </c>
      <c r="D149" s="9">
        <v>5.33E-2</v>
      </c>
      <c r="E149" s="9">
        <v>1</v>
      </c>
      <c r="F149" s="7">
        <v>121497.36</v>
      </c>
      <c r="G149" s="2" t="s">
        <v>30</v>
      </c>
    </row>
    <row r="150" spans="1:7" x14ac:dyDescent="0.25">
      <c r="A150" s="2" t="s">
        <v>999</v>
      </c>
      <c r="B150" s="7">
        <v>50000000</v>
      </c>
      <c r="C150" s="7">
        <v>62000000</v>
      </c>
      <c r="D150" s="9">
        <v>0.01</v>
      </c>
      <c r="E150" s="9">
        <v>1</v>
      </c>
      <c r="F150" s="7">
        <v>45000</v>
      </c>
      <c r="G150" s="2" t="s">
        <v>30</v>
      </c>
    </row>
    <row r="151" spans="1:7" x14ac:dyDescent="0.25">
      <c r="A151" s="2" t="s">
        <v>1000</v>
      </c>
      <c r="B151" s="7">
        <v>135000000</v>
      </c>
      <c r="C151" s="7">
        <v>75000000</v>
      </c>
      <c r="D151" s="9">
        <v>0.1</v>
      </c>
      <c r="E151" s="9">
        <v>2.5000000000000001E-2</v>
      </c>
      <c r="F151" s="7">
        <v>8859.4</v>
      </c>
      <c r="G151" s="2" t="s">
        <v>30</v>
      </c>
    </row>
    <row r="152" spans="1:7" x14ac:dyDescent="0.25">
      <c r="A152" s="2" t="s">
        <v>1001</v>
      </c>
      <c r="B152" s="7">
        <v>1000000</v>
      </c>
      <c r="C152" s="7">
        <v>2000000</v>
      </c>
      <c r="D152" s="9">
        <v>2.75E-2</v>
      </c>
      <c r="E152" s="9">
        <v>1</v>
      </c>
      <c r="F152" s="7">
        <v>5775</v>
      </c>
      <c r="G152" s="2" t="s">
        <v>30</v>
      </c>
    </row>
    <row r="153" spans="1:7" x14ac:dyDescent="0.25">
      <c r="A153" s="2" t="s">
        <v>1002</v>
      </c>
      <c r="B153" s="7">
        <v>15000000</v>
      </c>
      <c r="C153" s="7">
        <v>15000000</v>
      </c>
      <c r="D153" s="9">
        <v>2.5000000000000001E-2</v>
      </c>
      <c r="E153" s="9">
        <v>1</v>
      </c>
      <c r="F153" s="7">
        <v>31874.97</v>
      </c>
      <c r="G153" s="2" t="s">
        <v>30</v>
      </c>
    </row>
    <row r="154" spans="1:7" x14ac:dyDescent="0.25">
      <c r="A154" s="2" t="s">
        <v>1003</v>
      </c>
      <c r="B154" s="7">
        <v>88400000</v>
      </c>
      <c r="C154" s="7">
        <v>4000000</v>
      </c>
      <c r="D154" s="9">
        <v>0.03</v>
      </c>
      <c r="E154" s="9">
        <v>1</v>
      </c>
      <c r="F154" s="7">
        <v>137901.84</v>
      </c>
      <c r="G154" s="2" t="s">
        <v>30</v>
      </c>
    </row>
    <row r="155" spans="1:7" x14ac:dyDescent="0.25">
      <c r="A155" s="2" t="s">
        <v>1004</v>
      </c>
      <c r="B155" s="7">
        <v>10000000</v>
      </c>
      <c r="C155" s="7">
        <v>10000000</v>
      </c>
      <c r="D155" s="9">
        <v>0.08</v>
      </c>
      <c r="E155" s="9">
        <v>1</v>
      </c>
      <c r="F155" s="7">
        <v>44004.68</v>
      </c>
      <c r="G155" s="2" t="s">
        <v>30</v>
      </c>
    </row>
    <row r="156" spans="1:7" x14ac:dyDescent="0.25">
      <c r="A156" s="2" t="s">
        <v>1005</v>
      </c>
      <c r="B156" s="7">
        <v>15000000</v>
      </c>
      <c r="C156" s="7">
        <v>10000000</v>
      </c>
      <c r="D156" s="9">
        <v>0.03</v>
      </c>
      <c r="E156" s="9">
        <v>1</v>
      </c>
      <c r="F156" s="7">
        <v>65630.42</v>
      </c>
      <c r="G156" s="7">
        <v>118191.1</v>
      </c>
    </row>
    <row r="157" spans="1:7" x14ac:dyDescent="0.25">
      <c r="A157" s="2" t="s">
        <v>1006</v>
      </c>
      <c r="B157" s="7">
        <v>150000000</v>
      </c>
      <c r="C157" s="7">
        <v>200000000</v>
      </c>
      <c r="D157" s="9">
        <v>0.25</v>
      </c>
      <c r="E157" s="9">
        <v>0.05</v>
      </c>
      <c r="F157" s="7">
        <v>93750</v>
      </c>
      <c r="G157" s="2" t="s">
        <v>30</v>
      </c>
    </row>
    <row r="158" spans="1:7" x14ac:dyDescent="0.25">
      <c r="A158" s="2" t="s">
        <v>1007</v>
      </c>
      <c r="B158" s="7">
        <v>9300000</v>
      </c>
      <c r="C158" s="7">
        <v>10400000</v>
      </c>
      <c r="D158" s="9">
        <v>1.2500000000000001E-2</v>
      </c>
      <c r="E158" s="9">
        <v>1</v>
      </c>
      <c r="F158" s="7">
        <v>5521.88</v>
      </c>
      <c r="G158" s="2" t="s">
        <v>30</v>
      </c>
    </row>
    <row r="159" spans="1:7" x14ac:dyDescent="0.25">
      <c r="A159" s="2" t="s">
        <v>1008</v>
      </c>
      <c r="B159" s="7">
        <v>150000000</v>
      </c>
      <c r="C159" s="7">
        <v>140000000</v>
      </c>
      <c r="D159" s="9">
        <v>0.01</v>
      </c>
      <c r="E159" s="9">
        <v>1</v>
      </c>
      <c r="F159" s="7">
        <v>169759.34</v>
      </c>
      <c r="G159" s="7">
        <v>621991.67000000004</v>
      </c>
    </row>
    <row r="160" spans="1:7" x14ac:dyDescent="0.25">
      <c r="A160" s="2" t="s">
        <v>1009</v>
      </c>
      <c r="B160" s="7">
        <v>7250000</v>
      </c>
      <c r="C160" s="7">
        <v>3750000</v>
      </c>
      <c r="D160" s="9">
        <v>0.25</v>
      </c>
      <c r="E160" s="9">
        <v>0.125</v>
      </c>
      <c r="F160" s="7">
        <v>32587.759999999998</v>
      </c>
      <c r="G160" s="7">
        <v>55015.75</v>
      </c>
    </row>
    <row r="161" spans="1:7" x14ac:dyDescent="0.25">
      <c r="A161" s="2" t="s">
        <v>1010</v>
      </c>
      <c r="B161" s="7">
        <v>35000000</v>
      </c>
      <c r="C161" s="7">
        <v>3000000</v>
      </c>
      <c r="D161" s="9">
        <v>6.5000000000000002E-2</v>
      </c>
      <c r="E161" s="9">
        <v>1</v>
      </c>
      <c r="F161" s="7">
        <v>182000</v>
      </c>
      <c r="G161" s="2" t="s">
        <v>30</v>
      </c>
    </row>
    <row r="162" spans="1:7" x14ac:dyDescent="0.25">
      <c r="A162" s="2" t="s">
        <v>1011</v>
      </c>
      <c r="B162" s="7">
        <v>175000000</v>
      </c>
      <c r="C162" s="7">
        <v>75000000</v>
      </c>
      <c r="D162" s="9">
        <v>5.0000000000000001E-3</v>
      </c>
      <c r="E162" s="9">
        <v>1</v>
      </c>
      <c r="F162" s="7">
        <v>73501.19</v>
      </c>
      <c r="G162" s="2" t="s">
        <v>30</v>
      </c>
    </row>
    <row r="163" spans="1:7" x14ac:dyDescent="0.25">
      <c r="A163" s="2" t="s">
        <v>1012</v>
      </c>
      <c r="B163" s="7">
        <v>106000000</v>
      </c>
      <c r="C163" s="7">
        <v>470413145</v>
      </c>
      <c r="D163" s="9">
        <v>0.03</v>
      </c>
      <c r="E163" s="9">
        <v>1</v>
      </c>
      <c r="F163" s="7">
        <v>143509.17000000001</v>
      </c>
      <c r="G163" s="2" t="s">
        <v>30</v>
      </c>
    </row>
    <row r="164" spans="1:7" x14ac:dyDescent="0.25">
      <c r="A164" s="2" t="s">
        <v>1013</v>
      </c>
      <c r="B164" s="7">
        <v>14900000</v>
      </c>
      <c r="C164" s="7">
        <v>5000000</v>
      </c>
      <c r="D164" s="9">
        <v>1.55E-2</v>
      </c>
      <c r="E164" s="9">
        <v>1</v>
      </c>
      <c r="F164" s="7">
        <v>53115.62</v>
      </c>
      <c r="G164" s="7">
        <v>230950</v>
      </c>
    </row>
    <row r="165" spans="1:7" x14ac:dyDescent="0.25">
      <c r="A165" s="2" t="s">
        <v>1014</v>
      </c>
      <c r="B165" s="7">
        <v>120000000</v>
      </c>
      <c r="C165" s="7">
        <v>450000000</v>
      </c>
      <c r="D165" s="9">
        <v>0.2</v>
      </c>
      <c r="E165" s="9">
        <v>2.2499999999999999E-2</v>
      </c>
      <c r="F165" s="7">
        <v>12149.6</v>
      </c>
      <c r="G165" s="2" t="s">
        <v>30</v>
      </c>
    </row>
    <row r="166" spans="1:7" x14ac:dyDescent="0.25">
      <c r="A166" s="2" t="s">
        <v>1015</v>
      </c>
      <c r="B166" s="7">
        <v>500000000</v>
      </c>
      <c r="C166" s="7">
        <v>500000000</v>
      </c>
      <c r="D166" s="9">
        <v>1.4999999999999999E-2</v>
      </c>
      <c r="E166" s="9">
        <v>1</v>
      </c>
      <c r="F166" s="7">
        <v>862500</v>
      </c>
      <c r="G166" s="2" t="s">
        <v>30</v>
      </c>
    </row>
    <row r="167" spans="1:7" x14ac:dyDescent="0.25">
      <c r="A167" s="2" t="s">
        <v>1016</v>
      </c>
      <c r="B167" s="7">
        <v>200000000</v>
      </c>
      <c r="C167" s="7">
        <v>180000000</v>
      </c>
      <c r="D167" s="9">
        <v>7.4999999999999997E-3</v>
      </c>
      <c r="E167" s="9">
        <v>1</v>
      </c>
      <c r="F167" s="7">
        <v>340573.48</v>
      </c>
      <c r="G167" s="2" t="s">
        <v>30</v>
      </c>
    </row>
    <row r="168" spans="1:7" x14ac:dyDescent="0.25">
      <c r="A168" s="2" t="s">
        <v>1017</v>
      </c>
      <c r="B168" s="7">
        <v>200000000</v>
      </c>
      <c r="C168" s="7">
        <v>600000000</v>
      </c>
      <c r="D168" s="9">
        <v>3.2000000000000001E-2</v>
      </c>
      <c r="E168" s="9">
        <v>1</v>
      </c>
      <c r="F168" s="7">
        <v>167490.62</v>
      </c>
      <c r="G168" s="2" t="s">
        <v>30</v>
      </c>
    </row>
    <row r="169" spans="1:7" x14ac:dyDescent="0.25">
      <c r="A169" s="2" t="s">
        <v>1018</v>
      </c>
      <c r="B169" s="7">
        <v>5000000</v>
      </c>
      <c r="C169" s="7">
        <v>10000000</v>
      </c>
      <c r="D169" s="9">
        <v>0.04</v>
      </c>
      <c r="E169" s="9">
        <v>1</v>
      </c>
      <c r="F169" s="7">
        <v>75798.33</v>
      </c>
      <c r="G169" s="7">
        <v>80318.080000000002</v>
      </c>
    </row>
    <row r="170" spans="1:7" x14ac:dyDescent="0.25">
      <c r="A170" s="2" t="s">
        <v>1019</v>
      </c>
      <c r="B170" s="7">
        <v>60000000</v>
      </c>
      <c r="C170" s="7">
        <v>20000000</v>
      </c>
      <c r="D170" s="9">
        <v>0.01</v>
      </c>
      <c r="E170" s="9">
        <v>1</v>
      </c>
      <c r="F170" s="7">
        <v>18527.46</v>
      </c>
      <c r="G170" s="2" t="s">
        <v>30</v>
      </c>
    </row>
    <row r="171" spans="1:7" x14ac:dyDescent="0.25">
      <c r="A171" s="2" t="s">
        <v>1020</v>
      </c>
      <c r="B171" s="7">
        <v>7000000</v>
      </c>
      <c r="C171" s="7">
        <v>3000000</v>
      </c>
      <c r="D171" s="9">
        <v>0.1</v>
      </c>
      <c r="E171" s="9">
        <v>1</v>
      </c>
      <c r="F171" s="7">
        <v>54253.96</v>
      </c>
      <c r="G171" s="2" t="s">
        <v>30</v>
      </c>
    </row>
    <row r="172" spans="1:7" x14ac:dyDescent="0.25">
      <c r="A172" s="2" t="s">
        <v>1021</v>
      </c>
      <c r="B172" s="7">
        <v>130000000</v>
      </c>
      <c r="C172" s="7">
        <v>150000000</v>
      </c>
      <c r="D172" s="9">
        <v>0.1</v>
      </c>
      <c r="E172" s="9">
        <v>7.8E-2</v>
      </c>
      <c r="F172" s="7">
        <v>85154.16</v>
      </c>
      <c r="G172" s="2" t="s">
        <v>30</v>
      </c>
    </row>
    <row r="173" spans="1:7" x14ac:dyDescent="0.25">
      <c r="A173" s="2" t="s">
        <v>1022</v>
      </c>
      <c r="B173" s="7">
        <v>20000000</v>
      </c>
      <c r="C173" s="7">
        <v>10000000</v>
      </c>
      <c r="D173" s="9">
        <v>2.5000000000000001E-2</v>
      </c>
      <c r="E173" s="9">
        <v>0.9</v>
      </c>
      <c r="F173" s="7">
        <v>138717.97</v>
      </c>
      <c r="G173" s="2" t="s">
        <v>30</v>
      </c>
    </row>
    <row r="174" spans="1:7" x14ac:dyDescent="0.25">
      <c r="A174" s="2" t="s">
        <v>1023</v>
      </c>
      <c r="B174" s="7">
        <v>300000000</v>
      </c>
      <c r="C174" s="7">
        <v>275000000</v>
      </c>
      <c r="D174" s="9">
        <v>0.1</v>
      </c>
      <c r="E174" s="9">
        <v>1</v>
      </c>
      <c r="F174" s="7">
        <v>1095000</v>
      </c>
      <c r="G174" s="2" t="s">
        <v>30</v>
      </c>
    </row>
    <row r="175" spans="1:7" x14ac:dyDescent="0.25">
      <c r="A175" s="2" t="s">
        <v>1024</v>
      </c>
      <c r="B175" s="7">
        <v>35000000</v>
      </c>
      <c r="C175" s="7">
        <v>30000000</v>
      </c>
      <c r="D175" s="9">
        <v>2.5000000000000001E-2</v>
      </c>
      <c r="E175" s="9">
        <v>1</v>
      </c>
      <c r="F175" s="7">
        <v>42000</v>
      </c>
      <c r="G175" s="2" t="s">
        <v>30</v>
      </c>
    </row>
    <row r="176" spans="1:7" x14ac:dyDescent="0.25">
      <c r="A176" s="2" t="s">
        <v>1025</v>
      </c>
      <c r="B176" s="7">
        <v>10788000</v>
      </c>
      <c r="C176" s="7">
        <v>3400000</v>
      </c>
      <c r="D176" s="9">
        <v>0.28000000000000003</v>
      </c>
      <c r="E176" s="9">
        <v>1</v>
      </c>
      <c r="F176" s="7">
        <v>266889.21999999997</v>
      </c>
      <c r="G176" s="7">
        <v>1264758.03</v>
      </c>
    </row>
    <row r="177" spans="1:7" x14ac:dyDescent="0.25">
      <c r="A177" s="2" t="s">
        <v>1026</v>
      </c>
      <c r="B177" s="7">
        <v>85000000</v>
      </c>
      <c r="C177" s="7">
        <v>85000000</v>
      </c>
      <c r="D177" s="9">
        <v>0.01</v>
      </c>
      <c r="E177" s="9">
        <v>1</v>
      </c>
      <c r="F177" s="7">
        <v>56949.99</v>
      </c>
      <c r="G177" s="7">
        <v>938110.23</v>
      </c>
    </row>
    <row r="178" spans="1:7" x14ac:dyDescent="0.25">
      <c r="A178" s="2" t="s">
        <v>1027</v>
      </c>
      <c r="B178" s="7">
        <v>500000000</v>
      </c>
      <c r="C178" s="7">
        <v>1000000000</v>
      </c>
      <c r="D178" s="9">
        <v>5.5E-2</v>
      </c>
      <c r="E178" s="9">
        <v>0.33329999999999999</v>
      </c>
      <c r="F178" s="7">
        <v>658066.93000000005</v>
      </c>
      <c r="G178" s="2" t="s">
        <v>30</v>
      </c>
    </row>
    <row r="179" spans="1:7" x14ac:dyDescent="0.25">
      <c r="A179" s="2" t="s">
        <v>1028</v>
      </c>
      <c r="B179" s="7">
        <v>4000000</v>
      </c>
      <c r="C179" s="7">
        <v>18000000</v>
      </c>
      <c r="D179" s="9">
        <v>2.5000000000000001E-2</v>
      </c>
      <c r="E179" s="9">
        <v>1</v>
      </c>
      <c r="F179" s="7">
        <v>96648.78</v>
      </c>
      <c r="G179" s="7">
        <v>147817.39000000001</v>
      </c>
    </row>
    <row r="180" spans="1:7" x14ac:dyDescent="0.25">
      <c r="A180" s="2" t="s">
        <v>1029</v>
      </c>
      <c r="B180" s="7">
        <v>190000000</v>
      </c>
      <c r="C180" s="7">
        <v>140000000</v>
      </c>
      <c r="D180" s="9">
        <v>2.6700000000000002E-2</v>
      </c>
      <c r="E180" s="9">
        <v>1</v>
      </c>
      <c r="F180" s="7">
        <v>403303.44</v>
      </c>
      <c r="G180" s="2" t="s">
        <v>30</v>
      </c>
    </row>
    <row r="181" spans="1:7" x14ac:dyDescent="0.25">
      <c r="A181" s="2" t="s">
        <v>1030</v>
      </c>
      <c r="B181" s="7">
        <v>5000000</v>
      </c>
      <c r="C181" s="7">
        <v>5000000</v>
      </c>
      <c r="D181" s="9">
        <v>0.05</v>
      </c>
      <c r="E181" s="9">
        <v>1</v>
      </c>
      <c r="F181" s="7">
        <v>16250</v>
      </c>
      <c r="G181" s="2" t="s">
        <v>30</v>
      </c>
    </row>
    <row r="182" spans="1:7" x14ac:dyDescent="0.25">
      <c r="A182" s="2" t="s">
        <v>1031</v>
      </c>
      <c r="B182" s="7">
        <v>40000000</v>
      </c>
      <c r="C182" s="7">
        <v>30000000</v>
      </c>
      <c r="D182" s="9">
        <v>2.5000000000000001E-2</v>
      </c>
      <c r="E182" s="9">
        <v>1</v>
      </c>
      <c r="F182" s="7">
        <v>99993.89</v>
      </c>
      <c r="G182" s="2" t="s">
        <v>30</v>
      </c>
    </row>
    <row r="183" spans="1:7" x14ac:dyDescent="0.25">
      <c r="A183" s="2" t="s">
        <v>1032</v>
      </c>
      <c r="B183" s="7">
        <v>5000000</v>
      </c>
      <c r="C183" s="7">
        <v>5000000</v>
      </c>
      <c r="D183" s="9">
        <v>7.4999999999999997E-2</v>
      </c>
      <c r="E183" s="9">
        <v>1</v>
      </c>
      <c r="F183" s="7">
        <v>27269.02</v>
      </c>
      <c r="G183" s="2" t="s">
        <v>30</v>
      </c>
    </row>
    <row r="184" spans="1:7" x14ac:dyDescent="0.25">
      <c r="A184" s="2" t="s">
        <v>1033</v>
      </c>
      <c r="B184" s="7">
        <v>55000000</v>
      </c>
      <c r="C184" s="7">
        <v>25000000</v>
      </c>
      <c r="D184" s="9">
        <v>0.03</v>
      </c>
      <c r="E184" s="9">
        <v>1</v>
      </c>
      <c r="F184" s="7">
        <v>151022.78</v>
      </c>
      <c r="G184" s="7">
        <v>80727.33</v>
      </c>
    </row>
    <row r="185" spans="1:7" x14ac:dyDescent="0.25">
      <c r="A185" s="2" t="s">
        <v>1034</v>
      </c>
      <c r="B185" s="7">
        <v>11500000</v>
      </c>
      <c r="C185" s="7">
        <v>4000000</v>
      </c>
      <c r="D185" s="9">
        <v>0.01</v>
      </c>
      <c r="E185" s="9">
        <v>1</v>
      </c>
      <c r="F185" s="7">
        <v>110475.68</v>
      </c>
      <c r="G185" s="7">
        <v>115000</v>
      </c>
    </row>
    <row r="186" spans="1:7" x14ac:dyDescent="0.25">
      <c r="A186" s="2" t="s">
        <v>1035</v>
      </c>
      <c r="B186" s="7">
        <v>140000000</v>
      </c>
      <c r="C186" s="7">
        <v>60000000</v>
      </c>
      <c r="D186" s="9">
        <v>0.05</v>
      </c>
      <c r="E186" s="9">
        <v>1</v>
      </c>
      <c r="F186" s="7">
        <v>140302.96</v>
      </c>
      <c r="G186" s="2" t="s">
        <v>30</v>
      </c>
    </row>
    <row r="187" spans="1:7" x14ac:dyDescent="0.25">
      <c r="A187" s="2" t="s">
        <v>1036</v>
      </c>
      <c r="B187" s="7">
        <v>72000000</v>
      </c>
      <c r="C187" s="7">
        <v>25000000</v>
      </c>
      <c r="D187" s="9">
        <v>0.04</v>
      </c>
      <c r="E187" s="9">
        <v>1</v>
      </c>
      <c r="F187" s="7">
        <v>100800</v>
      </c>
      <c r="G187" s="2" t="s">
        <v>30</v>
      </c>
    </row>
    <row r="188" spans="1:7" x14ac:dyDescent="0.25">
      <c r="A188" s="2" t="s">
        <v>1037</v>
      </c>
      <c r="B188" s="7">
        <v>126000000</v>
      </c>
      <c r="C188" s="7">
        <v>112000000</v>
      </c>
      <c r="D188" s="9">
        <v>0.05</v>
      </c>
      <c r="E188" s="9">
        <v>3.1600000000000003E-2</v>
      </c>
      <c r="F188" s="7">
        <v>6605.44</v>
      </c>
      <c r="G188" s="2" t="s">
        <v>30</v>
      </c>
    </row>
    <row r="189" spans="1:7" x14ac:dyDescent="0.25">
      <c r="A189" s="2" t="s">
        <v>1038</v>
      </c>
      <c r="B189" s="7">
        <v>450000000</v>
      </c>
      <c r="C189" s="7">
        <v>705000000</v>
      </c>
      <c r="D189" s="9">
        <v>8.9999999999999993E-3</v>
      </c>
      <c r="E189" s="9">
        <v>1</v>
      </c>
      <c r="F189" s="7">
        <v>159975</v>
      </c>
      <c r="G189" s="2" t="s">
        <v>30</v>
      </c>
    </row>
    <row r="190" spans="1:7" x14ac:dyDescent="0.25">
      <c r="A190" s="2" t="s">
        <v>1039</v>
      </c>
      <c r="B190" s="7">
        <v>30000000</v>
      </c>
      <c r="C190" s="7">
        <v>15000000</v>
      </c>
      <c r="D190" s="9">
        <v>2.2499999999999999E-2</v>
      </c>
      <c r="E190" s="9">
        <v>1</v>
      </c>
      <c r="F190" s="7">
        <v>182970.89</v>
      </c>
      <c r="G190" s="7">
        <v>675000</v>
      </c>
    </row>
    <row r="191" spans="1:7" x14ac:dyDescent="0.25">
      <c r="A191" s="2" t="s">
        <v>1040</v>
      </c>
      <c r="B191" s="7">
        <v>15000000</v>
      </c>
      <c r="C191" s="7">
        <v>15000000</v>
      </c>
      <c r="D191" s="9">
        <v>2.5000000000000001E-2</v>
      </c>
      <c r="E191" s="9">
        <v>1</v>
      </c>
      <c r="F191" s="7">
        <v>18559.939999999999</v>
      </c>
      <c r="G191" s="2" t="s">
        <v>30</v>
      </c>
    </row>
    <row r="192" spans="1:7" x14ac:dyDescent="0.25">
      <c r="A192" s="2" t="s">
        <v>1041</v>
      </c>
      <c r="B192" s="7">
        <v>400000000</v>
      </c>
      <c r="C192" s="7">
        <v>400000000</v>
      </c>
      <c r="D192" s="9">
        <v>9.2999999999999992E-3</v>
      </c>
      <c r="E192" s="9">
        <v>1</v>
      </c>
      <c r="F192" s="7">
        <v>172445.81</v>
      </c>
      <c r="G192" s="2" t="s">
        <v>30</v>
      </c>
    </row>
    <row r="193" spans="1:7" x14ac:dyDescent="0.25">
      <c r="A193" s="2" t="s">
        <v>1042</v>
      </c>
      <c r="B193" s="7">
        <v>200000000</v>
      </c>
      <c r="C193" s="7">
        <v>400000000</v>
      </c>
      <c r="D193" s="9">
        <v>0.02</v>
      </c>
      <c r="E193" s="9">
        <v>1</v>
      </c>
      <c r="F193" s="7">
        <v>272000</v>
      </c>
      <c r="G193" s="2" t="s">
        <v>30</v>
      </c>
    </row>
    <row r="194" spans="1:7" x14ac:dyDescent="0.25">
      <c r="A194" s="2" t="s">
        <v>1043</v>
      </c>
      <c r="B194" s="7">
        <v>30000000</v>
      </c>
      <c r="C194" s="7">
        <v>20000000</v>
      </c>
      <c r="D194" s="9">
        <v>0.02</v>
      </c>
      <c r="E194" s="9">
        <v>1</v>
      </c>
      <c r="F194" s="7">
        <v>35982.32</v>
      </c>
      <c r="G194" s="2" t="s">
        <v>30</v>
      </c>
    </row>
    <row r="195" spans="1:7" x14ac:dyDescent="0.25">
      <c r="A195" s="2" t="s">
        <v>1044</v>
      </c>
      <c r="B195" s="7">
        <v>27500000</v>
      </c>
      <c r="C195" s="7">
        <v>25000000</v>
      </c>
      <c r="D195" s="9">
        <v>5.7000000000000002E-2</v>
      </c>
      <c r="E195" s="9">
        <v>1</v>
      </c>
      <c r="F195" s="7">
        <v>815097.85</v>
      </c>
      <c r="G195" s="7">
        <v>1567500.03</v>
      </c>
    </row>
    <row r="196" spans="1:7" x14ac:dyDescent="0.25">
      <c r="A196" s="2" t="s">
        <v>1045</v>
      </c>
      <c r="B196" s="7">
        <v>225000000</v>
      </c>
      <c r="C196" s="7">
        <v>100000000</v>
      </c>
      <c r="D196" s="9">
        <v>1.4999999999999999E-2</v>
      </c>
      <c r="E196" s="9">
        <v>1</v>
      </c>
      <c r="F196" s="7">
        <v>135000</v>
      </c>
      <c r="G196" s="2" t="s">
        <v>30</v>
      </c>
    </row>
    <row r="197" spans="1:7" x14ac:dyDescent="0.25">
      <c r="A197" s="2" t="s">
        <v>1046</v>
      </c>
      <c r="B197" s="7">
        <v>25000000</v>
      </c>
      <c r="C197" s="7">
        <v>10000000</v>
      </c>
      <c r="D197" s="9">
        <v>0.05</v>
      </c>
      <c r="E197" s="9">
        <v>1</v>
      </c>
      <c r="F197" s="7">
        <v>187500</v>
      </c>
      <c r="G197" s="2" t="s">
        <v>30</v>
      </c>
    </row>
    <row r="198" spans="1:7" x14ac:dyDescent="0.25">
      <c r="A198" s="2" t="s">
        <v>1047</v>
      </c>
      <c r="B198" s="7">
        <v>145000000</v>
      </c>
      <c r="C198" s="7">
        <v>10000000</v>
      </c>
      <c r="D198" s="9">
        <v>3.7499999999999999E-2</v>
      </c>
      <c r="E198" s="9">
        <v>1</v>
      </c>
      <c r="F198" s="7">
        <v>285468.76</v>
      </c>
      <c r="G198" s="2" t="s">
        <v>30</v>
      </c>
    </row>
    <row r="199" spans="1:7" x14ac:dyDescent="0.25">
      <c r="A199" s="2" t="s">
        <v>1048</v>
      </c>
      <c r="B199" s="7">
        <v>500000000</v>
      </c>
      <c r="C199" s="7">
        <v>1000000000</v>
      </c>
      <c r="D199" s="9">
        <v>5.5E-2</v>
      </c>
      <c r="E199" s="9">
        <v>0.33329999999999999</v>
      </c>
      <c r="F199" s="7">
        <v>438711.29</v>
      </c>
      <c r="G199" s="2" t="s">
        <v>30</v>
      </c>
    </row>
    <row r="200" spans="1:7" x14ac:dyDescent="0.25">
      <c r="A200" s="2" t="s">
        <v>1049</v>
      </c>
      <c r="B200" s="7">
        <v>10000000</v>
      </c>
      <c r="C200" s="7">
        <v>10000000</v>
      </c>
      <c r="D200" s="9">
        <v>0.05</v>
      </c>
      <c r="E200" s="9">
        <v>0.95</v>
      </c>
      <c r="F200" s="7">
        <v>103923.31</v>
      </c>
      <c r="G200" s="2" t="s">
        <v>30</v>
      </c>
    </row>
    <row r="201" spans="1:7" x14ac:dyDescent="0.25">
      <c r="A201" s="2" t="s">
        <v>1050</v>
      </c>
      <c r="B201" s="7">
        <v>31300000</v>
      </c>
      <c r="C201" s="7">
        <v>8900000</v>
      </c>
      <c r="D201" s="9">
        <v>5.0000000000000001E-3</v>
      </c>
      <c r="E201" s="9">
        <v>1</v>
      </c>
      <c r="F201" s="7">
        <v>7825</v>
      </c>
      <c r="G201" s="2" t="s">
        <v>30</v>
      </c>
    </row>
    <row r="202" spans="1:7" x14ac:dyDescent="0.25">
      <c r="A202" s="2" t="s">
        <v>1051</v>
      </c>
      <c r="B202" s="7">
        <v>55000000</v>
      </c>
      <c r="C202" s="7">
        <v>40000000</v>
      </c>
      <c r="D202" s="9">
        <v>5.5E-2</v>
      </c>
      <c r="E202" s="9">
        <v>1</v>
      </c>
      <c r="F202" s="7">
        <v>151228.84</v>
      </c>
      <c r="G202" s="2" t="s">
        <v>30</v>
      </c>
    </row>
    <row r="203" spans="1:7" x14ac:dyDescent="0.25">
      <c r="A203" s="2" t="s">
        <v>1052</v>
      </c>
      <c r="B203" s="7">
        <v>50000000</v>
      </c>
      <c r="C203" s="7">
        <v>50000000</v>
      </c>
      <c r="D203" s="9">
        <v>0.02</v>
      </c>
      <c r="E203" s="9">
        <v>1</v>
      </c>
      <c r="F203" s="7">
        <v>109800</v>
      </c>
      <c r="G203" s="2" t="s">
        <v>30</v>
      </c>
    </row>
    <row r="204" spans="1:7" x14ac:dyDescent="0.25">
      <c r="A204" s="2" t="s">
        <v>1053</v>
      </c>
      <c r="B204" s="7">
        <v>164000000</v>
      </c>
      <c r="C204" s="7">
        <v>87000000</v>
      </c>
      <c r="D204" s="9">
        <v>5.5E-2</v>
      </c>
      <c r="E204" s="9">
        <v>1</v>
      </c>
      <c r="F204" s="7">
        <v>541885.61</v>
      </c>
      <c r="G204" s="2" t="s">
        <v>30</v>
      </c>
    </row>
    <row r="205" spans="1:7" x14ac:dyDescent="0.25">
      <c r="A205" s="2" t="s">
        <v>1054</v>
      </c>
      <c r="B205" s="7">
        <v>25000000</v>
      </c>
      <c r="C205" s="7">
        <v>25000000</v>
      </c>
      <c r="D205" s="9">
        <v>4.4999999999999998E-2</v>
      </c>
      <c r="E205" s="9">
        <v>1</v>
      </c>
      <c r="F205" s="7">
        <v>58562.82</v>
      </c>
      <c r="G205" s="2" t="s">
        <v>30</v>
      </c>
    </row>
    <row r="206" spans="1:7" x14ac:dyDescent="0.25">
      <c r="A206" s="2" t="s">
        <v>1055</v>
      </c>
      <c r="B206" s="7">
        <v>10000000</v>
      </c>
      <c r="C206" s="7">
        <v>8000000</v>
      </c>
      <c r="D206" s="9">
        <v>2.5000000000000001E-2</v>
      </c>
      <c r="E206" s="9">
        <v>1</v>
      </c>
      <c r="F206" s="7">
        <v>148820.81</v>
      </c>
      <c r="G206" s="7">
        <v>97128.98</v>
      </c>
    </row>
    <row r="207" spans="1:7" x14ac:dyDescent="0.25">
      <c r="A207" s="2" t="s">
        <v>1056</v>
      </c>
      <c r="B207" s="7">
        <v>100000000</v>
      </c>
      <c r="C207" s="7">
        <v>100000000</v>
      </c>
      <c r="D207" s="9">
        <v>2.1499999999999998E-2</v>
      </c>
      <c r="E207" s="9">
        <v>1</v>
      </c>
      <c r="F207" s="7">
        <v>506552.2</v>
      </c>
      <c r="G207" s="2" t="s">
        <v>30</v>
      </c>
    </row>
    <row r="208" spans="1:7" x14ac:dyDescent="0.25">
      <c r="A208" s="2" t="s">
        <v>1057</v>
      </c>
      <c r="B208" s="7">
        <v>250000000</v>
      </c>
      <c r="C208" s="7">
        <v>500000000</v>
      </c>
      <c r="D208" s="9">
        <v>8.3000000000000001E-3</v>
      </c>
      <c r="E208" s="9">
        <v>1</v>
      </c>
      <c r="F208" s="7">
        <v>1307250</v>
      </c>
      <c r="G208" s="2" t="s">
        <v>30</v>
      </c>
    </row>
    <row r="209" spans="1:7" x14ac:dyDescent="0.25">
      <c r="A209" s="2" t="s">
        <v>1058</v>
      </c>
      <c r="B209" s="7">
        <v>300000000</v>
      </c>
      <c r="C209" s="7">
        <v>300000000</v>
      </c>
      <c r="D209" s="9">
        <v>0.03</v>
      </c>
      <c r="E209" s="9">
        <v>1</v>
      </c>
      <c r="F209" s="7">
        <v>427444.83</v>
      </c>
      <c r="G209" s="2" t="s">
        <v>30</v>
      </c>
    </row>
    <row r="210" spans="1:7" x14ac:dyDescent="0.25">
      <c r="A210" s="2" t="s">
        <v>1059</v>
      </c>
      <c r="B210" s="7">
        <v>45000000</v>
      </c>
      <c r="C210" s="7">
        <v>171000000</v>
      </c>
      <c r="D210" s="9">
        <v>2.7799999999999998E-2</v>
      </c>
      <c r="E210" s="9">
        <v>1</v>
      </c>
      <c r="F210" s="7">
        <v>140594.81</v>
      </c>
      <c r="G210" s="7">
        <v>1094093.45</v>
      </c>
    </row>
    <row r="211" spans="1:7" x14ac:dyDescent="0.25">
      <c r="A211" s="2" t="s">
        <v>1060</v>
      </c>
      <c r="B211" s="7">
        <v>30000000</v>
      </c>
      <c r="C211" s="7">
        <v>40000000</v>
      </c>
      <c r="D211" s="9">
        <v>0.05</v>
      </c>
      <c r="E211" s="9">
        <v>1</v>
      </c>
      <c r="F211" s="7">
        <v>138750</v>
      </c>
      <c r="G211" s="2" t="s">
        <v>30</v>
      </c>
    </row>
    <row r="212" spans="1:7" x14ac:dyDescent="0.25">
      <c r="A212" s="2" t="s">
        <v>1061</v>
      </c>
      <c r="B212" s="7">
        <v>30000000</v>
      </c>
      <c r="C212" s="7">
        <v>20000000</v>
      </c>
      <c r="D212" s="9">
        <v>0.1</v>
      </c>
      <c r="E212" s="9">
        <v>1</v>
      </c>
      <c r="F212" s="7">
        <v>82528.53</v>
      </c>
      <c r="G212" s="2" t="s">
        <v>30</v>
      </c>
    </row>
    <row r="213" spans="1:7" x14ac:dyDescent="0.25">
      <c r="A213" s="2" t="s">
        <v>1062</v>
      </c>
      <c r="B213" s="7">
        <v>90000000</v>
      </c>
      <c r="C213" s="7">
        <v>104000000</v>
      </c>
      <c r="D213" s="9">
        <v>1.4999999999999999E-2</v>
      </c>
      <c r="E213" s="9">
        <v>1</v>
      </c>
      <c r="F213" s="7">
        <v>56127</v>
      </c>
      <c r="G213" s="2" t="s">
        <v>30</v>
      </c>
    </row>
    <row r="214" spans="1:7" x14ac:dyDescent="0.25">
      <c r="A214" s="2" t="s">
        <v>1063</v>
      </c>
      <c r="B214" s="7">
        <v>40000000</v>
      </c>
      <c r="C214" s="7">
        <v>160000000</v>
      </c>
      <c r="D214" s="9">
        <v>0.08</v>
      </c>
      <c r="E214" s="9">
        <v>1</v>
      </c>
      <c r="F214" s="7">
        <v>63982.73</v>
      </c>
      <c r="G214" s="2" t="s">
        <v>30</v>
      </c>
    </row>
    <row r="215" spans="1:7" x14ac:dyDescent="0.25">
      <c r="A215" s="2" t="s">
        <v>1064</v>
      </c>
      <c r="B215" s="7">
        <v>116000000</v>
      </c>
      <c r="C215" s="7">
        <v>25100000</v>
      </c>
      <c r="D215" s="9">
        <v>0.03</v>
      </c>
      <c r="E215" s="9">
        <v>1</v>
      </c>
      <c r="F215" s="7">
        <v>174000</v>
      </c>
      <c r="G215" s="2" t="s">
        <v>30</v>
      </c>
    </row>
    <row r="216" spans="1:7" x14ac:dyDescent="0.25">
      <c r="A216" s="2" t="s">
        <v>1065</v>
      </c>
      <c r="B216" s="7">
        <v>70000000</v>
      </c>
      <c r="C216" s="7">
        <v>80000000</v>
      </c>
      <c r="D216" s="9">
        <v>5.0000000000000001E-3</v>
      </c>
      <c r="E216" s="9">
        <v>1</v>
      </c>
      <c r="F216" s="7">
        <v>73494.59</v>
      </c>
      <c r="G216" s="2" t="s">
        <v>30</v>
      </c>
    </row>
    <row r="217" spans="1:7" x14ac:dyDescent="0.25">
      <c r="A217" s="2" t="s">
        <v>1066</v>
      </c>
      <c r="B217" s="7">
        <v>500000000</v>
      </c>
      <c r="C217" s="7">
        <v>1500000000</v>
      </c>
      <c r="D217" s="9">
        <v>2.5999999999999999E-2</v>
      </c>
      <c r="E217" s="9">
        <v>1</v>
      </c>
      <c r="F217" s="7">
        <v>1235000</v>
      </c>
      <c r="G217" s="2" t="s">
        <v>30</v>
      </c>
    </row>
    <row r="218" spans="1:7" x14ac:dyDescent="0.25">
      <c r="A218" s="2" t="s">
        <v>1067</v>
      </c>
      <c r="B218" s="7">
        <v>80000000</v>
      </c>
      <c r="C218" s="7">
        <v>60000000</v>
      </c>
      <c r="D218" s="9">
        <v>5.0000000000000001E-3</v>
      </c>
      <c r="E218" s="9">
        <v>1</v>
      </c>
      <c r="F218" s="7">
        <v>90000</v>
      </c>
      <c r="G218" s="2" t="s">
        <v>30</v>
      </c>
    </row>
    <row r="219" spans="1:7" x14ac:dyDescent="0.25">
      <c r="A219" s="2" t="s">
        <v>1068</v>
      </c>
      <c r="B219" s="7">
        <v>50000000</v>
      </c>
      <c r="C219" s="7">
        <v>525000000</v>
      </c>
      <c r="D219" s="9">
        <v>3.5000000000000003E-2</v>
      </c>
      <c r="E219" s="9">
        <v>1</v>
      </c>
      <c r="F219" s="7">
        <v>36747.550000000003</v>
      </c>
      <c r="G219" s="2" t="s">
        <v>30</v>
      </c>
    </row>
    <row r="220" spans="1:7" x14ac:dyDescent="0.25">
      <c r="A220" s="2" t="s">
        <v>1069</v>
      </c>
      <c r="B220" s="7">
        <v>10000000</v>
      </c>
      <c r="C220" s="7">
        <v>5000000</v>
      </c>
      <c r="D220" s="9">
        <v>1</v>
      </c>
      <c r="E220" s="9">
        <v>1</v>
      </c>
      <c r="F220" s="7">
        <v>400000</v>
      </c>
      <c r="G220" s="2" t="s">
        <v>30</v>
      </c>
    </row>
    <row r="221" spans="1:7" x14ac:dyDescent="0.25">
      <c r="A221" s="2" t="s">
        <v>1070</v>
      </c>
      <c r="B221" s="7">
        <v>10000000</v>
      </c>
      <c r="C221" s="7">
        <v>10000000</v>
      </c>
      <c r="D221" s="9">
        <v>2.5000000000000001E-2</v>
      </c>
      <c r="E221" s="9">
        <v>0.95</v>
      </c>
      <c r="F221" s="7">
        <v>58187.62</v>
      </c>
      <c r="G221" s="2" t="s">
        <v>30</v>
      </c>
    </row>
    <row r="222" spans="1:7" x14ac:dyDescent="0.25">
      <c r="A222" s="2" t="s">
        <v>1071</v>
      </c>
      <c r="B222" s="7">
        <v>67630500</v>
      </c>
      <c r="C222" s="7">
        <v>726600000</v>
      </c>
      <c r="D222" s="9">
        <v>0.05</v>
      </c>
      <c r="E222" s="9">
        <v>2.9000000000000001E-2</v>
      </c>
      <c r="F222" s="7">
        <v>3071.36</v>
      </c>
      <c r="G222" s="2" t="s">
        <v>30</v>
      </c>
    </row>
    <row r="223" spans="1:7" x14ac:dyDescent="0.25">
      <c r="A223" s="2" t="s">
        <v>1072</v>
      </c>
      <c r="B223" s="7">
        <v>10000000</v>
      </c>
      <c r="C223" s="7">
        <v>5000000</v>
      </c>
      <c r="D223" s="9">
        <v>0.05</v>
      </c>
      <c r="E223" s="9">
        <v>0.27500000000000002</v>
      </c>
      <c r="F223" s="7">
        <v>39703.160000000003</v>
      </c>
      <c r="G223" s="2" t="s">
        <v>30</v>
      </c>
    </row>
    <row r="224" spans="1:7" x14ac:dyDescent="0.25">
      <c r="A224" s="2" t="s">
        <v>1073</v>
      </c>
      <c r="B224" s="7">
        <v>100000000</v>
      </c>
      <c r="C224" s="7">
        <v>100000000</v>
      </c>
      <c r="D224" s="9">
        <v>7.0000000000000007E-2</v>
      </c>
      <c r="E224" s="9">
        <v>1</v>
      </c>
      <c r="F224" s="7">
        <v>385000</v>
      </c>
      <c r="G224" s="2" t="s">
        <v>30</v>
      </c>
    </row>
    <row r="225" spans="1:7" x14ac:dyDescent="0.25">
      <c r="A225" s="2" t="s">
        <v>1074</v>
      </c>
      <c r="B225" s="7">
        <v>26000000</v>
      </c>
      <c r="C225" s="7">
        <v>40000000</v>
      </c>
      <c r="D225" s="9">
        <v>0.04</v>
      </c>
      <c r="E225" s="9">
        <v>1</v>
      </c>
      <c r="F225" s="7">
        <v>16640</v>
      </c>
      <c r="G225" s="2" t="s">
        <v>30</v>
      </c>
    </row>
    <row r="226" spans="1:7" x14ac:dyDescent="0.25">
      <c r="A226" s="2" t="s">
        <v>1075</v>
      </c>
      <c r="B226" s="7">
        <v>7250000</v>
      </c>
      <c r="C226" s="7">
        <v>3750000</v>
      </c>
      <c r="D226" s="9">
        <v>0.08</v>
      </c>
      <c r="E226" s="9">
        <v>1</v>
      </c>
      <c r="F226" s="7">
        <v>89999.16</v>
      </c>
      <c r="G226" s="7">
        <v>140000</v>
      </c>
    </row>
    <row r="227" spans="1:7" x14ac:dyDescent="0.25">
      <c r="A227" s="2" t="s">
        <v>1076</v>
      </c>
      <c r="B227" s="7">
        <v>19735305</v>
      </c>
      <c r="C227" s="7">
        <v>61060092</v>
      </c>
      <c r="D227" s="9">
        <v>0.03</v>
      </c>
      <c r="E227" s="9">
        <v>1</v>
      </c>
      <c r="F227" s="7">
        <v>194089.61</v>
      </c>
      <c r="G227" s="7">
        <v>592059.15</v>
      </c>
    </row>
    <row r="228" spans="1:7" x14ac:dyDescent="0.25">
      <c r="A228" s="2" t="s">
        <v>1077</v>
      </c>
      <c r="B228" s="7">
        <v>25000000</v>
      </c>
      <c r="C228" s="7">
        <v>40000000</v>
      </c>
      <c r="D228" s="9">
        <v>0.13750000000000001</v>
      </c>
      <c r="E228" s="9">
        <v>1</v>
      </c>
      <c r="F228" s="7">
        <v>79062.48</v>
      </c>
      <c r="G228" s="2" t="s">
        <v>30</v>
      </c>
    </row>
    <row r="229" spans="1:7" x14ac:dyDescent="0.25">
      <c r="A229" s="2" t="s">
        <v>1078</v>
      </c>
      <c r="B229" s="7">
        <v>314000000</v>
      </c>
      <c r="C229" s="7">
        <v>40000000</v>
      </c>
      <c r="D229" s="9">
        <v>2.75E-2</v>
      </c>
      <c r="E229" s="9">
        <v>1</v>
      </c>
      <c r="F229" s="7">
        <v>345400</v>
      </c>
      <c r="G229" s="2" t="s">
        <v>30</v>
      </c>
    </row>
    <row r="230" spans="1:7" x14ac:dyDescent="0.25">
      <c r="A230" s="2" t="s">
        <v>1079</v>
      </c>
      <c r="B230" s="7">
        <v>150000000</v>
      </c>
      <c r="C230" s="7">
        <v>200000000</v>
      </c>
      <c r="D230" s="9">
        <v>3.5000000000000003E-2</v>
      </c>
      <c r="E230" s="9">
        <v>1</v>
      </c>
      <c r="F230" s="7">
        <v>262411.03000000003</v>
      </c>
      <c r="G230" s="2" t="s">
        <v>30</v>
      </c>
    </row>
    <row r="231" spans="1:7" x14ac:dyDescent="0.25">
      <c r="A231" s="2" t="s">
        <v>1080</v>
      </c>
      <c r="B231" s="7">
        <v>3000000</v>
      </c>
      <c r="C231" s="7">
        <v>2500000</v>
      </c>
      <c r="D231" s="9">
        <v>2.5000000000000001E-2</v>
      </c>
      <c r="E231" s="9">
        <v>1</v>
      </c>
      <c r="F231" s="7">
        <v>58075.11</v>
      </c>
      <c r="G231" s="7">
        <v>77760.06</v>
      </c>
    </row>
    <row r="232" spans="1:7" x14ac:dyDescent="0.25">
      <c r="A232" s="2" t="s">
        <v>1081</v>
      </c>
      <c r="B232" s="7">
        <v>175000000</v>
      </c>
      <c r="C232" s="7">
        <v>75000000</v>
      </c>
      <c r="D232" s="9">
        <v>2.5000000000000001E-2</v>
      </c>
      <c r="E232" s="9">
        <v>1</v>
      </c>
      <c r="F232" s="7">
        <v>2401875</v>
      </c>
      <c r="G232" s="2" t="s">
        <v>30</v>
      </c>
    </row>
    <row r="233" spans="1:7" x14ac:dyDescent="0.25">
      <c r="A233" s="2" t="s">
        <v>1082</v>
      </c>
      <c r="B233" s="7">
        <v>43100000</v>
      </c>
      <c r="C233" s="7">
        <v>10400000</v>
      </c>
      <c r="D233" s="9">
        <v>6.2300000000000001E-2</v>
      </c>
      <c r="E233" s="9">
        <v>1</v>
      </c>
      <c r="F233" s="7">
        <v>107405.2</v>
      </c>
      <c r="G233" s="2" t="s">
        <v>30</v>
      </c>
    </row>
    <row r="234" spans="1:7" x14ac:dyDescent="0.25">
      <c r="A234" s="2" t="s">
        <v>1083</v>
      </c>
      <c r="B234" s="7">
        <v>300000000</v>
      </c>
      <c r="C234" s="7">
        <v>1200000000</v>
      </c>
      <c r="D234" s="9">
        <v>7.4999999999999997E-2</v>
      </c>
      <c r="E234" s="9">
        <v>1</v>
      </c>
      <c r="F234" s="7">
        <v>404966.93</v>
      </c>
      <c r="G234" s="2" t="s">
        <v>30</v>
      </c>
    </row>
    <row r="235" spans="1:7" x14ac:dyDescent="0.25">
      <c r="A235" s="2" t="s">
        <v>1084</v>
      </c>
      <c r="B235" s="7">
        <v>50000000</v>
      </c>
      <c r="C235" s="7">
        <v>250000000</v>
      </c>
      <c r="D235" s="9">
        <v>1.4999999999999999E-2</v>
      </c>
      <c r="E235" s="9">
        <v>1</v>
      </c>
      <c r="F235" s="7">
        <v>84375</v>
      </c>
      <c r="G235" s="2" t="s">
        <v>30</v>
      </c>
    </row>
    <row r="236" spans="1:7" x14ac:dyDescent="0.25">
      <c r="A236" s="2" t="s">
        <v>1085</v>
      </c>
      <c r="B236" s="7">
        <v>100000000</v>
      </c>
      <c r="C236" s="7">
        <v>238000000</v>
      </c>
      <c r="D236" s="9">
        <v>0.01</v>
      </c>
      <c r="E236" s="9">
        <v>1</v>
      </c>
      <c r="F236" s="7">
        <v>18000</v>
      </c>
      <c r="G236" s="2" t="s">
        <v>30</v>
      </c>
    </row>
    <row r="237" spans="1:7" x14ac:dyDescent="0.25">
      <c r="A237" s="2" t="s">
        <v>1086</v>
      </c>
      <c r="B237" s="7">
        <v>200000000</v>
      </c>
      <c r="C237" s="7">
        <v>1400000000</v>
      </c>
      <c r="D237" s="9">
        <v>7.4999999999999997E-2</v>
      </c>
      <c r="E237" s="9">
        <v>1</v>
      </c>
      <c r="F237" s="7">
        <v>600000</v>
      </c>
      <c r="G237" s="2" t="s">
        <v>30</v>
      </c>
    </row>
    <row r="238" spans="1:7" x14ac:dyDescent="0.25">
      <c r="A238" s="2" t="s">
        <v>1087</v>
      </c>
      <c r="B238" s="7">
        <v>140000000</v>
      </c>
      <c r="C238" s="7">
        <v>50000000</v>
      </c>
      <c r="D238" s="9">
        <v>0.1</v>
      </c>
      <c r="E238" s="9">
        <v>1</v>
      </c>
      <c r="F238" s="7">
        <v>441006.47</v>
      </c>
      <c r="G238" s="2" t="s">
        <v>30</v>
      </c>
    </row>
    <row r="239" spans="1:7" x14ac:dyDescent="0.25">
      <c r="A239" s="2" t="s">
        <v>1088</v>
      </c>
      <c r="B239" s="7">
        <v>50000000</v>
      </c>
      <c r="C239" s="7">
        <v>50000000</v>
      </c>
      <c r="D239" s="9">
        <v>4.4999999999999998E-2</v>
      </c>
      <c r="E239" s="9">
        <v>1</v>
      </c>
      <c r="F239" s="7">
        <v>125707.5</v>
      </c>
      <c r="G239" s="2" t="s">
        <v>30</v>
      </c>
    </row>
    <row r="240" spans="1:7" x14ac:dyDescent="0.25">
      <c r="A240" s="2" t="s">
        <v>1089</v>
      </c>
      <c r="B240" s="7">
        <v>15000000</v>
      </c>
      <c r="C240" s="7">
        <v>11000000</v>
      </c>
      <c r="D240" s="9">
        <v>7.7499999999999999E-2</v>
      </c>
      <c r="E240" s="9">
        <v>1</v>
      </c>
      <c r="F240" s="7">
        <v>68587.45</v>
      </c>
      <c r="G240" s="2" t="s">
        <v>30</v>
      </c>
    </row>
    <row r="241" spans="1:7" x14ac:dyDescent="0.25">
      <c r="A241" s="2" t="s">
        <v>1090</v>
      </c>
      <c r="B241" s="7">
        <v>106000000</v>
      </c>
      <c r="C241" s="7">
        <v>258413145</v>
      </c>
      <c r="D241" s="9">
        <v>0.03</v>
      </c>
      <c r="E241" s="9">
        <v>1</v>
      </c>
      <c r="F241" s="7">
        <v>277541.25</v>
      </c>
      <c r="G241" s="2" t="s">
        <v>30</v>
      </c>
    </row>
    <row r="242" spans="1:7" x14ac:dyDescent="0.25">
      <c r="A242" s="2" t="s">
        <v>1091</v>
      </c>
      <c r="B242" s="7">
        <v>45000000</v>
      </c>
      <c r="C242" s="7">
        <v>35000000</v>
      </c>
      <c r="D242" s="9">
        <v>0.06</v>
      </c>
      <c r="E242" s="9">
        <v>1</v>
      </c>
      <c r="F242" s="7">
        <v>108000</v>
      </c>
      <c r="G242" s="2" t="s">
        <v>30</v>
      </c>
    </row>
    <row r="243" spans="1:7" x14ac:dyDescent="0.25">
      <c r="A243" s="2" t="s">
        <v>1092</v>
      </c>
      <c r="B243" s="7">
        <v>15000000</v>
      </c>
      <c r="C243" s="7">
        <v>35000000</v>
      </c>
      <c r="D243" s="9">
        <v>2.5000000000000001E-2</v>
      </c>
      <c r="E243" s="9">
        <v>1</v>
      </c>
      <c r="F243" s="7">
        <v>506152.55</v>
      </c>
      <c r="G243" s="7">
        <v>730468.75</v>
      </c>
    </row>
    <row r="244" spans="1:7" x14ac:dyDescent="0.25">
      <c r="A244" s="2" t="s">
        <v>1093</v>
      </c>
      <c r="B244" s="7">
        <v>23800000</v>
      </c>
      <c r="C244" s="7">
        <v>4600000</v>
      </c>
      <c r="D244" s="9">
        <v>7.4999999999999997E-2</v>
      </c>
      <c r="E244" s="9">
        <v>1</v>
      </c>
      <c r="F244" s="7">
        <v>91042.23</v>
      </c>
      <c r="G244" s="2" t="s">
        <v>30</v>
      </c>
    </row>
    <row r="245" spans="1:7" x14ac:dyDescent="0.25">
      <c r="A245" s="2" t="s">
        <v>1094</v>
      </c>
      <c r="B245" s="7">
        <v>450000000</v>
      </c>
      <c r="C245" s="7">
        <v>550000000</v>
      </c>
      <c r="D245" s="9">
        <v>0.01</v>
      </c>
      <c r="E245" s="9">
        <v>1</v>
      </c>
      <c r="F245" s="7">
        <v>315000</v>
      </c>
      <c r="G245" s="2" t="s">
        <v>30</v>
      </c>
    </row>
    <row r="246" spans="1:7" x14ac:dyDescent="0.25">
      <c r="A246" s="2" t="s">
        <v>1095</v>
      </c>
      <c r="B246" s="7">
        <v>45000000</v>
      </c>
      <c r="C246" s="7">
        <v>40000000</v>
      </c>
      <c r="D246" s="9">
        <v>3.7499999999999999E-2</v>
      </c>
      <c r="E246" s="9">
        <v>1</v>
      </c>
      <c r="F246" s="7">
        <v>31611.9</v>
      </c>
      <c r="G246" s="2" t="s">
        <v>30</v>
      </c>
    </row>
    <row r="247" spans="1:7" x14ac:dyDescent="0.25">
      <c r="A247" s="2" t="s">
        <v>1096</v>
      </c>
      <c r="B247" s="7">
        <v>20000000</v>
      </c>
      <c r="C247" s="7">
        <v>20000000</v>
      </c>
      <c r="D247" s="9">
        <v>2.5000000000000001E-2</v>
      </c>
      <c r="E247" s="9">
        <v>1</v>
      </c>
      <c r="F247" s="7">
        <v>26506.69</v>
      </c>
      <c r="G247" s="2" t="s">
        <v>30</v>
      </c>
    </row>
    <row r="248" spans="1:7" x14ac:dyDescent="0.25">
      <c r="A248" s="2" t="s">
        <v>1097</v>
      </c>
      <c r="B248" s="7">
        <v>55000000</v>
      </c>
      <c r="C248" s="7">
        <v>20000000</v>
      </c>
      <c r="D248" s="9">
        <v>1.4999999999999999E-2</v>
      </c>
      <c r="E248" s="9">
        <v>1</v>
      </c>
      <c r="F248" s="7">
        <v>204224.85</v>
      </c>
      <c r="G248" s="2" t="s">
        <v>30</v>
      </c>
    </row>
    <row r="249" spans="1:7" x14ac:dyDescent="0.25">
      <c r="A249" s="2" t="s">
        <v>1098</v>
      </c>
      <c r="B249" s="7">
        <v>250000000</v>
      </c>
      <c r="C249" s="7">
        <v>200000000</v>
      </c>
      <c r="D249" s="9">
        <v>0.2</v>
      </c>
      <c r="E249" s="9">
        <v>0.03</v>
      </c>
      <c r="F249" s="7">
        <v>45000</v>
      </c>
      <c r="G249" s="2" t="s">
        <v>30</v>
      </c>
    </row>
    <row r="250" spans="1:7" x14ac:dyDescent="0.25">
      <c r="A250" s="2" t="s">
        <v>1099</v>
      </c>
      <c r="B250" s="7">
        <v>40000000</v>
      </c>
      <c r="C250" s="7">
        <v>50000000</v>
      </c>
      <c r="D250" s="9">
        <v>5.0000000000000001E-3</v>
      </c>
      <c r="E250" s="9">
        <v>1</v>
      </c>
      <c r="F250" s="7">
        <v>106012.75</v>
      </c>
      <c r="G250" s="2" t="s">
        <v>30</v>
      </c>
    </row>
    <row r="251" spans="1:7" x14ac:dyDescent="0.25">
      <c r="A251" s="2" t="s">
        <v>1100</v>
      </c>
      <c r="B251" s="7">
        <v>106000000</v>
      </c>
      <c r="C251" s="7">
        <v>364413145</v>
      </c>
      <c r="D251" s="9">
        <v>0.03</v>
      </c>
      <c r="E251" s="9">
        <v>1</v>
      </c>
      <c r="F251" s="7">
        <v>186832.63</v>
      </c>
      <c r="G251" s="2" t="s">
        <v>30</v>
      </c>
    </row>
    <row r="252" spans="1:7" x14ac:dyDescent="0.25">
      <c r="A252" s="2" t="s">
        <v>1101</v>
      </c>
      <c r="B252" s="7">
        <v>50000000</v>
      </c>
      <c r="C252" s="7">
        <v>4000000</v>
      </c>
      <c r="D252" s="9">
        <v>0.05</v>
      </c>
      <c r="E252" s="9">
        <v>1</v>
      </c>
      <c r="F252" s="7">
        <v>106250</v>
      </c>
      <c r="G252" s="2" t="s">
        <v>30</v>
      </c>
    </row>
    <row r="253" spans="1:7" x14ac:dyDescent="0.25">
      <c r="A253" s="2" t="s">
        <v>1102</v>
      </c>
      <c r="B253" s="7">
        <v>115000000</v>
      </c>
      <c r="C253" s="7">
        <v>25000000</v>
      </c>
      <c r="D253" s="9">
        <v>0.03</v>
      </c>
      <c r="E253" s="9">
        <v>1</v>
      </c>
      <c r="F253" s="7">
        <v>1039127.1</v>
      </c>
      <c r="G253" s="7">
        <v>3450000</v>
      </c>
    </row>
    <row r="254" spans="1:7" x14ac:dyDescent="0.25">
      <c r="A254" s="2" t="s">
        <v>1103</v>
      </c>
      <c r="B254" s="7">
        <v>100000000</v>
      </c>
      <c r="C254" s="7">
        <v>50000000</v>
      </c>
      <c r="D254" s="9">
        <v>0.1</v>
      </c>
      <c r="E254" s="9">
        <v>1</v>
      </c>
      <c r="F254" s="7">
        <v>400002.79</v>
      </c>
      <c r="G254" s="2" t="s">
        <v>30</v>
      </c>
    </row>
    <row r="255" spans="1:7" x14ac:dyDescent="0.25">
      <c r="A255" s="2" t="s">
        <v>1104</v>
      </c>
      <c r="B255" s="7">
        <v>200000000</v>
      </c>
      <c r="C255" s="7">
        <v>400000000</v>
      </c>
      <c r="D255" s="9">
        <v>0.02</v>
      </c>
      <c r="E255" s="9">
        <v>1</v>
      </c>
      <c r="F255" s="7">
        <v>135614.44</v>
      </c>
      <c r="G255" s="2" t="s">
        <v>30</v>
      </c>
    </row>
    <row r="256" spans="1:7" x14ac:dyDescent="0.25">
      <c r="A256" s="2" t="s">
        <v>1105</v>
      </c>
      <c r="B256" s="7">
        <v>895000000</v>
      </c>
      <c r="C256" s="7">
        <v>260000000</v>
      </c>
      <c r="D256" s="9">
        <v>2.5000000000000001E-3</v>
      </c>
      <c r="E256" s="9">
        <v>1</v>
      </c>
      <c r="F256" s="7">
        <v>246124.96</v>
      </c>
      <c r="G256" s="2" t="s">
        <v>30</v>
      </c>
    </row>
    <row r="257" spans="1:7" x14ac:dyDescent="0.25">
      <c r="A257" s="2" t="s">
        <v>1106</v>
      </c>
      <c r="B257" s="7">
        <v>20000000</v>
      </c>
      <c r="C257" s="7">
        <v>5000000</v>
      </c>
      <c r="D257" s="9">
        <v>0.03</v>
      </c>
      <c r="E257" s="9">
        <v>1</v>
      </c>
      <c r="F257" s="7">
        <v>162177.60000000001</v>
      </c>
      <c r="G257" s="2" t="s">
        <v>30</v>
      </c>
    </row>
    <row r="258" spans="1:7" x14ac:dyDescent="0.25">
      <c r="A258" s="2" t="s">
        <v>1107</v>
      </c>
      <c r="B258" s="7">
        <v>20000000</v>
      </c>
      <c r="C258" s="7">
        <v>20000000</v>
      </c>
      <c r="D258" s="9">
        <v>5.0000000000000001E-3</v>
      </c>
      <c r="E258" s="9">
        <v>1</v>
      </c>
      <c r="F258" s="7">
        <v>39500.68</v>
      </c>
      <c r="G258" s="2" t="s">
        <v>30</v>
      </c>
    </row>
    <row r="259" spans="1:7" x14ac:dyDescent="0.25">
      <c r="A259" s="2" t="s">
        <v>1108</v>
      </c>
      <c r="B259" s="7">
        <v>425000000</v>
      </c>
      <c r="C259" s="7">
        <v>425000000</v>
      </c>
      <c r="D259" s="9">
        <v>1.3899999999999999E-2</v>
      </c>
      <c r="E259" s="9">
        <v>1</v>
      </c>
      <c r="F259" s="7">
        <v>176587.28</v>
      </c>
      <c r="G259" s="2" t="s">
        <v>30</v>
      </c>
    </row>
    <row r="260" spans="1:7" x14ac:dyDescent="0.25">
      <c r="A260" s="2" t="s">
        <v>1109</v>
      </c>
      <c r="B260" s="7">
        <v>39000000</v>
      </c>
      <c r="C260" s="7">
        <v>5000000</v>
      </c>
      <c r="D260" s="9">
        <v>0.01</v>
      </c>
      <c r="E260" s="9">
        <v>1</v>
      </c>
      <c r="F260" s="7">
        <v>47176</v>
      </c>
      <c r="G260" s="7">
        <v>93627.82</v>
      </c>
    </row>
    <row r="261" spans="1:7" x14ac:dyDescent="0.25">
      <c r="A261" s="2" t="s">
        <v>1110</v>
      </c>
      <c r="B261" s="7">
        <v>300000000</v>
      </c>
      <c r="C261" s="7">
        <v>600000000</v>
      </c>
      <c r="D261" s="9">
        <v>2.8299999999999999E-2</v>
      </c>
      <c r="E261" s="9">
        <v>1</v>
      </c>
      <c r="F261" s="7">
        <v>361245.76</v>
      </c>
      <c r="G261" s="2" t="s">
        <v>30</v>
      </c>
    </row>
    <row r="262" spans="1:7" x14ac:dyDescent="0.25">
      <c r="A262" s="2" t="s">
        <v>1111</v>
      </c>
      <c r="B262" s="7">
        <v>177500000</v>
      </c>
      <c r="C262" s="7">
        <v>92500000</v>
      </c>
      <c r="D262" s="9">
        <v>5.7000000000000002E-2</v>
      </c>
      <c r="E262" s="9">
        <v>1</v>
      </c>
      <c r="F262" s="7">
        <v>333922.02</v>
      </c>
      <c r="G262" s="2" t="s">
        <v>30</v>
      </c>
    </row>
    <row r="263" spans="1:7" x14ac:dyDescent="0.25">
      <c r="A263" s="2" t="s">
        <v>1112</v>
      </c>
      <c r="B263" s="7">
        <v>400000000</v>
      </c>
      <c r="C263" s="7">
        <v>150000000</v>
      </c>
      <c r="D263" s="9">
        <v>7.4999999999999997E-3</v>
      </c>
      <c r="E263" s="9">
        <v>1</v>
      </c>
      <c r="F263" s="7">
        <v>337500</v>
      </c>
      <c r="G263" s="2" t="s">
        <v>30</v>
      </c>
    </row>
    <row r="264" spans="1:7" x14ac:dyDescent="0.25">
      <c r="A264" s="2" t="s">
        <v>1113</v>
      </c>
      <c r="B264" s="7">
        <v>76700000</v>
      </c>
      <c r="C264" s="7">
        <v>11100000</v>
      </c>
      <c r="D264" s="9">
        <v>1.4999999999999999E-2</v>
      </c>
      <c r="E264" s="9">
        <v>1</v>
      </c>
      <c r="F264" s="7">
        <v>388293.72</v>
      </c>
      <c r="G264" s="7">
        <v>479203.8</v>
      </c>
    </row>
    <row r="265" spans="1:7" x14ac:dyDescent="0.25">
      <c r="A265" s="2" t="s">
        <v>1114</v>
      </c>
      <c r="B265" s="7">
        <v>8000000</v>
      </c>
      <c r="C265" s="7">
        <v>7000000</v>
      </c>
      <c r="D265" s="9">
        <v>1.4999999999999999E-2</v>
      </c>
      <c r="E265" s="9">
        <v>1</v>
      </c>
      <c r="F265" s="7">
        <v>20882.66</v>
      </c>
      <c r="G265" s="2" t="s">
        <v>30</v>
      </c>
    </row>
    <row r="266" spans="1:7" x14ac:dyDescent="0.25">
      <c r="A266" s="2" t="s">
        <v>1115</v>
      </c>
      <c r="B266" s="7">
        <v>100000000</v>
      </c>
      <c r="C266" s="7">
        <v>130000000</v>
      </c>
      <c r="D266" s="9">
        <v>2.5000000000000001E-2</v>
      </c>
      <c r="E266" s="9">
        <v>1</v>
      </c>
      <c r="F266" s="7">
        <v>131250</v>
      </c>
      <c r="G266" s="2" t="s">
        <v>30</v>
      </c>
    </row>
    <row r="267" spans="1:7" x14ac:dyDescent="0.25">
      <c r="A267" s="2" t="s">
        <v>1116</v>
      </c>
      <c r="B267" s="7">
        <v>38386384</v>
      </c>
      <c r="C267" s="7">
        <v>6000000</v>
      </c>
      <c r="D267" s="9">
        <v>0.1</v>
      </c>
      <c r="E267" s="9">
        <v>1</v>
      </c>
      <c r="F267" s="7">
        <v>115159.2</v>
      </c>
      <c r="G267" s="2" t="s">
        <v>30</v>
      </c>
    </row>
    <row r="268" spans="1:7" x14ac:dyDescent="0.25">
      <c r="A268" s="2" t="s">
        <v>1117</v>
      </c>
      <c r="B268" s="7">
        <v>350000000</v>
      </c>
      <c r="C268" s="7">
        <v>350000000</v>
      </c>
      <c r="D268" s="9">
        <v>4.8000000000000001E-2</v>
      </c>
      <c r="E268" s="9">
        <v>1</v>
      </c>
      <c r="F268" s="7">
        <v>814799.68</v>
      </c>
      <c r="G268" s="2" t="s">
        <v>30</v>
      </c>
    </row>
    <row r="269" spans="1:7" x14ac:dyDescent="0.25">
      <c r="A269" s="2" t="s">
        <v>1118</v>
      </c>
      <c r="B269" s="7">
        <v>50000000</v>
      </c>
      <c r="C269" s="7">
        <v>135000000</v>
      </c>
      <c r="D269" s="9">
        <v>0.03</v>
      </c>
      <c r="E269" s="9">
        <v>1</v>
      </c>
      <c r="F269" s="7">
        <v>149993.91</v>
      </c>
      <c r="G269" s="7">
        <v>1411920.21</v>
      </c>
    </row>
    <row r="270" spans="1:7" x14ac:dyDescent="0.25">
      <c r="A270" s="2" t="s">
        <v>1119</v>
      </c>
      <c r="B270" s="7">
        <v>375000000</v>
      </c>
      <c r="C270" s="7">
        <v>250000000</v>
      </c>
      <c r="D270" s="9">
        <v>6.5000000000000002E-2</v>
      </c>
      <c r="E270" s="9">
        <v>3.9E-2</v>
      </c>
      <c r="F270" s="7">
        <v>38935</v>
      </c>
      <c r="G270" s="2" t="s">
        <v>30</v>
      </c>
    </row>
    <row r="271" spans="1:7" x14ac:dyDescent="0.25">
      <c r="A271" s="2" t="s">
        <v>1120</v>
      </c>
      <c r="B271" s="7">
        <v>177500000</v>
      </c>
      <c r="C271" s="7">
        <v>92500000</v>
      </c>
      <c r="D271" s="9">
        <v>7.0000000000000007E-2</v>
      </c>
      <c r="E271" s="9">
        <v>3.3000000000000002E-2</v>
      </c>
      <c r="F271" s="7">
        <v>13456.02</v>
      </c>
      <c r="G271" s="2" t="s">
        <v>30</v>
      </c>
    </row>
    <row r="272" spans="1:7" x14ac:dyDescent="0.25">
      <c r="A272" s="2" t="s">
        <v>1121</v>
      </c>
      <c r="B272" s="7">
        <v>1500000</v>
      </c>
      <c r="C272" s="7">
        <v>1000000</v>
      </c>
      <c r="D272" s="9">
        <v>0.05</v>
      </c>
      <c r="E272" s="9">
        <v>1</v>
      </c>
      <c r="F272" s="7">
        <v>28725.94</v>
      </c>
      <c r="G272" s="7">
        <v>75000</v>
      </c>
    </row>
    <row r="273" spans="1:7" x14ac:dyDescent="0.25">
      <c r="A273" s="2" t="s">
        <v>1122</v>
      </c>
      <c r="B273" s="7">
        <v>70000000</v>
      </c>
      <c r="C273" s="7">
        <v>60000000</v>
      </c>
      <c r="D273" s="9">
        <v>0.02</v>
      </c>
      <c r="E273" s="9">
        <v>1</v>
      </c>
      <c r="F273" s="7">
        <v>27174.560000000001</v>
      </c>
      <c r="G273" s="2" t="s">
        <v>30</v>
      </c>
    </row>
    <row r="274" spans="1:7" x14ac:dyDescent="0.25">
      <c r="A274" s="2" t="s">
        <v>1123</v>
      </c>
      <c r="B274" s="7">
        <v>140000000</v>
      </c>
      <c r="C274" s="7">
        <v>150000000</v>
      </c>
      <c r="D274" s="9">
        <v>2.06E-2</v>
      </c>
      <c r="E274" s="9">
        <v>9.8000000000000004E-2</v>
      </c>
      <c r="F274" s="7">
        <v>30262.959999999999</v>
      </c>
      <c r="G274" s="2" t="s">
        <v>30</v>
      </c>
    </row>
    <row r="275" spans="1:7" x14ac:dyDescent="0.25">
      <c r="A275" s="2" t="s">
        <v>1124</v>
      </c>
      <c r="B275" s="7">
        <v>25000000</v>
      </c>
      <c r="C275" s="7">
        <v>100000000</v>
      </c>
      <c r="D275" s="9">
        <v>0.5</v>
      </c>
      <c r="E275" s="9">
        <v>1</v>
      </c>
      <c r="F275" s="7">
        <v>218400</v>
      </c>
      <c r="G275" s="2" t="s">
        <v>30</v>
      </c>
    </row>
    <row r="276" spans="1:7" x14ac:dyDescent="0.25">
      <c r="A276" s="2" t="s">
        <v>1125</v>
      </c>
      <c r="B276" s="7">
        <v>35000000</v>
      </c>
      <c r="C276" s="7">
        <v>10000000</v>
      </c>
      <c r="D276" s="9">
        <v>0.02</v>
      </c>
      <c r="E276" s="9">
        <v>1</v>
      </c>
      <c r="F276" s="7">
        <v>24501.67</v>
      </c>
      <c r="G276" s="2" t="s">
        <v>30</v>
      </c>
    </row>
    <row r="277" spans="1:7" x14ac:dyDescent="0.25">
      <c r="A277" s="2" t="s">
        <v>1126</v>
      </c>
      <c r="B277" s="7">
        <v>8136000</v>
      </c>
      <c r="C277" s="7">
        <v>3400000</v>
      </c>
      <c r="D277" s="9">
        <v>0.15</v>
      </c>
      <c r="E277" s="9">
        <v>1</v>
      </c>
      <c r="F277" s="7">
        <v>390528</v>
      </c>
      <c r="G277" s="7">
        <v>1220400</v>
      </c>
    </row>
    <row r="278" spans="1:7" x14ac:dyDescent="0.25">
      <c r="A278" s="2" t="s">
        <v>1127</v>
      </c>
      <c r="B278" s="7">
        <v>100000000</v>
      </c>
      <c r="C278" s="7">
        <v>300000000</v>
      </c>
      <c r="D278" s="9">
        <v>2.5000000000000001E-3</v>
      </c>
      <c r="E278" s="9">
        <v>1</v>
      </c>
      <c r="F278" s="7">
        <v>63750</v>
      </c>
      <c r="G278" s="2" t="s">
        <v>30</v>
      </c>
    </row>
    <row r="279" spans="1:7" x14ac:dyDescent="0.25">
      <c r="A279" s="2" t="s">
        <v>1128</v>
      </c>
      <c r="B279" s="7">
        <v>7500000</v>
      </c>
      <c r="C279" s="7">
        <v>12500000</v>
      </c>
      <c r="D279" s="9">
        <v>0.03</v>
      </c>
      <c r="E279" s="9">
        <v>1</v>
      </c>
      <c r="F279" s="7">
        <v>162172.64000000001</v>
      </c>
      <c r="G279" s="7">
        <v>384841.02</v>
      </c>
    </row>
    <row r="280" spans="1:7" x14ac:dyDescent="0.25">
      <c r="A280" s="2" t="s">
        <v>1129</v>
      </c>
      <c r="B280" s="7">
        <v>124300000</v>
      </c>
      <c r="C280" s="7">
        <v>110900000</v>
      </c>
      <c r="D280" s="9">
        <v>0.02</v>
      </c>
      <c r="E280" s="9">
        <v>0.33329999999999999</v>
      </c>
      <c r="F280" s="7">
        <v>34386.239999999998</v>
      </c>
      <c r="G280" s="2" t="s">
        <v>30</v>
      </c>
    </row>
    <row r="281" spans="1:7" x14ac:dyDescent="0.25">
      <c r="A281" s="2" t="s">
        <v>1130</v>
      </c>
      <c r="B281" s="7">
        <v>65000000</v>
      </c>
      <c r="C281" s="7">
        <v>75000000</v>
      </c>
      <c r="D281" s="9">
        <v>0.1</v>
      </c>
      <c r="E281" s="9">
        <v>1</v>
      </c>
      <c r="F281" s="7">
        <v>325000</v>
      </c>
      <c r="G281" s="2" t="s">
        <v>30</v>
      </c>
    </row>
    <row r="282" spans="1:7" x14ac:dyDescent="0.25">
      <c r="A282" s="2" t="s">
        <v>1131</v>
      </c>
      <c r="B282" s="7">
        <v>80000000</v>
      </c>
      <c r="C282" s="7">
        <v>60000000</v>
      </c>
      <c r="D282" s="9">
        <v>1.4999999999999999E-2</v>
      </c>
      <c r="E282" s="9">
        <v>1</v>
      </c>
      <c r="F282" s="7">
        <v>105926.6</v>
      </c>
      <c r="G282" s="2" t="s">
        <v>30</v>
      </c>
    </row>
    <row r="283" spans="1:7" x14ac:dyDescent="0.25">
      <c r="A283" s="2" t="s">
        <v>1132</v>
      </c>
      <c r="B283" s="7">
        <v>10000000</v>
      </c>
      <c r="C283" s="7">
        <v>14000000</v>
      </c>
      <c r="D283" s="9">
        <v>0.16500000000000001</v>
      </c>
      <c r="E283" s="9">
        <v>0.29749999999999999</v>
      </c>
      <c r="F283" s="7">
        <v>189845.88</v>
      </c>
      <c r="G283" s="2" t="s">
        <v>30</v>
      </c>
    </row>
    <row r="284" spans="1:7" x14ac:dyDescent="0.25">
      <c r="A284" s="2" t="s">
        <v>1133</v>
      </c>
      <c r="B284" s="7">
        <v>15000000</v>
      </c>
      <c r="C284" s="7">
        <v>15000000</v>
      </c>
      <c r="D284" s="9">
        <v>8.8000000000000005E-3</v>
      </c>
      <c r="E284" s="9">
        <v>1</v>
      </c>
      <c r="F284" s="7">
        <v>23622.98</v>
      </c>
      <c r="G284" s="2" t="s">
        <v>30</v>
      </c>
    </row>
    <row r="285" spans="1:7" x14ac:dyDescent="0.25">
      <c r="A285" s="2" t="s">
        <v>1134</v>
      </c>
      <c r="B285" s="7">
        <v>57000000</v>
      </c>
      <c r="C285" s="7">
        <v>35000000</v>
      </c>
      <c r="D285" s="9">
        <v>0.01</v>
      </c>
      <c r="E285" s="9">
        <v>1</v>
      </c>
      <c r="F285" s="7">
        <v>26412.85</v>
      </c>
      <c r="G285" s="7">
        <v>3157.57</v>
      </c>
    </row>
    <row r="286" spans="1:7" x14ac:dyDescent="0.25">
      <c r="A286" s="2" t="s">
        <v>1135</v>
      </c>
      <c r="B286" s="7">
        <v>3000000</v>
      </c>
      <c r="C286" s="7">
        <v>2000000</v>
      </c>
      <c r="D286" s="9">
        <v>2.5000000000000001E-2</v>
      </c>
      <c r="E286" s="9">
        <v>1</v>
      </c>
      <c r="F286" s="7">
        <v>10125</v>
      </c>
      <c r="G286" s="2" t="s">
        <v>30</v>
      </c>
    </row>
    <row r="287" spans="1:7" x14ac:dyDescent="0.25">
      <c r="A287" s="2" t="s">
        <v>1136</v>
      </c>
      <c r="B287" s="7">
        <v>35000000</v>
      </c>
      <c r="C287" s="7">
        <v>30000000</v>
      </c>
      <c r="D287" s="9">
        <v>0.05</v>
      </c>
      <c r="E287" s="9">
        <v>1</v>
      </c>
      <c r="F287" s="7">
        <v>282368.36</v>
      </c>
      <c r="G287" s="7">
        <v>175000</v>
      </c>
    </row>
    <row r="288" spans="1:7" x14ac:dyDescent="0.25">
      <c r="A288" s="2" t="s">
        <v>1137</v>
      </c>
      <c r="B288" s="7">
        <v>5000000</v>
      </c>
      <c r="C288" s="7">
        <v>5000000</v>
      </c>
      <c r="D288" s="9">
        <v>0.1</v>
      </c>
      <c r="E288" s="9">
        <v>1</v>
      </c>
      <c r="F288" s="7">
        <v>48096.13</v>
      </c>
      <c r="G288" s="2" t="s">
        <v>30</v>
      </c>
    </row>
    <row r="289" spans="1:7" x14ac:dyDescent="0.25">
      <c r="A289" s="2" t="s">
        <v>1138</v>
      </c>
      <c r="B289" s="7">
        <v>46000000</v>
      </c>
      <c r="C289" s="7">
        <v>3000000</v>
      </c>
      <c r="D289" s="9">
        <v>4.4999999999999998E-2</v>
      </c>
      <c r="E289" s="9">
        <v>1</v>
      </c>
      <c r="F289" s="7">
        <v>170423.36</v>
      </c>
      <c r="G289" s="7">
        <v>577288.56999999995</v>
      </c>
    </row>
    <row r="290" spans="1:7" x14ac:dyDescent="0.25">
      <c r="A290" s="2" t="s">
        <v>1139</v>
      </c>
      <c r="B290" s="7">
        <v>45000000</v>
      </c>
      <c r="C290" s="7">
        <v>40000000</v>
      </c>
      <c r="D290" s="9">
        <v>3.7499999999999999E-2</v>
      </c>
      <c r="E290" s="9">
        <v>1</v>
      </c>
      <c r="F290" s="7">
        <v>63543.76</v>
      </c>
      <c r="G290" s="2" t="s">
        <v>30</v>
      </c>
    </row>
    <row r="291" spans="1:7" x14ac:dyDescent="0.25">
      <c r="A291" s="2" t="s">
        <v>1140</v>
      </c>
      <c r="B291" s="7">
        <v>265000000</v>
      </c>
      <c r="C291" s="7">
        <v>440000000</v>
      </c>
      <c r="D291" s="9">
        <v>1.2E-2</v>
      </c>
      <c r="E291" s="9">
        <v>1</v>
      </c>
      <c r="F291" s="7">
        <v>203520</v>
      </c>
      <c r="G291" s="2" t="s">
        <v>30</v>
      </c>
    </row>
    <row r="292" spans="1:7" x14ac:dyDescent="0.25">
      <c r="A292" s="2" t="s">
        <v>1141</v>
      </c>
      <c r="B292" s="7">
        <v>200000000</v>
      </c>
      <c r="C292" s="7">
        <v>406000000</v>
      </c>
      <c r="D292" s="9">
        <v>0.01</v>
      </c>
      <c r="E292" s="9">
        <v>1</v>
      </c>
      <c r="F292" s="7">
        <v>100023.7</v>
      </c>
      <c r="G292" s="2" t="s">
        <v>30</v>
      </c>
    </row>
    <row r="293" spans="1:7" x14ac:dyDescent="0.25">
      <c r="A293" s="2" t="s">
        <v>1142</v>
      </c>
      <c r="B293" s="7">
        <v>160000000</v>
      </c>
      <c r="C293" s="7">
        <v>280000000</v>
      </c>
      <c r="D293" s="9">
        <v>3.0000000000000001E-3</v>
      </c>
      <c r="E293" s="9">
        <v>1</v>
      </c>
      <c r="F293" s="7">
        <v>18000.28</v>
      </c>
      <c r="G293" s="2" t="s">
        <v>30</v>
      </c>
    </row>
    <row r="294" spans="1:7" x14ac:dyDescent="0.25">
      <c r="A294" s="2" t="s">
        <v>1143</v>
      </c>
      <c r="B294" s="7">
        <v>25000000</v>
      </c>
      <c r="C294" s="7">
        <v>6000000</v>
      </c>
      <c r="D294" s="9">
        <v>0.05</v>
      </c>
      <c r="E294" s="9">
        <v>1</v>
      </c>
      <c r="F294" s="7">
        <v>62500</v>
      </c>
      <c r="G294" s="2" t="s">
        <v>30</v>
      </c>
    </row>
    <row r="295" spans="1:7" x14ac:dyDescent="0.25">
      <c r="A295" s="2" t="s">
        <v>1144</v>
      </c>
      <c r="B295" s="7">
        <v>250000000</v>
      </c>
      <c r="C295" s="7">
        <v>25000000</v>
      </c>
      <c r="D295" s="9">
        <v>0.04</v>
      </c>
      <c r="E295" s="9">
        <v>1</v>
      </c>
      <c r="F295" s="7">
        <v>2174834.9500000002</v>
      </c>
      <c r="G295" s="2" t="s">
        <v>30</v>
      </c>
    </row>
    <row r="296" spans="1:7" x14ac:dyDescent="0.25">
      <c r="A296" s="2" t="s">
        <v>1145</v>
      </c>
      <c r="B296" s="7">
        <v>28200000</v>
      </c>
      <c r="C296" s="7">
        <v>11100000</v>
      </c>
      <c r="D296" s="9">
        <v>0.03</v>
      </c>
      <c r="E296" s="9">
        <v>1</v>
      </c>
      <c r="F296" s="7">
        <v>38363.339999999997</v>
      </c>
      <c r="G296" s="2" t="s">
        <v>30</v>
      </c>
    </row>
    <row r="297" spans="1:7" x14ac:dyDescent="0.25">
      <c r="A297" s="2" t="s">
        <v>1146</v>
      </c>
      <c r="B297" s="7">
        <v>50000000</v>
      </c>
      <c r="C297" s="7">
        <v>50000000</v>
      </c>
      <c r="D297" s="9">
        <v>0.03</v>
      </c>
      <c r="E297" s="9">
        <v>1</v>
      </c>
      <c r="F297" s="7">
        <v>153107.26</v>
      </c>
      <c r="G297" s="7">
        <v>1948441.17</v>
      </c>
    </row>
    <row r="298" spans="1:7" x14ac:dyDescent="0.25">
      <c r="A298" s="2" t="s">
        <v>1147</v>
      </c>
      <c r="B298" s="7">
        <v>70000000</v>
      </c>
      <c r="C298" s="7">
        <v>9000000</v>
      </c>
      <c r="D298" s="9">
        <v>0.01</v>
      </c>
      <c r="E298" s="9">
        <v>1</v>
      </c>
      <c r="F298" s="7">
        <v>32148.39</v>
      </c>
      <c r="G298" s="2" t="s">
        <v>30</v>
      </c>
    </row>
    <row r="299" spans="1:7" x14ac:dyDescent="0.25">
      <c r="A299" s="2" t="s">
        <v>1148</v>
      </c>
      <c r="B299" s="7">
        <v>382600000</v>
      </c>
      <c r="C299" s="7">
        <v>19300000</v>
      </c>
      <c r="D299" s="9">
        <v>4.7500000000000001E-2</v>
      </c>
      <c r="E299" s="9">
        <v>1</v>
      </c>
      <c r="F299" s="7">
        <v>717853.24</v>
      </c>
      <c r="G299" s="2" t="s">
        <v>30</v>
      </c>
    </row>
    <row r="300" spans="1:7" x14ac:dyDescent="0.25">
      <c r="A300" s="2" t="s">
        <v>1149</v>
      </c>
      <c r="B300" s="7">
        <v>75000000</v>
      </c>
      <c r="C300" s="7">
        <v>100000000</v>
      </c>
      <c r="D300" s="9">
        <v>2.2499999999999999E-2</v>
      </c>
      <c r="E300" s="9">
        <v>1</v>
      </c>
      <c r="F300" s="7">
        <v>151875</v>
      </c>
      <c r="G300" s="2" t="s">
        <v>30</v>
      </c>
    </row>
    <row r="301" spans="1:7" x14ac:dyDescent="0.25">
      <c r="A301" s="2" t="s">
        <v>1150</v>
      </c>
      <c r="B301" s="7">
        <v>45000000</v>
      </c>
      <c r="C301" s="7">
        <v>30000000</v>
      </c>
      <c r="D301" s="9">
        <v>0.05</v>
      </c>
      <c r="E301" s="9">
        <v>5.2499999999999998E-2</v>
      </c>
      <c r="F301" s="7">
        <v>6511.64</v>
      </c>
      <c r="G301" s="2" t="s">
        <v>30</v>
      </c>
    </row>
    <row r="302" spans="1:7" x14ac:dyDescent="0.25">
      <c r="A302" s="2" t="s">
        <v>1151</v>
      </c>
      <c r="B302" s="7">
        <v>60000000</v>
      </c>
      <c r="C302" s="7">
        <v>40000000</v>
      </c>
      <c r="D302" s="9">
        <v>5.0000000000000001E-3</v>
      </c>
      <c r="E302" s="9">
        <v>1</v>
      </c>
      <c r="F302" s="7">
        <v>46499.4</v>
      </c>
      <c r="G302" s="2" t="s">
        <v>30</v>
      </c>
    </row>
    <row r="303" spans="1:7" x14ac:dyDescent="0.25">
      <c r="A303" s="2" t="s">
        <v>1152</v>
      </c>
      <c r="B303" s="7">
        <v>40000000</v>
      </c>
      <c r="C303" s="7">
        <v>125000000</v>
      </c>
      <c r="D303" s="9">
        <v>0.02</v>
      </c>
      <c r="E303" s="9">
        <v>1</v>
      </c>
      <c r="F303" s="7">
        <v>57684.959999999999</v>
      </c>
      <c r="G303" s="2" t="s">
        <v>30</v>
      </c>
    </row>
    <row r="304" spans="1:7" x14ac:dyDescent="0.25">
      <c r="A304" s="2" t="s">
        <v>1153</v>
      </c>
      <c r="B304" s="7">
        <v>180000000</v>
      </c>
      <c r="C304" s="7">
        <v>260000000</v>
      </c>
      <c r="D304" s="9">
        <v>2.5000000000000001E-3</v>
      </c>
      <c r="E304" s="9">
        <v>1</v>
      </c>
      <c r="F304" s="7">
        <v>48825</v>
      </c>
      <c r="G304" s="2" t="s">
        <v>30</v>
      </c>
    </row>
    <row r="305" spans="1:7" x14ac:dyDescent="0.25">
      <c r="A305" s="2" t="s">
        <v>1154</v>
      </c>
      <c r="B305" s="7">
        <v>200000000</v>
      </c>
      <c r="C305" s="7">
        <v>440000000</v>
      </c>
      <c r="D305" s="9">
        <v>5.0000000000000001E-3</v>
      </c>
      <c r="E305" s="9">
        <v>1</v>
      </c>
      <c r="F305" s="7">
        <v>23996.01</v>
      </c>
      <c r="G305" s="2" t="s">
        <v>30</v>
      </c>
    </row>
    <row r="306" spans="1:7" x14ac:dyDescent="0.25">
      <c r="A306" s="2" t="s">
        <v>1155</v>
      </c>
      <c r="B306" s="7">
        <v>6000000</v>
      </c>
      <c r="C306" s="7">
        <v>9000000</v>
      </c>
      <c r="D306" s="9">
        <v>2.6499999999999999E-2</v>
      </c>
      <c r="E306" s="9">
        <v>0.95</v>
      </c>
      <c r="F306" s="7">
        <v>34556.879999999997</v>
      </c>
      <c r="G306" s="2" t="s">
        <v>30</v>
      </c>
    </row>
    <row r="307" spans="1:7" x14ac:dyDescent="0.25">
      <c r="A307" s="2" t="s">
        <v>1156</v>
      </c>
      <c r="B307" s="7">
        <v>55000000</v>
      </c>
      <c r="C307" s="7">
        <v>45000000</v>
      </c>
      <c r="D307" s="9">
        <v>2.5000000000000001E-2</v>
      </c>
      <c r="E307" s="9">
        <v>1</v>
      </c>
      <c r="F307" s="7">
        <v>38420</v>
      </c>
      <c r="G307" s="2" t="s">
        <v>30</v>
      </c>
    </row>
    <row r="308" spans="1:7" x14ac:dyDescent="0.25">
      <c r="A308" s="2" t="s">
        <v>1157</v>
      </c>
      <c r="B308" s="7">
        <v>65000000</v>
      </c>
      <c r="C308" s="7">
        <v>75000000</v>
      </c>
      <c r="D308" s="9">
        <v>7.0000000000000007E-2</v>
      </c>
      <c r="E308" s="9">
        <v>1</v>
      </c>
      <c r="F308" s="7">
        <v>221008.92</v>
      </c>
      <c r="G308" s="7">
        <v>1590750</v>
      </c>
    </row>
    <row r="309" spans="1:7" x14ac:dyDescent="0.25">
      <c r="A309" s="2" t="s">
        <v>1158</v>
      </c>
      <c r="B309" s="7">
        <v>350000000</v>
      </c>
      <c r="C309" s="7">
        <v>650000000</v>
      </c>
      <c r="D309" s="9">
        <v>6.5000000000000002E-2</v>
      </c>
      <c r="E309" s="9">
        <v>0.33329999999999999</v>
      </c>
      <c r="F309" s="7">
        <v>294865.78999999998</v>
      </c>
      <c r="G309" s="2" t="s">
        <v>30</v>
      </c>
    </row>
    <row r="310" spans="1:7" x14ac:dyDescent="0.25">
      <c r="A310" s="2" t="s">
        <v>1159</v>
      </c>
      <c r="B310" s="7">
        <v>25000000</v>
      </c>
      <c r="C310" s="7">
        <v>15000000</v>
      </c>
      <c r="D310" s="9">
        <v>2.5000000000000001E-3</v>
      </c>
      <c r="E310" s="9">
        <v>1</v>
      </c>
      <c r="F310" s="7">
        <v>7500</v>
      </c>
      <c r="G310" s="2" t="s">
        <v>30</v>
      </c>
    </row>
    <row r="311" spans="1:7" x14ac:dyDescent="0.25">
      <c r="A311" s="2" t="s">
        <v>1160</v>
      </c>
      <c r="B311" s="7">
        <v>60000000</v>
      </c>
      <c r="C311" s="7">
        <v>100000000</v>
      </c>
      <c r="D311" s="9">
        <v>0.02</v>
      </c>
      <c r="E311" s="9">
        <v>1</v>
      </c>
      <c r="F311" s="7">
        <v>84923.97</v>
      </c>
      <c r="G311" s="7">
        <v>1200000</v>
      </c>
    </row>
    <row r="312" spans="1:7" x14ac:dyDescent="0.25">
      <c r="A312" s="2" t="s">
        <v>1161</v>
      </c>
      <c r="B312" s="7">
        <v>400000000</v>
      </c>
      <c r="C312" s="7">
        <v>450000000</v>
      </c>
      <c r="D312" s="9">
        <v>0.05</v>
      </c>
      <c r="E312" s="9">
        <v>1</v>
      </c>
      <c r="F312" s="7">
        <v>2200000</v>
      </c>
      <c r="G312" s="2" t="s">
        <v>30</v>
      </c>
    </row>
    <row r="313" spans="1:7" x14ac:dyDescent="0.25">
      <c r="A313" s="2" t="s">
        <v>1162</v>
      </c>
      <c r="B313" s="7">
        <v>100000000</v>
      </c>
      <c r="C313" s="7">
        <v>300000000</v>
      </c>
      <c r="D313" s="9">
        <v>0.04</v>
      </c>
      <c r="E313" s="9">
        <v>1</v>
      </c>
      <c r="F313" s="7">
        <v>85768</v>
      </c>
      <c r="G313" s="2" t="s">
        <v>30</v>
      </c>
    </row>
    <row r="314" spans="1:7" x14ac:dyDescent="0.25">
      <c r="A314" s="2" t="s">
        <v>1163</v>
      </c>
      <c r="B314" s="7">
        <v>15000000</v>
      </c>
      <c r="C314" s="7">
        <v>20000000</v>
      </c>
      <c r="D314" s="9">
        <v>0.15</v>
      </c>
      <c r="E314" s="9">
        <v>0.15</v>
      </c>
      <c r="F314" s="7">
        <v>58218.76</v>
      </c>
      <c r="G314" s="7">
        <v>320512.25</v>
      </c>
    </row>
    <row r="315" spans="1:7" x14ac:dyDescent="0.25">
      <c r="A315" s="2" t="s">
        <v>1164</v>
      </c>
      <c r="B315" s="7">
        <v>350000000</v>
      </c>
      <c r="C315" s="7">
        <v>300000000</v>
      </c>
      <c r="D315" s="9">
        <v>0.06</v>
      </c>
      <c r="E315" s="9">
        <v>0.33329999999999999</v>
      </c>
      <c r="F315" s="7">
        <v>262481.59000000003</v>
      </c>
      <c r="G315" s="2" t="s">
        <v>30</v>
      </c>
    </row>
    <row r="316" spans="1:7" x14ac:dyDescent="0.25">
      <c r="A316" s="2" t="s">
        <v>1165</v>
      </c>
      <c r="B316" s="7">
        <v>110000000</v>
      </c>
      <c r="C316" s="7">
        <v>25100000</v>
      </c>
      <c r="D316" s="9">
        <v>2.5000000000000001E-3</v>
      </c>
      <c r="E316" s="9">
        <v>1</v>
      </c>
      <c r="F316" s="7">
        <v>50970.64</v>
      </c>
      <c r="G316" s="7">
        <v>127730.28</v>
      </c>
    </row>
    <row r="317" spans="1:7" x14ac:dyDescent="0.25">
      <c r="A317" s="2" t="s">
        <v>1166</v>
      </c>
      <c r="B317" s="7">
        <v>100000000</v>
      </c>
      <c r="C317" s="7">
        <v>200000000</v>
      </c>
      <c r="D317" s="9">
        <v>0.01</v>
      </c>
      <c r="E317" s="9">
        <v>1</v>
      </c>
      <c r="F317" s="7">
        <v>76531.05</v>
      </c>
      <c r="G317" s="2" t="s">
        <v>30</v>
      </c>
    </row>
    <row r="318" spans="1:7" x14ac:dyDescent="0.25">
      <c r="A318" s="2" t="s">
        <v>1167</v>
      </c>
      <c r="B318" s="7">
        <v>25000000</v>
      </c>
      <c r="C318" s="7">
        <v>190000000</v>
      </c>
      <c r="D318" s="9">
        <v>1</v>
      </c>
      <c r="E318" s="9">
        <v>1</v>
      </c>
      <c r="F318" s="7">
        <v>425064.35</v>
      </c>
      <c r="G318" s="2" t="s">
        <v>30</v>
      </c>
    </row>
    <row r="319" spans="1:7" x14ac:dyDescent="0.25">
      <c r="A319" s="2" t="s">
        <v>1168</v>
      </c>
      <c r="B319" s="7">
        <v>20000000</v>
      </c>
      <c r="C319" s="7">
        <v>5000000</v>
      </c>
      <c r="D319" s="9">
        <v>0.05</v>
      </c>
      <c r="E319" s="9">
        <v>1</v>
      </c>
      <c r="F319" s="7">
        <v>830191.15</v>
      </c>
      <c r="G319" s="7">
        <v>1400668.63</v>
      </c>
    </row>
    <row r="320" spans="1:7" x14ac:dyDescent="0.25">
      <c r="A320" s="2" t="s">
        <v>1169</v>
      </c>
      <c r="B320" s="7">
        <v>20000000</v>
      </c>
      <c r="C320" s="7">
        <v>20000000</v>
      </c>
      <c r="D320" s="9">
        <v>0.05</v>
      </c>
      <c r="E320" s="9">
        <v>1</v>
      </c>
      <c r="F320" s="7">
        <v>91995.15</v>
      </c>
      <c r="G320" s="2" t="s">
        <v>30</v>
      </c>
    </row>
    <row r="321" spans="1:7" x14ac:dyDescent="0.25">
      <c r="A321" s="2" t="s">
        <v>1170</v>
      </c>
      <c r="B321" s="7">
        <v>120000000</v>
      </c>
      <c r="C321" s="7">
        <v>450000000</v>
      </c>
      <c r="D321" s="9">
        <v>0.1</v>
      </c>
      <c r="E321" s="9">
        <v>1</v>
      </c>
      <c r="F321" s="7">
        <v>270000</v>
      </c>
      <c r="G321" s="2" t="s">
        <v>30</v>
      </c>
    </row>
    <row r="322" spans="1:7" x14ac:dyDescent="0.25">
      <c r="A322" s="2" t="s">
        <v>1171</v>
      </c>
      <c r="B322" s="7">
        <v>150000000</v>
      </c>
      <c r="C322" s="7">
        <v>300000000</v>
      </c>
      <c r="D322" s="9">
        <v>2.4199999999999999E-2</v>
      </c>
      <c r="E322" s="9">
        <v>1</v>
      </c>
      <c r="F322" s="7">
        <v>679177.79</v>
      </c>
      <c r="G322" s="2" t="s">
        <v>30</v>
      </c>
    </row>
    <row r="323" spans="1:7" x14ac:dyDescent="0.25">
      <c r="A323" s="2" t="s">
        <v>1172</v>
      </c>
      <c r="B323" s="7">
        <v>52043263</v>
      </c>
      <c r="C323" s="7">
        <v>3000000</v>
      </c>
      <c r="D323" s="9">
        <v>2.5000000000000001E-2</v>
      </c>
      <c r="E323" s="9">
        <v>1</v>
      </c>
      <c r="F323" s="7">
        <v>859302.27</v>
      </c>
      <c r="G323" s="7">
        <v>1301081.57</v>
      </c>
    </row>
    <row r="324" spans="1:7" x14ac:dyDescent="0.25">
      <c r="A324" s="2" t="s">
        <v>1173</v>
      </c>
      <c r="B324" s="7">
        <v>45200000</v>
      </c>
      <c r="C324" s="7">
        <v>6000000</v>
      </c>
      <c r="D324" s="9">
        <v>0.03</v>
      </c>
      <c r="E324" s="9">
        <v>1</v>
      </c>
      <c r="F324" s="7">
        <v>238274.29</v>
      </c>
      <c r="G324" s="7">
        <v>377143.68</v>
      </c>
    </row>
    <row r="325" spans="1:7" x14ac:dyDescent="0.25">
      <c r="A325" s="2" t="s">
        <v>1174</v>
      </c>
      <c r="B325" s="7">
        <v>70000000</v>
      </c>
      <c r="C325" s="7">
        <v>60000000</v>
      </c>
      <c r="D325" s="9">
        <v>2.5000000000000001E-3</v>
      </c>
      <c r="E325" s="9">
        <v>1</v>
      </c>
      <c r="F325" s="7">
        <v>6300</v>
      </c>
      <c r="G325" s="2" t="s">
        <v>30</v>
      </c>
    </row>
    <row r="326" spans="1:7" x14ac:dyDescent="0.25">
      <c r="A326" s="2" t="s">
        <v>1175</v>
      </c>
      <c r="B326" s="7">
        <v>40000000</v>
      </c>
      <c r="C326" s="7">
        <v>40000000</v>
      </c>
      <c r="D326" s="9">
        <v>0.01</v>
      </c>
      <c r="E326" s="9">
        <v>1</v>
      </c>
      <c r="F326" s="7">
        <v>43371.11</v>
      </c>
      <c r="G326" s="2" t="s">
        <v>30</v>
      </c>
    </row>
    <row r="327" spans="1:7" x14ac:dyDescent="0.25">
      <c r="A327" s="2" t="s">
        <v>1176</v>
      </c>
      <c r="B327" s="7">
        <v>646021296</v>
      </c>
      <c r="C327" s="7">
        <v>199875896</v>
      </c>
      <c r="D327" s="9">
        <v>6.4899999999999999E-2</v>
      </c>
      <c r="E327" s="9">
        <v>0.45</v>
      </c>
      <c r="F327" s="7">
        <v>1197745.71</v>
      </c>
      <c r="G327" s="2" t="s">
        <v>30</v>
      </c>
    </row>
    <row r="328" spans="1:7" x14ac:dyDescent="0.25">
      <c r="A328" s="2" t="s">
        <v>1177</v>
      </c>
      <c r="B328" s="7">
        <v>35000000</v>
      </c>
      <c r="C328" s="7">
        <v>55000000</v>
      </c>
      <c r="D328" s="9">
        <v>0.05</v>
      </c>
      <c r="E328" s="9">
        <v>1</v>
      </c>
      <c r="F328" s="7">
        <v>39431.57</v>
      </c>
      <c r="G328" s="2" t="s">
        <v>30</v>
      </c>
    </row>
    <row r="329" spans="1:7" x14ac:dyDescent="0.25">
      <c r="A329" s="2" t="s">
        <v>1178</v>
      </c>
      <c r="B329" s="7">
        <v>5000000</v>
      </c>
      <c r="C329" s="7">
        <v>5000000</v>
      </c>
      <c r="D329" s="9">
        <v>0.05</v>
      </c>
      <c r="E329" s="9">
        <v>1</v>
      </c>
      <c r="F329" s="7">
        <v>20285.71</v>
      </c>
      <c r="G329" s="2" t="s">
        <v>30</v>
      </c>
    </row>
    <row r="330" spans="1:7" x14ac:dyDescent="0.25">
      <c r="A330" s="2" t="s">
        <v>1179</v>
      </c>
      <c r="B330" s="7">
        <v>50000000</v>
      </c>
      <c r="C330" s="7">
        <v>110000000</v>
      </c>
      <c r="D330" s="9">
        <v>0.04</v>
      </c>
      <c r="E330" s="9">
        <v>1</v>
      </c>
      <c r="F330" s="7">
        <v>49954.97</v>
      </c>
      <c r="G330" s="2" t="s">
        <v>30</v>
      </c>
    </row>
    <row r="331" spans="1:7" x14ac:dyDescent="0.25">
      <c r="A331" s="2" t="s">
        <v>1180</v>
      </c>
      <c r="B331" s="7">
        <v>15000000</v>
      </c>
      <c r="C331" s="7">
        <v>25000000</v>
      </c>
      <c r="D331" s="9">
        <v>0.05</v>
      </c>
      <c r="E331" s="9">
        <v>1</v>
      </c>
      <c r="F331" s="7">
        <v>112500</v>
      </c>
      <c r="G331" s="2" t="s">
        <v>30</v>
      </c>
    </row>
    <row r="332" spans="1:7" x14ac:dyDescent="0.25">
      <c r="A332" s="2" t="s">
        <v>1181</v>
      </c>
      <c r="B332" s="7">
        <v>90000000</v>
      </c>
      <c r="C332" s="7">
        <v>90000000</v>
      </c>
      <c r="D332" s="9">
        <v>0.02</v>
      </c>
      <c r="E332" s="9">
        <v>1</v>
      </c>
      <c r="F332" s="7">
        <v>46827.43</v>
      </c>
      <c r="G332" s="2" t="s">
        <v>30</v>
      </c>
    </row>
    <row r="333" spans="1:7" x14ac:dyDescent="0.25">
      <c r="A333" s="2" t="s">
        <v>1182</v>
      </c>
      <c r="B333" s="7">
        <v>76000000</v>
      </c>
      <c r="C333" s="7">
        <v>160000000</v>
      </c>
      <c r="D333" s="9">
        <v>5.0000000000000001E-3</v>
      </c>
      <c r="E333" s="9">
        <v>1</v>
      </c>
      <c r="F333" s="7">
        <v>6837.6</v>
      </c>
      <c r="G333" s="2" t="s">
        <v>30</v>
      </c>
    </row>
    <row r="334" spans="1:7" x14ac:dyDescent="0.25">
      <c r="A334" s="2" t="s">
        <v>1183</v>
      </c>
      <c r="B334" s="7">
        <v>100000000</v>
      </c>
      <c r="C334" s="7">
        <v>200000000</v>
      </c>
      <c r="D334" s="9">
        <v>7.4999999999999997E-3</v>
      </c>
      <c r="E334" s="9">
        <v>1</v>
      </c>
      <c r="F334" s="7">
        <v>210389.69</v>
      </c>
      <c r="G334" s="2" t="s">
        <v>30</v>
      </c>
    </row>
    <row r="335" spans="1:7" x14ac:dyDescent="0.25">
      <c r="A335" s="2" t="s">
        <v>1184</v>
      </c>
      <c r="B335" s="7">
        <v>244417582</v>
      </c>
      <c r="C335" s="7">
        <v>576413145</v>
      </c>
      <c r="D335" s="9">
        <v>0.04</v>
      </c>
      <c r="E335" s="9">
        <v>1</v>
      </c>
      <c r="F335" s="7">
        <v>332988.23</v>
      </c>
      <c r="G335" s="2" t="s">
        <v>30</v>
      </c>
    </row>
    <row r="336" spans="1:7" x14ac:dyDescent="0.25">
      <c r="A336" s="2" t="s">
        <v>1185</v>
      </c>
      <c r="B336" s="7">
        <v>75000000</v>
      </c>
      <c r="C336" s="7">
        <v>60000000</v>
      </c>
      <c r="D336" s="9">
        <v>3.5000000000000003E-2</v>
      </c>
      <c r="E336" s="9">
        <v>1</v>
      </c>
      <c r="F336" s="7">
        <v>170621.61</v>
      </c>
      <c r="G336" s="2" t="s">
        <v>30</v>
      </c>
    </row>
    <row r="337" spans="1:7" x14ac:dyDescent="0.25">
      <c r="A337" s="2" t="s">
        <v>1186</v>
      </c>
      <c r="B337" s="7">
        <v>45000000</v>
      </c>
      <c r="C337" s="7">
        <v>2000000</v>
      </c>
      <c r="D337" s="9">
        <v>5.0000000000000001E-3</v>
      </c>
      <c r="E337" s="9">
        <v>1</v>
      </c>
      <c r="F337" s="7">
        <v>12150.37</v>
      </c>
      <c r="G337" s="2" t="s">
        <v>30</v>
      </c>
    </row>
    <row r="338" spans="1:7" x14ac:dyDescent="0.25">
      <c r="A338" s="2" t="s">
        <v>1187</v>
      </c>
      <c r="B338" s="7">
        <v>15000000</v>
      </c>
      <c r="C338" s="7">
        <v>20000000</v>
      </c>
      <c r="D338" s="9">
        <v>0.06</v>
      </c>
      <c r="E338" s="9">
        <v>1</v>
      </c>
      <c r="F338" s="7">
        <v>68850</v>
      </c>
      <c r="G338" s="2" t="s">
        <v>30</v>
      </c>
    </row>
    <row r="339" spans="1:7" x14ac:dyDescent="0.25">
      <c r="A339" s="2" t="s">
        <v>1188</v>
      </c>
      <c r="B339" s="7">
        <v>70000000</v>
      </c>
      <c r="C339" s="7">
        <v>6000000</v>
      </c>
      <c r="D339" s="9">
        <v>4.4999999999999998E-2</v>
      </c>
      <c r="E339" s="9">
        <v>1</v>
      </c>
      <c r="F339" s="7">
        <v>133875</v>
      </c>
      <c r="G339" s="2" t="s">
        <v>30</v>
      </c>
    </row>
    <row r="340" spans="1:7" x14ac:dyDescent="0.25">
      <c r="A340" s="2" t="s">
        <v>1189</v>
      </c>
      <c r="B340" s="7">
        <v>108000000</v>
      </c>
      <c r="C340" s="7">
        <v>2000000</v>
      </c>
      <c r="D340" s="9">
        <v>0.04</v>
      </c>
      <c r="E340" s="9">
        <v>1</v>
      </c>
      <c r="F340" s="7">
        <v>129600</v>
      </c>
      <c r="G340" s="2" t="s">
        <v>30</v>
      </c>
    </row>
    <row r="341" spans="1:7" x14ac:dyDescent="0.25">
      <c r="A341" s="2" t="s">
        <v>1190</v>
      </c>
      <c r="B341" s="7">
        <v>79400000</v>
      </c>
      <c r="C341" s="7">
        <v>25100000</v>
      </c>
      <c r="D341" s="9">
        <v>0.03</v>
      </c>
      <c r="E341" s="9">
        <v>1</v>
      </c>
      <c r="F341" s="7">
        <v>202470</v>
      </c>
      <c r="G341" s="2" t="s">
        <v>30</v>
      </c>
    </row>
    <row r="342" spans="1:7" x14ac:dyDescent="0.25">
      <c r="A342" s="2" t="s">
        <v>1191</v>
      </c>
      <c r="B342" s="7">
        <v>135000000</v>
      </c>
      <c r="C342" s="7">
        <v>80000000</v>
      </c>
      <c r="D342" s="9">
        <v>1.2500000000000001E-2</v>
      </c>
      <c r="E342" s="9">
        <v>1</v>
      </c>
      <c r="F342" s="7">
        <v>63129.09</v>
      </c>
      <c r="G342" s="2" t="s">
        <v>30</v>
      </c>
    </row>
    <row r="343" spans="1:7" x14ac:dyDescent="0.25">
      <c r="A343" s="2" t="s">
        <v>1192</v>
      </c>
      <c r="B343" s="7">
        <v>200000000</v>
      </c>
      <c r="C343" s="7">
        <v>480000000</v>
      </c>
      <c r="D343" s="9">
        <v>0.11749999999999999</v>
      </c>
      <c r="E343" s="9">
        <v>1</v>
      </c>
      <c r="F343" s="7">
        <v>587499.99</v>
      </c>
      <c r="G343" s="2" t="s">
        <v>30</v>
      </c>
    </row>
    <row r="344" spans="1:7" x14ac:dyDescent="0.25">
      <c r="A344" s="2" t="s">
        <v>1193</v>
      </c>
      <c r="B344" s="7">
        <v>50000000</v>
      </c>
      <c r="C344" s="7">
        <v>40000000</v>
      </c>
      <c r="D344" s="9">
        <v>1.4999999999999999E-2</v>
      </c>
      <c r="E344" s="9">
        <v>1</v>
      </c>
      <c r="F344" s="7">
        <v>31123.42</v>
      </c>
      <c r="G344" s="2" t="s">
        <v>30</v>
      </c>
    </row>
    <row r="345" spans="1:7" x14ac:dyDescent="0.25">
      <c r="A345" s="2" t="s">
        <v>1194</v>
      </c>
      <c r="B345" s="7">
        <v>5000000</v>
      </c>
      <c r="C345" s="7">
        <v>5000000</v>
      </c>
      <c r="D345" s="9">
        <v>1</v>
      </c>
      <c r="E345" s="9">
        <v>1</v>
      </c>
      <c r="F345" s="7">
        <v>175000</v>
      </c>
      <c r="G345" s="2" t="s">
        <v>30</v>
      </c>
    </row>
    <row r="346" spans="1:7" x14ac:dyDescent="0.25">
      <c r="A346" s="2" t="s">
        <v>1195</v>
      </c>
      <c r="B346" s="7">
        <v>75000000</v>
      </c>
      <c r="C346" s="7">
        <v>50000000</v>
      </c>
      <c r="D346" s="9">
        <v>0.17499999999999999</v>
      </c>
      <c r="E346" s="9">
        <v>1</v>
      </c>
      <c r="F346" s="7">
        <v>753637.52</v>
      </c>
      <c r="G346" s="2" t="s">
        <v>30</v>
      </c>
    </row>
    <row r="347" spans="1:7" x14ac:dyDescent="0.25">
      <c r="A347" s="2" t="s">
        <v>1196</v>
      </c>
      <c r="B347" s="7">
        <v>24600000</v>
      </c>
      <c r="C347" s="7">
        <v>4600000</v>
      </c>
      <c r="D347" s="9">
        <v>0.1</v>
      </c>
      <c r="E347" s="9">
        <v>1</v>
      </c>
      <c r="F347" s="7">
        <v>98400</v>
      </c>
      <c r="G347" s="2" t="s">
        <v>30</v>
      </c>
    </row>
    <row r="348" spans="1:7" x14ac:dyDescent="0.25">
      <c r="A348" s="2" t="s">
        <v>1197</v>
      </c>
      <c r="B348" s="7">
        <v>25000000</v>
      </c>
      <c r="C348" s="7">
        <v>50000000</v>
      </c>
      <c r="D348" s="9">
        <v>0.04</v>
      </c>
      <c r="E348" s="9">
        <v>1</v>
      </c>
      <c r="F348" s="7">
        <v>1290184.67</v>
      </c>
      <c r="G348" s="7">
        <v>932000</v>
      </c>
    </row>
    <row r="349" spans="1:7" x14ac:dyDescent="0.25">
      <c r="A349" s="2" t="s">
        <v>1198</v>
      </c>
      <c r="B349" s="7">
        <v>8000000</v>
      </c>
      <c r="C349" s="7">
        <v>12000000</v>
      </c>
      <c r="D349" s="9">
        <v>1.4999999999999999E-2</v>
      </c>
      <c r="E349" s="9">
        <v>1</v>
      </c>
      <c r="F349" s="7">
        <v>72029.53</v>
      </c>
      <c r="G349" s="2" t="s">
        <v>30</v>
      </c>
    </row>
    <row r="350" spans="1:7" x14ac:dyDescent="0.25">
      <c r="A350" s="2" t="s">
        <v>1199</v>
      </c>
      <c r="B350" s="7">
        <v>250000000</v>
      </c>
      <c r="C350" s="7">
        <v>200000000</v>
      </c>
      <c r="D350" s="9">
        <v>0.01</v>
      </c>
      <c r="E350" s="9">
        <v>1</v>
      </c>
      <c r="F350" s="7">
        <v>150000</v>
      </c>
      <c r="G350" s="2" t="s">
        <v>30</v>
      </c>
    </row>
    <row r="351" spans="1:7" x14ac:dyDescent="0.25">
      <c r="A351" s="2" t="s">
        <v>1200</v>
      </c>
      <c r="B351" s="7">
        <v>150000000</v>
      </c>
      <c r="C351" s="7">
        <v>350000000</v>
      </c>
      <c r="D351" s="9">
        <v>1.2E-2</v>
      </c>
      <c r="E351" s="9">
        <v>1</v>
      </c>
      <c r="F351" s="7">
        <v>63000</v>
      </c>
      <c r="G351" s="2" t="s">
        <v>30</v>
      </c>
    </row>
    <row r="352" spans="1:7" x14ac:dyDescent="0.25">
      <c r="A352" s="2" t="s">
        <v>1201</v>
      </c>
      <c r="B352" s="7">
        <v>20000000</v>
      </c>
      <c r="C352" s="7">
        <v>30000000</v>
      </c>
      <c r="D352" s="9">
        <v>0.01</v>
      </c>
      <c r="E352" s="9">
        <v>1</v>
      </c>
      <c r="F352" s="7">
        <v>29450</v>
      </c>
      <c r="G352" s="2" t="s">
        <v>30</v>
      </c>
    </row>
    <row r="353" spans="1:7" x14ac:dyDescent="0.25">
      <c r="A353" s="2" t="s">
        <v>1202</v>
      </c>
      <c r="B353" s="7">
        <v>100000000</v>
      </c>
      <c r="C353" s="7">
        <v>50000000</v>
      </c>
      <c r="D353" s="9">
        <v>0.05</v>
      </c>
      <c r="E353" s="9">
        <v>1</v>
      </c>
      <c r="F353" s="7">
        <v>888057.16</v>
      </c>
      <c r="G353" s="2" t="s">
        <v>30</v>
      </c>
    </row>
    <row r="354" spans="1:7" x14ac:dyDescent="0.25">
      <c r="A354" s="2" t="s">
        <v>1203</v>
      </c>
      <c r="B354" s="7">
        <v>50000000</v>
      </c>
      <c r="C354" s="7">
        <v>415000000</v>
      </c>
      <c r="D354" s="9">
        <v>2.5000000000000001E-2</v>
      </c>
      <c r="E354" s="9">
        <v>1</v>
      </c>
      <c r="F354" s="7">
        <v>24738.37</v>
      </c>
      <c r="G354" s="2" t="s">
        <v>30</v>
      </c>
    </row>
    <row r="355" spans="1:7" x14ac:dyDescent="0.25">
      <c r="A355" s="2" t="s">
        <v>1204</v>
      </c>
      <c r="B355" s="7">
        <v>25000000</v>
      </c>
      <c r="C355" s="7">
        <v>25000000</v>
      </c>
      <c r="D355" s="9">
        <v>0.03</v>
      </c>
      <c r="E355" s="9">
        <v>1</v>
      </c>
      <c r="F355" s="7">
        <v>30562.55</v>
      </c>
      <c r="G355" s="2" t="s">
        <v>30</v>
      </c>
    </row>
    <row r="356" spans="1:7" x14ac:dyDescent="0.25">
      <c r="A356" s="2" t="s">
        <v>1205</v>
      </c>
      <c r="B356" s="7">
        <v>300000000</v>
      </c>
      <c r="C356" s="7">
        <v>600000000</v>
      </c>
      <c r="D356" s="9">
        <v>2.8299999999999999E-2</v>
      </c>
      <c r="E356" s="9">
        <v>1</v>
      </c>
      <c r="F356" s="7">
        <v>1083737.28</v>
      </c>
      <c r="G356" s="2" t="s">
        <v>30</v>
      </c>
    </row>
    <row r="357" spans="1:7" x14ac:dyDescent="0.25">
      <c r="A357" s="2" t="s">
        <v>1206</v>
      </c>
      <c r="B357" s="7">
        <v>20000000</v>
      </c>
      <c r="C357" s="7">
        <v>140000000</v>
      </c>
      <c r="D357" s="9">
        <v>0.2</v>
      </c>
      <c r="E357" s="9">
        <v>1</v>
      </c>
      <c r="F357" s="7">
        <v>50494.93</v>
      </c>
      <c r="G357" s="2" t="s">
        <v>30</v>
      </c>
    </row>
    <row r="358" spans="1:7" x14ac:dyDescent="0.25">
      <c r="A358" s="2" t="s">
        <v>1207</v>
      </c>
      <c r="B358" s="7">
        <v>90000000</v>
      </c>
      <c r="C358" s="7">
        <v>70000000</v>
      </c>
      <c r="D358" s="9">
        <v>4.3999999999999997E-2</v>
      </c>
      <c r="E358" s="9">
        <v>1</v>
      </c>
      <c r="F358" s="7">
        <v>188100</v>
      </c>
      <c r="G358" s="2" t="s">
        <v>30</v>
      </c>
    </row>
    <row r="359" spans="1:7" x14ac:dyDescent="0.25">
      <c r="A359" s="2" t="s">
        <v>1208</v>
      </c>
      <c r="B359" s="7">
        <v>25000000</v>
      </c>
      <c r="C359" s="7">
        <v>10000000</v>
      </c>
      <c r="D359" s="9">
        <v>0.02</v>
      </c>
      <c r="E359" s="9">
        <v>1</v>
      </c>
      <c r="F359" s="7">
        <v>188276.92</v>
      </c>
      <c r="G359" s="7">
        <v>644000</v>
      </c>
    </row>
    <row r="360" spans="1:7" x14ac:dyDescent="0.25">
      <c r="A360" s="2" t="s">
        <v>1209</v>
      </c>
      <c r="B360" s="7">
        <v>65000000</v>
      </c>
      <c r="C360" s="7">
        <v>25000000</v>
      </c>
      <c r="D360" s="9">
        <v>0.05</v>
      </c>
      <c r="E360" s="9">
        <v>1</v>
      </c>
      <c r="F360" s="7">
        <v>121931.5</v>
      </c>
      <c r="G360" s="2" t="s">
        <v>30</v>
      </c>
    </row>
    <row r="361" spans="1:7" x14ac:dyDescent="0.25">
      <c r="A361" s="2" t="s">
        <v>1210</v>
      </c>
      <c r="B361" s="7">
        <v>115000000</v>
      </c>
      <c r="C361" s="7">
        <v>160000000</v>
      </c>
      <c r="D361" s="9">
        <v>2.5000000000000001E-2</v>
      </c>
      <c r="E361" s="9">
        <v>1</v>
      </c>
      <c r="F361" s="7">
        <v>61649.15</v>
      </c>
      <c r="G361" s="2" t="s">
        <v>30</v>
      </c>
    </row>
    <row r="362" spans="1:7" x14ac:dyDescent="0.25">
      <c r="A362" s="2" t="s">
        <v>1211</v>
      </c>
      <c r="B362" s="7">
        <v>350000000</v>
      </c>
      <c r="C362" s="7">
        <v>650000000</v>
      </c>
      <c r="D362" s="9">
        <v>6.5000000000000002E-2</v>
      </c>
      <c r="E362" s="9">
        <v>0.33329999999999999</v>
      </c>
      <c r="F362" s="7">
        <v>589731.56999999995</v>
      </c>
      <c r="G362" s="2" t="s">
        <v>30</v>
      </c>
    </row>
    <row r="363" spans="1:7" x14ac:dyDescent="0.25">
      <c r="A363" s="2" t="s">
        <v>1212</v>
      </c>
      <c r="B363" s="7">
        <v>50000000</v>
      </c>
      <c r="C363" s="7">
        <v>9000000</v>
      </c>
      <c r="D363" s="9">
        <v>2.5000000000000001E-3</v>
      </c>
      <c r="E363" s="9">
        <v>1</v>
      </c>
      <c r="F363" s="7">
        <v>61286.98</v>
      </c>
      <c r="G363" s="7">
        <v>104716.25</v>
      </c>
    </row>
    <row r="364" spans="1:7" x14ac:dyDescent="0.25">
      <c r="A364" s="2" t="s">
        <v>1213</v>
      </c>
      <c r="B364" s="7">
        <v>47000000</v>
      </c>
      <c r="C364" s="7">
        <v>93000000</v>
      </c>
      <c r="D364" s="9">
        <v>2.6700000000000002E-2</v>
      </c>
      <c r="E364" s="9">
        <v>1</v>
      </c>
      <c r="F364" s="7">
        <v>182587.92</v>
      </c>
      <c r="G364" s="2" t="s">
        <v>30</v>
      </c>
    </row>
    <row r="365" spans="1:7" x14ac:dyDescent="0.25">
      <c r="A365" s="2" t="s">
        <v>1214</v>
      </c>
      <c r="B365" s="7">
        <v>200000000</v>
      </c>
      <c r="C365" s="7">
        <v>400000000</v>
      </c>
      <c r="D365" s="9">
        <v>6.3E-3</v>
      </c>
      <c r="E365" s="9">
        <v>1</v>
      </c>
      <c r="F365" s="7">
        <v>78125</v>
      </c>
      <c r="G365" s="2" t="s">
        <v>30</v>
      </c>
    </row>
    <row r="366" spans="1:7" x14ac:dyDescent="0.25">
      <c r="A366" s="2" t="s">
        <v>1215</v>
      </c>
      <c r="B366" s="7">
        <v>20000000</v>
      </c>
      <c r="C366" s="7">
        <v>42000000</v>
      </c>
      <c r="D366" s="9">
        <v>0.75</v>
      </c>
      <c r="E366" s="9">
        <v>1</v>
      </c>
      <c r="F366" s="7">
        <v>495165.54</v>
      </c>
      <c r="G366" s="2" t="s">
        <v>30</v>
      </c>
    </row>
    <row r="367" spans="1:7" x14ac:dyDescent="0.25">
      <c r="A367" s="2" t="s">
        <v>1216</v>
      </c>
      <c r="B367" s="7">
        <v>150000000</v>
      </c>
      <c r="C367" s="7">
        <v>400000000</v>
      </c>
      <c r="D367" s="9">
        <v>5.0000000000000001E-3</v>
      </c>
      <c r="E367" s="9">
        <v>1</v>
      </c>
      <c r="F367" s="7">
        <v>57000</v>
      </c>
      <c r="G367" s="2" t="s">
        <v>30</v>
      </c>
    </row>
    <row r="368" spans="1:7" x14ac:dyDescent="0.25">
      <c r="A368" s="2" t="s">
        <v>1217</v>
      </c>
      <c r="B368" s="7">
        <v>7500000</v>
      </c>
      <c r="C368" s="7">
        <v>17500000</v>
      </c>
      <c r="D368" s="9">
        <v>1.4999999999999999E-2</v>
      </c>
      <c r="E368" s="9">
        <v>1</v>
      </c>
      <c r="F368" s="7">
        <v>28125</v>
      </c>
      <c r="G368" s="2" t="s">
        <v>30</v>
      </c>
    </row>
    <row r="369" spans="1:7" x14ac:dyDescent="0.25">
      <c r="A369" s="2" t="s">
        <v>1218</v>
      </c>
      <c r="B369" s="7">
        <v>75000000</v>
      </c>
      <c r="C369" s="7">
        <v>50000000</v>
      </c>
      <c r="D369" s="9">
        <v>0.03</v>
      </c>
      <c r="E369" s="9">
        <v>1</v>
      </c>
      <c r="F369" s="7">
        <v>45289.26</v>
      </c>
      <c r="G369" s="2" t="s">
        <v>30</v>
      </c>
    </row>
    <row r="370" spans="1:7" x14ac:dyDescent="0.25">
      <c r="A370" s="2" t="s">
        <v>1219</v>
      </c>
      <c r="B370" s="7">
        <v>3000000</v>
      </c>
      <c r="C370" s="7">
        <v>3500000</v>
      </c>
      <c r="D370" s="9">
        <v>7.4999999999999997E-2</v>
      </c>
      <c r="E370" s="9">
        <v>1</v>
      </c>
      <c r="F370" s="7">
        <v>26718.36</v>
      </c>
      <c r="G370" s="2" t="s">
        <v>30</v>
      </c>
    </row>
    <row r="371" spans="1:7" x14ac:dyDescent="0.25">
      <c r="A371" s="2" t="s">
        <v>1220</v>
      </c>
      <c r="B371" s="7">
        <v>225000000</v>
      </c>
      <c r="C371" s="7">
        <v>150000000</v>
      </c>
      <c r="D371" s="9">
        <v>7.9799999999999996E-2</v>
      </c>
      <c r="E371" s="9">
        <v>1</v>
      </c>
      <c r="F371" s="7">
        <v>448875</v>
      </c>
      <c r="G371" s="2" t="s">
        <v>30</v>
      </c>
    </row>
    <row r="372" spans="1:7" x14ac:dyDescent="0.25">
      <c r="A372" s="2" t="s">
        <v>1221</v>
      </c>
      <c r="B372" s="7">
        <v>15000000</v>
      </c>
      <c r="C372" s="7">
        <v>15000000</v>
      </c>
      <c r="D372" s="9">
        <v>0.05</v>
      </c>
      <c r="E372" s="9">
        <v>1</v>
      </c>
      <c r="F372" s="7">
        <v>26999.599999999999</v>
      </c>
      <c r="G372" s="2" t="s">
        <v>30</v>
      </c>
    </row>
    <row r="373" spans="1:7" x14ac:dyDescent="0.25">
      <c r="A373" s="2" t="s">
        <v>1222</v>
      </c>
      <c r="B373" s="7">
        <v>10000000</v>
      </c>
      <c r="C373" s="7">
        <v>14000000</v>
      </c>
      <c r="D373" s="9">
        <v>2.5000000000000001E-2</v>
      </c>
      <c r="E373" s="9">
        <v>1</v>
      </c>
      <c r="F373" s="7">
        <v>74394.75</v>
      </c>
      <c r="G373" s="2" t="s">
        <v>30</v>
      </c>
    </row>
    <row r="374" spans="1:7" x14ac:dyDescent="0.25">
      <c r="A374" s="2" t="s">
        <v>1223</v>
      </c>
      <c r="B374" s="7">
        <v>21000000</v>
      </c>
      <c r="C374" s="7">
        <v>20000000</v>
      </c>
      <c r="D374" s="9">
        <v>0.01</v>
      </c>
      <c r="E374" s="9">
        <v>1</v>
      </c>
      <c r="F374" s="7">
        <v>7887.13</v>
      </c>
      <c r="G374" s="2" t="s">
        <v>30</v>
      </c>
    </row>
    <row r="375" spans="1:7" x14ac:dyDescent="0.25">
      <c r="A375" s="2" t="s">
        <v>1224</v>
      </c>
      <c r="B375" s="7">
        <v>200000000</v>
      </c>
      <c r="C375" s="7">
        <v>700000000</v>
      </c>
      <c r="D375" s="9">
        <v>0.01</v>
      </c>
      <c r="E375" s="9">
        <v>1</v>
      </c>
      <c r="F375" s="7">
        <v>60000</v>
      </c>
      <c r="G375" s="2" t="s">
        <v>30</v>
      </c>
    </row>
    <row r="376" spans="1:7" x14ac:dyDescent="0.25">
      <c r="A376" s="2" t="s">
        <v>1225</v>
      </c>
      <c r="B376" s="7">
        <v>40000000</v>
      </c>
      <c r="C376" s="7">
        <v>35000000</v>
      </c>
      <c r="D376" s="9">
        <v>7.0000000000000007E-2</v>
      </c>
      <c r="E376" s="9">
        <v>1</v>
      </c>
      <c r="F376" s="7">
        <v>465173.3</v>
      </c>
      <c r="G376" s="7">
        <v>2800000</v>
      </c>
    </row>
    <row r="377" spans="1:7" x14ac:dyDescent="0.25">
      <c r="A377" s="2" t="s">
        <v>1226</v>
      </c>
      <c r="B377" s="7">
        <v>150000000</v>
      </c>
      <c r="C377" s="7">
        <v>2000000000</v>
      </c>
      <c r="D377" s="9">
        <v>0.34329999999999999</v>
      </c>
      <c r="E377" s="9">
        <v>1</v>
      </c>
      <c r="F377" s="7">
        <v>1725233.24</v>
      </c>
      <c r="G377" s="2" t="s">
        <v>30</v>
      </c>
    </row>
    <row r="378" spans="1:7" x14ac:dyDescent="0.25">
      <c r="A378" s="2" t="s">
        <v>1227</v>
      </c>
      <c r="B378" s="7">
        <v>350000000</v>
      </c>
      <c r="C378" s="7">
        <v>300000000</v>
      </c>
      <c r="D378" s="9">
        <v>2.5000000000000001E-2</v>
      </c>
      <c r="E378" s="9">
        <v>0.33329999999999999</v>
      </c>
      <c r="F378" s="7">
        <v>213580.6</v>
      </c>
      <c r="G378" s="7">
        <v>561570.27</v>
      </c>
    </row>
    <row r="379" spans="1:7" x14ac:dyDescent="0.25">
      <c r="A379" s="2" t="s">
        <v>1228</v>
      </c>
      <c r="B379" s="7">
        <v>150000000</v>
      </c>
      <c r="C379" s="7">
        <v>116000000</v>
      </c>
      <c r="D379" s="9">
        <v>0.01</v>
      </c>
      <c r="E379" s="9">
        <v>1</v>
      </c>
      <c r="F379" s="7">
        <v>74883</v>
      </c>
      <c r="G379" s="2" t="s">
        <v>30</v>
      </c>
    </row>
    <row r="380" spans="1:7" x14ac:dyDescent="0.25">
      <c r="A380" s="2" t="s">
        <v>1229</v>
      </c>
      <c r="B380" s="7">
        <v>50000000</v>
      </c>
      <c r="C380" s="7">
        <v>40000000</v>
      </c>
      <c r="D380" s="9">
        <v>1.4999999999999999E-2</v>
      </c>
      <c r="E380" s="9">
        <v>1</v>
      </c>
      <c r="F380" s="7">
        <v>42000</v>
      </c>
      <c r="G380" s="2" t="s">
        <v>30</v>
      </c>
    </row>
    <row r="381" spans="1:7" x14ac:dyDescent="0.25">
      <c r="A381" s="2" t="s">
        <v>1230</v>
      </c>
      <c r="B381" s="7">
        <v>3500000</v>
      </c>
      <c r="C381" s="7">
        <v>26000000</v>
      </c>
      <c r="D381" s="9">
        <v>0.1</v>
      </c>
      <c r="E381" s="9">
        <v>1</v>
      </c>
      <c r="F381" s="7">
        <v>29750.13</v>
      </c>
      <c r="G381" s="2" t="s">
        <v>30</v>
      </c>
    </row>
    <row r="382" spans="1:7" x14ac:dyDescent="0.25">
      <c r="A382" s="2" t="s">
        <v>1231</v>
      </c>
      <c r="B382" s="7">
        <v>150000000</v>
      </c>
      <c r="C382" s="7">
        <v>150000000</v>
      </c>
      <c r="D382" s="9">
        <v>5.0000000000000001E-3</v>
      </c>
      <c r="E382" s="9">
        <v>1</v>
      </c>
      <c r="F382" s="7">
        <v>63747.33</v>
      </c>
      <c r="G382" s="2" t="s">
        <v>30</v>
      </c>
    </row>
    <row r="383" spans="1:7" x14ac:dyDescent="0.25">
      <c r="A383" s="2" t="s">
        <v>1232</v>
      </c>
      <c r="B383" s="7">
        <v>1062500000</v>
      </c>
      <c r="C383" s="7">
        <v>326833000</v>
      </c>
      <c r="D383" s="9">
        <v>1.8800000000000001E-2</v>
      </c>
      <c r="E383" s="9">
        <v>1</v>
      </c>
      <c r="F383" s="7">
        <v>1339748.76</v>
      </c>
      <c r="G383" s="7">
        <v>986491.96</v>
      </c>
    </row>
    <row r="384" spans="1:7" x14ac:dyDescent="0.25">
      <c r="A384" s="2" t="s">
        <v>1233</v>
      </c>
      <c r="B384" s="7">
        <v>60000000</v>
      </c>
      <c r="C384" s="7">
        <v>40000000</v>
      </c>
      <c r="D384" s="9">
        <v>3.5000000000000003E-2</v>
      </c>
      <c r="E384" s="9">
        <v>1</v>
      </c>
      <c r="F384" s="7">
        <v>416899.79</v>
      </c>
      <c r="G384" s="7">
        <v>1870473.89</v>
      </c>
    </row>
    <row r="385" spans="1:7" x14ac:dyDescent="0.25">
      <c r="A385" s="2" t="s">
        <v>1234</v>
      </c>
      <c r="B385" s="7">
        <v>160000000</v>
      </c>
      <c r="C385" s="7">
        <v>240000000</v>
      </c>
      <c r="D385" s="9">
        <v>2.5000000000000001E-2</v>
      </c>
      <c r="E385" s="9">
        <v>1</v>
      </c>
      <c r="F385" s="7">
        <v>88000</v>
      </c>
      <c r="G385" s="2" t="s">
        <v>30</v>
      </c>
    </row>
    <row r="386" spans="1:7" x14ac:dyDescent="0.25">
      <c r="A386" s="2" t="s">
        <v>1235</v>
      </c>
      <c r="B386" s="7">
        <v>100000000</v>
      </c>
      <c r="C386" s="7">
        <v>40000000</v>
      </c>
      <c r="D386" s="9">
        <v>0.01</v>
      </c>
      <c r="E386" s="9">
        <v>1</v>
      </c>
      <c r="F386" s="7">
        <v>645442.39</v>
      </c>
      <c r="G386" s="7">
        <v>1000000</v>
      </c>
    </row>
    <row r="387" spans="1:7" x14ac:dyDescent="0.25">
      <c r="A387" s="2" t="s">
        <v>1236</v>
      </c>
      <c r="B387" s="7">
        <v>10000000</v>
      </c>
      <c r="C387" s="7">
        <v>60000000</v>
      </c>
      <c r="D387" s="9">
        <v>1</v>
      </c>
      <c r="E387" s="9">
        <v>1</v>
      </c>
      <c r="F387" s="7">
        <v>187606.43</v>
      </c>
      <c r="G387" s="2" t="s">
        <v>30</v>
      </c>
    </row>
    <row r="388" spans="1:7" x14ac:dyDescent="0.25">
      <c r="A388" s="2" t="s">
        <v>1237</v>
      </c>
      <c r="B388" s="7">
        <v>10000000</v>
      </c>
      <c r="C388" s="7">
        <v>20000000</v>
      </c>
      <c r="D388" s="9">
        <v>0.1</v>
      </c>
      <c r="E388" s="9">
        <v>1</v>
      </c>
      <c r="F388" s="7">
        <v>100000</v>
      </c>
      <c r="G388" s="2" t="s">
        <v>30</v>
      </c>
    </row>
    <row r="389" spans="1:7" x14ac:dyDescent="0.25">
      <c r="A389" s="2" t="s">
        <v>1238</v>
      </c>
      <c r="B389" s="7">
        <v>350000000</v>
      </c>
      <c r="C389" s="7">
        <v>650000000</v>
      </c>
      <c r="D389" s="9">
        <v>6.5000000000000002E-2</v>
      </c>
      <c r="E389" s="9">
        <v>0.33329999999999999</v>
      </c>
      <c r="F389" s="7">
        <v>884685.66</v>
      </c>
      <c r="G389" s="2" t="s">
        <v>30</v>
      </c>
    </row>
    <row r="390" spans="1:7" x14ac:dyDescent="0.25">
      <c r="A390" s="2" t="s">
        <v>1239</v>
      </c>
      <c r="B390" s="7">
        <v>260000000</v>
      </c>
      <c r="C390" s="7">
        <v>9000000</v>
      </c>
      <c r="D390" s="9">
        <v>0.01</v>
      </c>
      <c r="E390" s="9">
        <v>1</v>
      </c>
      <c r="F390" s="7">
        <v>119409.69</v>
      </c>
      <c r="G390" s="2" t="s">
        <v>30</v>
      </c>
    </row>
    <row r="391" spans="1:7" x14ac:dyDescent="0.25">
      <c r="A391" s="2" t="s">
        <v>1240</v>
      </c>
      <c r="B391" s="7">
        <v>40000000</v>
      </c>
      <c r="C391" s="7">
        <v>52500000</v>
      </c>
      <c r="D391" s="9">
        <v>5.7000000000000002E-2</v>
      </c>
      <c r="E391" s="9">
        <v>1</v>
      </c>
      <c r="F391" s="7">
        <v>277625.26</v>
      </c>
      <c r="G391" s="7">
        <v>134439.85999999999</v>
      </c>
    </row>
    <row r="392" spans="1:7" x14ac:dyDescent="0.25">
      <c r="A392" s="2" t="s">
        <v>1241</v>
      </c>
      <c r="B392" s="7">
        <v>75000000</v>
      </c>
      <c r="C392" s="7">
        <v>310000000</v>
      </c>
      <c r="D392" s="9">
        <v>3.5000000000000003E-2</v>
      </c>
      <c r="E392" s="9">
        <v>1</v>
      </c>
      <c r="F392" s="7">
        <v>223125</v>
      </c>
      <c r="G392" s="2" t="s">
        <v>30</v>
      </c>
    </row>
    <row r="393" spans="1:7" x14ac:dyDescent="0.25">
      <c r="A393" s="2" t="s">
        <v>1242</v>
      </c>
      <c r="B393" s="7">
        <v>8000000</v>
      </c>
      <c r="C393" s="7">
        <v>30000000</v>
      </c>
      <c r="D393" s="9">
        <v>0.47499999999999998</v>
      </c>
      <c r="E393" s="9">
        <v>1</v>
      </c>
      <c r="F393" s="7">
        <v>189969.64</v>
      </c>
      <c r="G393" s="2" t="s">
        <v>30</v>
      </c>
    </row>
    <row r="394" spans="1:7" x14ac:dyDescent="0.25">
      <c r="A394" s="2" t="s">
        <v>1243</v>
      </c>
      <c r="B394" s="7">
        <v>30000000</v>
      </c>
      <c r="C394" s="7">
        <v>10000000</v>
      </c>
      <c r="D394" s="9">
        <v>2.5000000000000001E-2</v>
      </c>
      <c r="E394" s="9">
        <v>1</v>
      </c>
      <c r="F394" s="7">
        <v>54337.5</v>
      </c>
      <c r="G394" s="2" t="s">
        <v>30</v>
      </c>
    </row>
    <row r="395" spans="1:7" x14ac:dyDescent="0.25">
      <c r="A395" s="2" t="s">
        <v>1244</v>
      </c>
      <c r="B395" s="7">
        <v>30000000</v>
      </c>
      <c r="C395" s="7">
        <v>30000000</v>
      </c>
      <c r="D395" s="9">
        <v>2.5000000000000001E-3</v>
      </c>
      <c r="E395" s="9">
        <v>1</v>
      </c>
      <c r="F395" s="7">
        <v>4125</v>
      </c>
      <c r="G395" s="2" t="s">
        <v>30</v>
      </c>
    </row>
    <row r="396" spans="1:7" x14ac:dyDescent="0.25">
      <c r="A396" s="2" t="s">
        <v>1245</v>
      </c>
      <c r="B396" s="7">
        <v>20000000</v>
      </c>
      <c r="C396" s="7">
        <v>20000000</v>
      </c>
      <c r="D396" s="9">
        <v>0.01</v>
      </c>
      <c r="E396" s="9">
        <v>1</v>
      </c>
      <c r="F396" s="7">
        <v>31580.9</v>
      </c>
      <c r="G396" s="2" t="s">
        <v>30</v>
      </c>
    </row>
    <row r="397" spans="1:7" x14ac:dyDescent="0.25">
      <c r="A397" s="2" t="s">
        <v>1246</v>
      </c>
      <c r="B397" s="7">
        <v>38386384</v>
      </c>
      <c r="C397" s="7">
        <v>6000000</v>
      </c>
      <c r="D397" s="9">
        <v>1.2500000000000001E-2</v>
      </c>
      <c r="E397" s="9">
        <v>1</v>
      </c>
      <c r="F397" s="7">
        <v>468154.76</v>
      </c>
      <c r="G397" s="7">
        <v>479829.8</v>
      </c>
    </row>
    <row r="398" spans="1:7" x14ac:dyDescent="0.25">
      <c r="A398" s="2" t="s">
        <v>1247</v>
      </c>
      <c r="B398" s="7">
        <v>9000000</v>
      </c>
      <c r="C398" s="7">
        <v>6000000</v>
      </c>
      <c r="D398" s="9">
        <v>0.02</v>
      </c>
      <c r="E398" s="9">
        <v>1</v>
      </c>
      <c r="F398" s="7">
        <v>94500</v>
      </c>
      <c r="G398" s="7">
        <v>180000</v>
      </c>
    </row>
    <row r="399" spans="1:7" x14ac:dyDescent="0.25">
      <c r="A399" s="2" t="s">
        <v>1248</v>
      </c>
      <c r="B399" s="7">
        <v>100000000</v>
      </c>
      <c r="C399" s="7">
        <v>300000000</v>
      </c>
      <c r="D399" s="9">
        <v>0.02</v>
      </c>
      <c r="E399" s="9">
        <v>1</v>
      </c>
      <c r="F399" s="7">
        <v>210000</v>
      </c>
      <c r="G399" s="2" t="s">
        <v>30</v>
      </c>
    </row>
    <row r="400" spans="1:7" x14ac:dyDescent="0.25">
      <c r="A400" s="2" t="s">
        <v>1249</v>
      </c>
      <c r="B400" s="7">
        <v>80000000</v>
      </c>
      <c r="C400" s="7">
        <v>50000000</v>
      </c>
      <c r="D400" s="9">
        <v>2.5000000000000001E-2</v>
      </c>
      <c r="E400" s="9">
        <v>1</v>
      </c>
      <c r="F400" s="7">
        <v>720000</v>
      </c>
      <c r="G400" s="2" t="s">
        <v>30</v>
      </c>
    </row>
    <row r="401" spans="1:7" x14ac:dyDescent="0.25">
      <c r="A401" s="2" t="s">
        <v>1250</v>
      </c>
      <c r="B401" s="7">
        <v>100000000</v>
      </c>
      <c r="C401" s="7">
        <v>65000000</v>
      </c>
      <c r="D401" s="9">
        <v>0.01</v>
      </c>
      <c r="E401" s="9">
        <v>1</v>
      </c>
      <c r="F401" s="7">
        <v>29900</v>
      </c>
      <c r="G401" s="2" t="s">
        <v>30</v>
      </c>
    </row>
    <row r="402" spans="1:7" x14ac:dyDescent="0.25">
      <c r="A402" s="2" t="s">
        <v>1251</v>
      </c>
      <c r="B402" s="7">
        <v>150000000</v>
      </c>
      <c r="C402" s="7">
        <v>400000000</v>
      </c>
      <c r="D402" s="9">
        <v>5.0000000000000001E-3</v>
      </c>
      <c r="E402" s="9">
        <v>1</v>
      </c>
      <c r="F402" s="7">
        <v>28500</v>
      </c>
      <c r="G402" s="2" t="s">
        <v>30</v>
      </c>
    </row>
    <row r="403" spans="1:7" x14ac:dyDescent="0.25">
      <c r="A403" s="2" t="s">
        <v>1252</v>
      </c>
      <c r="B403" s="7">
        <v>30000000</v>
      </c>
      <c r="C403" s="7">
        <v>30000000</v>
      </c>
      <c r="D403" s="9">
        <v>2.5000000000000001E-2</v>
      </c>
      <c r="E403" s="9">
        <v>1</v>
      </c>
      <c r="F403" s="7">
        <v>21886.720000000001</v>
      </c>
      <c r="G403" s="2" t="s">
        <v>30</v>
      </c>
    </row>
    <row r="404" spans="1:7" x14ac:dyDescent="0.25">
      <c r="A404" s="2" t="s">
        <v>1253</v>
      </c>
      <c r="B404" s="7">
        <v>60000000</v>
      </c>
      <c r="C404" s="7">
        <v>50000000</v>
      </c>
      <c r="D404" s="9">
        <v>1.4999999999999999E-2</v>
      </c>
      <c r="E404" s="9">
        <v>1</v>
      </c>
      <c r="F404" s="7">
        <v>31484.53</v>
      </c>
      <c r="G404" s="2" t="s">
        <v>30</v>
      </c>
    </row>
    <row r="405" spans="1:7" x14ac:dyDescent="0.25">
      <c r="A405" s="2" t="s">
        <v>1254</v>
      </c>
      <c r="B405" s="7">
        <v>200000000</v>
      </c>
      <c r="C405" s="7">
        <v>180000000</v>
      </c>
      <c r="D405" s="9">
        <v>7.4999999999999997E-3</v>
      </c>
      <c r="E405" s="9">
        <v>1</v>
      </c>
      <c r="F405" s="7">
        <v>168073.48</v>
      </c>
      <c r="G405" s="2" t="s">
        <v>30</v>
      </c>
    </row>
    <row r="406" spans="1:7" x14ac:dyDescent="0.25">
      <c r="A406" s="2" t="s">
        <v>1255</v>
      </c>
      <c r="B406" s="7">
        <v>15000000</v>
      </c>
      <c r="C406" s="7">
        <v>30000000</v>
      </c>
      <c r="D406" s="9">
        <v>0.02</v>
      </c>
      <c r="E406" s="9">
        <v>1</v>
      </c>
      <c r="F406" s="7">
        <v>30736</v>
      </c>
      <c r="G406" s="2" t="s">
        <v>30</v>
      </c>
    </row>
    <row r="407" spans="1:7" x14ac:dyDescent="0.25">
      <c r="A407" s="2" t="s">
        <v>1256</v>
      </c>
      <c r="B407" s="7">
        <v>3250000</v>
      </c>
      <c r="C407" s="7">
        <v>500000</v>
      </c>
      <c r="D407" s="9">
        <v>7.4999999999999997E-2</v>
      </c>
      <c r="E407" s="9">
        <v>1</v>
      </c>
      <c r="F407" s="7">
        <v>121875.02</v>
      </c>
      <c r="G407" s="7">
        <v>243750</v>
      </c>
    </row>
    <row r="408" spans="1:7" x14ac:dyDescent="0.25">
      <c r="A408" s="2" t="s">
        <v>1257</v>
      </c>
      <c r="B408" s="7">
        <v>150000000</v>
      </c>
      <c r="C408" s="7">
        <v>100000000</v>
      </c>
      <c r="D408" s="9">
        <v>2.5000000000000001E-2</v>
      </c>
      <c r="E408" s="9">
        <v>1</v>
      </c>
      <c r="F408" s="7">
        <v>240003.96</v>
      </c>
      <c r="G408" s="2" t="s">
        <v>30</v>
      </c>
    </row>
    <row r="409" spans="1:7" x14ac:dyDescent="0.25">
      <c r="A409" s="2" t="s">
        <v>1258</v>
      </c>
      <c r="B409" s="7">
        <v>40000000</v>
      </c>
      <c r="C409" s="7">
        <v>52500000</v>
      </c>
      <c r="D409" s="9">
        <v>7.0000000000000007E-2</v>
      </c>
      <c r="E409" s="9">
        <v>0.115</v>
      </c>
      <c r="F409" s="7">
        <v>38398.800000000003</v>
      </c>
      <c r="G409" s="7">
        <v>17807.47</v>
      </c>
    </row>
    <row r="410" spans="1:7" x14ac:dyDescent="0.25">
      <c r="A410" s="2" t="s">
        <v>1259</v>
      </c>
      <c r="B410" s="7">
        <v>20000000</v>
      </c>
      <c r="C410" s="7">
        <v>22500000</v>
      </c>
      <c r="D410" s="9">
        <v>0.02</v>
      </c>
      <c r="E410" s="9">
        <v>1</v>
      </c>
      <c r="F410" s="7">
        <v>22415.02</v>
      </c>
      <c r="G410" s="2" t="s">
        <v>30</v>
      </c>
    </row>
    <row r="411" spans="1:7" x14ac:dyDescent="0.25">
      <c r="A411" s="2" t="s">
        <v>1260</v>
      </c>
      <c r="B411" s="7">
        <v>166700000</v>
      </c>
      <c r="C411" s="7">
        <v>19300000</v>
      </c>
      <c r="D411" s="9">
        <v>7.4999999999999997E-3</v>
      </c>
      <c r="E411" s="9">
        <v>1</v>
      </c>
      <c r="F411" s="7">
        <v>496974.36</v>
      </c>
      <c r="G411" s="7">
        <v>766513.87</v>
      </c>
    </row>
    <row r="412" spans="1:7" x14ac:dyDescent="0.25">
      <c r="A412" s="2" t="s">
        <v>1261</v>
      </c>
      <c r="B412" s="7">
        <v>65400000</v>
      </c>
      <c r="C412" s="7">
        <v>45500000</v>
      </c>
      <c r="D412" s="9">
        <v>0.02</v>
      </c>
      <c r="E412" s="9">
        <v>0.33329999999999999</v>
      </c>
      <c r="F412" s="7">
        <v>35789.360000000001</v>
      </c>
      <c r="G412" s="7">
        <v>87482.16</v>
      </c>
    </row>
    <row r="413" spans="1:7" x14ac:dyDescent="0.25">
      <c r="A413" s="2" t="s">
        <v>1262</v>
      </c>
      <c r="B413" s="7">
        <v>50000000</v>
      </c>
      <c r="C413" s="7">
        <v>50000000</v>
      </c>
      <c r="D413" s="9">
        <v>4.4999999999999998E-2</v>
      </c>
      <c r="E413" s="9">
        <v>1</v>
      </c>
      <c r="F413" s="7">
        <v>44652.31</v>
      </c>
      <c r="G413" s="2" t="s">
        <v>30</v>
      </c>
    </row>
    <row r="414" spans="1:7" x14ac:dyDescent="0.25">
      <c r="A414" s="2" t="s">
        <v>1263</v>
      </c>
      <c r="B414" s="7">
        <v>40000000</v>
      </c>
      <c r="C414" s="7">
        <v>35000000</v>
      </c>
      <c r="D414" s="9">
        <v>0.1</v>
      </c>
      <c r="E414" s="9">
        <v>1</v>
      </c>
      <c r="F414" s="7">
        <v>240000</v>
      </c>
      <c r="G414" s="2" t="s">
        <v>30</v>
      </c>
    </row>
    <row r="415" spans="1:7" x14ac:dyDescent="0.25">
      <c r="A415" s="2" t="s">
        <v>1264</v>
      </c>
      <c r="B415" s="7">
        <v>5000000</v>
      </c>
      <c r="C415" s="7">
        <v>20000000</v>
      </c>
      <c r="D415" s="9">
        <v>7.0000000000000007E-2</v>
      </c>
      <c r="E415" s="9">
        <v>1</v>
      </c>
      <c r="F415" s="7">
        <v>16466.18</v>
      </c>
      <c r="G415" s="2" t="s">
        <v>30</v>
      </c>
    </row>
    <row r="416" spans="1:7" x14ac:dyDescent="0.25">
      <c r="A416" s="2" t="s">
        <v>1265</v>
      </c>
      <c r="B416" s="7">
        <v>400000000</v>
      </c>
      <c r="C416" s="7">
        <v>700000000</v>
      </c>
      <c r="D416" s="9">
        <v>1.34E-2</v>
      </c>
      <c r="E416" s="9">
        <v>1</v>
      </c>
      <c r="F416" s="7">
        <v>520671.67</v>
      </c>
      <c r="G416" s="2" t="s">
        <v>30</v>
      </c>
    </row>
    <row r="417" spans="1:7" x14ac:dyDescent="0.25">
      <c r="A417" s="2" t="s">
        <v>1266</v>
      </c>
      <c r="B417" s="7">
        <v>175000000</v>
      </c>
      <c r="C417" s="7">
        <v>225000000</v>
      </c>
      <c r="D417" s="9">
        <v>0.01</v>
      </c>
      <c r="E417" s="9">
        <v>1</v>
      </c>
      <c r="F417" s="7">
        <v>219859.54</v>
      </c>
      <c r="G417" s="2" t="s">
        <v>30</v>
      </c>
    </row>
    <row r="418" spans="1:7" x14ac:dyDescent="0.25">
      <c r="A418" s="2" t="s">
        <v>1267</v>
      </c>
      <c r="B418" s="7">
        <v>200000000</v>
      </c>
      <c r="C418" s="7">
        <v>87000000</v>
      </c>
      <c r="D418" s="9">
        <v>0.05</v>
      </c>
      <c r="E418" s="9">
        <v>1</v>
      </c>
      <c r="F418" s="7">
        <v>949760.98</v>
      </c>
      <c r="G418" s="2" t="s">
        <v>30</v>
      </c>
    </row>
    <row r="419" spans="1:7" x14ac:dyDescent="0.25">
      <c r="A419" s="2" t="s">
        <v>1268</v>
      </c>
      <c r="B419" s="7">
        <v>80000000</v>
      </c>
      <c r="C419" s="7">
        <v>91000000</v>
      </c>
      <c r="D419" s="9">
        <v>0.03</v>
      </c>
      <c r="E419" s="9">
        <v>1</v>
      </c>
      <c r="F419" s="7">
        <v>552864.52</v>
      </c>
      <c r="G419" s="7">
        <v>2403760</v>
      </c>
    </row>
    <row r="420" spans="1:7" x14ac:dyDescent="0.25">
      <c r="A420" s="2" t="s">
        <v>1269</v>
      </c>
      <c r="B420" s="7">
        <v>15000000</v>
      </c>
      <c r="C420" s="7">
        <v>5000000</v>
      </c>
      <c r="D420" s="9">
        <v>0.49</v>
      </c>
      <c r="E420" s="9">
        <v>1</v>
      </c>
      <c r="F420" s="7">
        <v>1047375</v>
      </c>
      <c r="G420" s="2" t="s">
        <v>30</v>
      </c>
    </row>
    <row r="421" spans="1:7" x14ac:dyDescent="0.25">
      <c r="A421" s="2" t="s">
        <v>1270</v>
      </c>
      <c r="B421" s="7">
        <v>90000000</v>
      </c>
      <c r="C421" s="7">
        <v>5000000</v>
      </c>
      <c r="D421" s="9">
        <v>7.4999999999999997E-2</v>
      </c>
      <c r="E421" s="9">
        <v>7.7499999999999999E-2</v>
      </c>
      <c r="F421" s="7">
        <v>40542.239999999998</v>
      </c>
      <c r="G421" s="7">
        <v>77276.990000000005</v>
      </c>
    </row>
    <row r="422" spans="1:7" x14ac:dyDescent="0.25">
      <c r="A422" s="2" t="s">
        <v>1271</v>
      </c>
      <c r="B422" s="7">
        <v>10000000</v>
      </c>
      <c r="C422" s="7">
        <v>20000000</v>
      </c>
      <c r="D422" s="9">
        <v>0.05</v>
      </c>
      <c r="E422" s="9">
        <v>0.95</v>
      </c>
      <c r="F422" s="7">
        <v>311769.95</v>
      </c>
      <c r="G422" s="7">
        <v>950000</v>
      </c>
    </row>
    <row r="423" spans="1:7" x14ac:dyDescent="0.25">
      <c r="A423" s="2" t="s">
        <v>1272</v>
      </c>
      <c r="B423" s="7">
        <v>75000000</v>
      </c>
      <c r="C423" s="7">
        <v>40000000</v>
      </c>
      <c r="D423" s="9">
        <v>4.5999999999999999E-2</v>
      </c>
      <c r="E423" s="9">
        <v>1</v>
      </c>
      <c r="F423" s="7">
        <v>189750</v>
      </c>
      <c r="G423" s="2" t="s">
        <v>30</v>
      </c>
    </row>
    <row r="424" spans="1:7" x14ac:dyDescent="0.25">
      <c r="A424" s="2" t="s">
        <v>1273</v>
      </c>
      <c r="B424" s="7">
        <v>52043263</v>
      </c>
      <c r="C424" s="7">
        <v>3000000</v>
      </c>
      <c r="D424" s="9">
        <v>0.05</v>
      </c>
      <c r="E424" s="9">
        <v>1</v>
      </c>
      <c r="F424" s="7">
        <v>58548.639999999999</v>
      </c>
      <c r="G424" s="2" t="s">
        <v>30</v>
      </c>
    </row>
    <row r="425" spans="1:7" x14ac:dyDescent="0.25">
      <c r="A425" s="2" t="s">
        <v>1274</v>
      </c>
      <c r="B425" s="7">
        <v>300000000</v>
      </c>
      <c r="C425" s="7">
        <v>800000000</v>
      </c>
      <c r="D425" s="9">
        <v>3.3399999999999999E-2</v>
      </c>
      <c r="E425" s="9">
        <v>1</v>
      </c>
      <c r="F425" s="7">
        <v>211361.7</v>
      </c>
      <c r="G425" s="2" t="s">
        <v>30</v>
      </c>
    </row>
    <row r="426" spans="1:7" x14ac:dyDescent="0.25">
      <c r="A426" s="2" t="s">
        <v>1275</v>
      </c>
      <c r="B426" s="7">
        <v>23000000</v>
      </c>
      <c r="C426" s="7">
        <v>20000000</v>
      </c>
      <c r="D426" s="9">
        <v>0.1</v>
      </c>
      <c r="E426" s="9">
        <v>1</v>
      </c>
      <c r="F426" s="7">
        <v>66695.72</v>
      </c>
      <c r="G426" s="2" t="s">
        <v>30</v>
      </c>
    </row>
    <row r="427" spans="1:7" x14ac:dyDescent="0.25">
      <c r="A427" s="2" t="s">
        <v>1276</v>
      </c>
      <c r="B427" s="7">
        <v>22000000</v>
      </c>
      <c r="C427" s="7">
        <v>3400000</v>
      </c>
      <c r="D427" s="9">
        <v>0.47499999999999998</v>
      </c>
      <c r="E427" s="9">
        <v>1</v>
      </c>
      <c r="F427" s="7">
        <v>418000</v>
      </c>
      <c r="G427" s="2" t="s">
        <v>30</v>
      </c>
    </row>
    <row r="428" spans="1:7" x14ac:dyDescent="0.25">
      <c r="A428" s="2" t="s">
        <v>1277</v>
      </c>
      <c r="B428" s="7">
        <v>60000000</v>
      </c>
      <c r="C428" s="7">
        <v>44000000</v>
      </c>
      <c r="D428" s="9">
        <v>0.02</v>
      </c>
      <c r="E428" s="9">
        <v>1</v>
      </c>
      <c r="F428" s="7">
        <v>89662</v>
      </c>
      <c r="G428" s="2" t="s">
        <v>30</v>
      </c>
    </row>
    <row r="429" spans="1:7" x14ac:dyDescent="0.25">
      <c r="A429" s="2" t="s">
        <v>1278</v>
      </c>
      <c r="B429" s="7">
        <v>225000000</v>
      </c>
      <c r="C429" s="7">
        <v>150000000</v>
      </c>
      <c r="D429" s="9">
        <v>1.67E-2</v>
      </c>
      <c r="E429" s="9">
        <v>1</v>
      </c>
      <c r="F429" s="7">
        <v>120144.54</v>
      </c>
      <c r="G429" s="2" t="s">
        <v>30</v>
      </c>
    </row>
    <row r="430" spans="1:7" x14ac:dyDescent="0.25">
      <c r="A430" s="2" t="s">
        <v>1279</v>
      </c>
      <c r="B430" s="7">
        <v>200000000</v>
      </c>
      <c r="C430" s="7">
        <v>25100000</v>
      </c>
      <c r="D430" s="9">
        <v>3.8E-3</v>
      </c>
      <c r="E430" s="9">
        <v>1</v>
      </c>
      <c r="F430" s="7">
        <v>416535.48</v>
      </c>
      <c r="G430" s="7">
        <v>750000</v>
      </c>
    </row>
    <row r="431" spans="1:7" x14ac:dyDescent="0.25">
      <c r="A431" s="2" t="s">
        <v>1280</v>
      </c>
      <c r="B431" s="7">
        <v>23125000</v>
      </c>
      <c r="C431" s="7">
        <v>12500000</v>
      </c>
      <c r="D431" s="9">
        <v>2.5000000000000001E-2</v>
      </c>
      <c r="E431" s="9">
        <v>1</v>
      </c>
      <c r="F431" s="7">
        <v>14912.49</v>
      </c>
      <c r="G431" s="2" t="s">
        <v>30</v>
      </c>
    </row>
    <row r="432" spans="1:7" x14ac:dyDescent="0.25">
      <c r="A432" s="2" t="s">
        <v>1281</v>
      </c>
      <c r="B432" s="7">
        <v>200000000</v>
      </c>
      <c r="C432" s="7">
        <v>25000000</v>
      </c>
      <c r="D432" s="9">
        <v>0.1</v>
      </c>
      <c r="E432" s="9">
        <v>1</v>
      </c>
      <c r="F432" s="7">
        <v>779942.16</v>
      </c>
      <c r="G432" s="2" t="s">
        <v>30</v>
      </c>
    </row>
    <row r="433" spans="1:7" x14ac:dyDescent="0.25">
      <c r="A433" s="2" t="s">
        <v>1282</v>
      </c>
      <c r="B433" s="7">
        <v>350000000</v>
      </c>
      <c r="C433" s="7">
        <v>300000000</v>
      </c>
      <c r="D433" s="9">
        <v>0.06</v>
      </c>
      <c r="E433" s="9">
        <v>0.33329999999999999</v>
      </c>
      <c r="F433" s="7">
        <v>537108.49</v>
      </c>
      <c r="G433" s="2" t="s">
        <v>30</v>
      </c>
    </row>
    <row r="434" spans="1:7" x14ac:dyDescent="0.25">
      <c r="A434" s="2" t="s">
        <v>1283</v>
      </c>
      <c r="B434" s="7">
        <v>400000000</v>
      </c>
      <c r="C434" s="7">
        <v>530000000</v>
      </c>
      <c r="D434" s="9">
        <v>8.5199999999999998E-2</v>
      </c>
      <c r="E434" s="9">
        <v>3.3500000000000002E-2</v>
      </c>
      <c r="F434" s="7">
        <v>42199.24</v>
      </c>
      <c r="G434" s="2" t="s">
        <v>30</v>
      </c>
    </row>
    <row r="435" spans="1:7" x14ac:dyDescent="0.25">
      <c r="A435" s="2" t="s">
        <v>1284</v>
      </c>
      <c r="B435" s="7">
        <v>30000000</v>
      </c>
      <c r="C435" s="7">
        <v>10000000</v>
      </c>
      <c r="D435" s="9">
        <v>0.02</v>
      </c>
      <c r="E435" s="9">
        <v>1</v>
      </c>
      <c r="F435" s="7">
        <v>175500</v>
      </c>
      <c r="G435" s="2" t="s">
        <v>30</v>
      </c>
    </row>
    <row r="436" spans="1:7" x14ac:dyDescent="0.25">
      <c r="A436" s="2" t="s">
        <v>1285</v>
      </c>
      <c r="B436" s="7">
        <v>63500000</v>
      </c>
      <c r="C436" s="7">
        <v>7500000</v>
      </c>
      <c r="D436" s="9">
        <v>0.02</v>
      </c>
      <c r="E436" s="9">
        <v>1</v>
      </c>
      <c r="F436" s="7">
        <v>736600</v>
      </c>
      <c r="G436" s="7">
        <v>1270000</v>
      </c>
    </row>
    <row r="437" spans="1:7" x14ac:dyDescent="0.25">
      <c r="A437" s="2" t="s">
        <v>1286</v>
      </c>
      <c r="B437" s="7">
        <v>30000000</v>
      </c>
      <c r="C437" s="7">
        <v>20000000</v>
      </c>
      <c r="D437" s="9">
        <v>0.1</v>
      </c>
      <c r="E437" s="9">
        <v>1</v>
      </c>
      <c r="F437" s="7">
        <v>71992.210000000006</v>
      </c>
      <c r="G437" s="2" t="s">
        <v>30</v>
      </c>
    </row>
    <row r="438" spans="1:7" x14ac:dyDescent="0.25">
      <c r="A438" s="2" t="s">
        <v>1287</v>
      </c>
      <c r="B438" s="7">
        <v>100000000</v>
      </c>
      <c r="C438" s="7">
        <v>100000000</v>
      </c>
      <c r="D438" s="9">
        <v>1.7500000000000002E-2</v>
      </c>
      <c r="E438" s="9">
        <v>1</v>
      </c>
      <c r="F438" s="7">
        <v>327023.01</v>
      </c>
      <c r="G438" s="2" t="s">
        <v>30</v>
      </c>
    </row>
    <row r="439" spans="1:7" x14ac:dyDescent="0.25">
      <c r="A439" s="2" t="s">
        <v>1288</v>
      </c>
      <c r="B439" s="7">
        <v>20000000</v>
      </c>
      <c r="C439" s="7">
        <v>30000000</v>
      </c>
      <c r="D439" s="9">
        <v>0.05</v>
      </c>
      <c r="E439" s="9">
        <v>0.155</v>
      </c>
      <c r="F439" s="7">
        <v>26428</v>
      </c>
      <c r="G439" s="2" t="s">
        <v>30</v>
      </c>
    </row>
    <row r="440" spans="1:7" x14ac:dyDescent="0.25">
      <c r="A440" s="2" t="s">
        <v>1289</v>
      </c>
      <c r="B440" s="7">
        <v>210000000</v>
      </c>
      <c r="C440" s="7">
        <v>40000000</v>
      </c>
      <c r="D440" s="9">
        <v>2.5000000000000001E-2</v>
      </c>
      <c r="E440" s="9">
        <v>1</v>
      </c>
      <c r="F440" s="7">
        <v>580146.39</v>
      </c>
      <c r="G440" s="7">
        <v>1125000</v>
      </c>
    </row>
    <row r="441" spans="1:7" x14ac:dyDescent="0.25">
      <c r="A441" s="2" t="s">
        <v>1290</v>
      </c>
      <c r="B441" s="7">
        <v>100000000</v>
      </c>
      <c r="C441" s="7">
        <v>930000000</v>
      </c>
      <c r="D441" s="9">
        <v>0.15</v>
      </c>
      <c r="E441" s="9">
        <v>0.95</v>
      </c>
      <c r="F441" s="7">
        <v>285000</v>
      </c>
      <c r="G441" s="2" t="s">
        <v>30</v>
      </c>
    </row>
    <row r="442" spans="1:7" x14ac:dyDescent="0.25">
      <c r="A442" s="2" t="s">
        <v>1291</v>
      </c>
      <c r="B442" s="7">
        <v>200000000</v>
      </c>
      <c r="C442" s="7">
        <v>550000000</v>
      </c>
      <c r="D442" s="9">
        <v>5.0000000000000001E-3</v>
      </c>
      <c r="E442" s="9">
        <v>1</v>
      </c>
      <c r="F442" s="7">
        <v>28500</v>
      </c>
      <c r="G442" s="2" t="s">
        <v>30</v>
      </c>
    </row>
    <row r="443" spans="1:7" x14ac:dyDescent="0.25">
      <c r="A443" s="2" t="s">
        <v>1292</v>
      </c>
      <c r="B443" s="7">
        <v>100000000</v>
      </c>
      <c r="C443" s="7">
        <v>130000000</v>
      </c>
      <c r="D443" s="9">
        <v>2.5000000000000001E-2</v>
      </c>
      <c r="E443" s="9">
        <v>1</v>
      </c>
      <c r="F443" s="7">
        <v>393750</v>
      </c>
      <c r="G443" s="2" t="s">
        <v>30</v>
      </c>
    </row>
    <row r="444" spans="1:7" x14ac:dyDescent="0.25">
      <c r="A444" s="2" t="s">
        <v>1293</v>
      </c>
      <c r="B444" s="7">
        <v>60000000</v>
      </c>
      <c r="C444" s="7">
        <v>4000000</v>
      </c>
      <c r="D444" s="9">
        <v>1.2500000000000001E-2</v>
      </c>
      <c r="E444" s="9">
        <v>1</v>
      </c>
      <c r="F444" s="7">
        <v>75368.73</v>
      </c>
      <c r="G444" s="2" t="s">
        <v>30</v>
      </c>
    </row>
    <row r="445" spans="1:7" x14ac:dyDescent="0.25">
      <c r="A445" s="2" t="s">
        <v>1294</v>
      </c>
      <c r="B445" s="7">
        <v>110000000</v>
      </c>
      <c r="C445" s="7">
        <v>25100000</v>
      </c>
      <c r="D445" s="9">
        <v>2.5000000000000001E-3</v>
      </c>
      <c r="E445" s="9">
        <v>1</v>
      </c>
      <c r="F445" s="7">
        <v>28956.33</v>
      </c>
      <c r="G445" s="7">
        <v>127730.28</v>
      </c>
    </row>
    <row r="446" spans="1:7" x14ac:dyDescent="0.25">
      <c r="A446" s="2" t="s">
        <v>1295</v>
      </c>
      <c r="B446" s="7">
        <v>20000000</v>
      </c>
      <c r="C446" s="7">
        <v>10000000</v>
      </c>
      <c r="D446" s="9">
        <v>2.5000000000000001E-2</v>
      </c>
      <c r="E446" s="9">
        <v>0.9</v>
      </c>
      <c r="F446" s="7">
        <v>42750</v>
      </c>
      <c r="G446" s="2" t="s">
        <v>30</v>
      </c>
    </row>
    <row r="447" spans="1:7" x14ac:dyDescent="0.25">
      <c r="A447" s="2" t="s">
        <v>1296</v>
      </c>
      <c r="B447" s="7">
        <v>25000000</v>
      </c>
      <c r="C447" s="7">
        <v>25000000</v>
      </c>
      <c r="D447" s="9">
        <v>0.02</v>
      </c>
      <c r="E447" s="9">
        <v>1</v>
      </c>
      <c r="F447" s="7">
        <v>80250</v>
      </c>
      <c r="G447" s="2" t="s">
        <v>30</v>
      </c>
    </row>
    <row r="448" spans="1:7" x14ac:dyDescent="0.25">
      <c r="A448" s="2" t="s">
        <v>1297</v>
      </c>
      <c r="B448" s="7">
        <v>25000000</v>
      </c>
      <c r="C448" s="7">
        <v>20000000</v>
      </c>
      <c r="D448" s="9">
        <v>0.04</v>
      </c>
      <c r="E448" s="9">
        <v>1</v>
      </c>
      <c r="F448" s="7">
        <v>73038.289999999994</v>
      </c>
      <c r="G448" s="2" t="s">
        <v>30</v>
      </c>
    </row>
    <row r="449" spans="1:7" x14ac:dyDescent="0.25">
      <c r="A449" s="2" t="s">
        <v>1298</v>
      </c>
      <c r="B449" s="7">
        <v>450000000</v>
      </c>
      <c r="C449" s="7">
        <v>705000000</v>
      </c>
      <c r="D449" s="9">
        <v>2.5000000000000001E-3</v>
      </c>
      <c r="E449" s="9">
        <v>1</v>
      </c>
      <c r="F449" s="7">
        <v>45000</v>
      </c>
      <c r="G449" s="2" t="s">
        <v>30</v>
      </c>
    </row>
    <row r="450" spans="1:7" x14ac:dyDescent="0.25">
      <c r="A450" s="2" t="s">
        <v>1299</v>
      </c>
      <c r="B450" s="7">
        <v>10000000</v>
      </c>
      <c r="C450" s="7">
        <v>8000000</v>
      </c>
      <c r="D450" s="9">
        <v>1.6E-2</v>
      </c>
      <c r="E450" s="9">
        <v>0.4284</v>
      </c>
      <c r="F450" s="7">
        <v>53636.23</v>
      </c>
      <c r="G450" s="7">
        <v>49869.26</v>
      </c>
    </row>
    <row r="451" spans="1:7" x14ac:dyDescent="0.25">
      <c r="A451" s="2" t="s">
        <v>1300</v>
      </c>
      <c r="B451" s="7">
        <v>125000000</v>
      </c>
      <c r="C451" s="7">
        <v>115000000</v>
      </c>
      <c r="D451" s="9">
        <v>0.01</v>
      </c>
      <c r="E451" s="9">
        <v>1</v>
      </c>
      <c r="F451" s="7">
        <v>42500</v>
      </c>
      <c r="G451" s="2" t="s">
        <v>30</v>
      </c>
    </row>
    <row r="452" spans="1:7" x14ac:dyDescent="0.25">
      <c r="A452" s="2" t="s">
        <v>1301</v>
      </c>
      <c r="B452" s="7">
        <v>28000000</v>
      </c>
      <c r="C452" s="7">
        <v>2000000</v>
      </c>
      <c r="D452" s="9">
        <v>0.05</v>
      </c>
      <c r="E452" s="9">
        <v>1</v>
      </c>
      <c r="F452" s="7">
        <v>83999.88</v>
      </c>
      <c r="G452" s="2" t="s">
        <v>30</v>
      </c>
    </row>
    <row r="453" spans="1:7" x14ac:dyDescent="0.25">
      <c r="A453" s="2" t="s">
        <v>1302</v>
      </c>
      <c r="B453" s="7">
        <v>26700000</v>
      </c>
      <c r="C453" s="7">
        <v>10400000</v>
      </c>
      <c r="D453" s="9">
        <v>5.0000000000000001E-3</v>
      </c>
      <c r="E453" s="9">
        <v>1</v>
      </c>
      <c r="F453" s="7">
        <v>115143.72</v>
      </c>
      <c r="G453" s="7">
        <v>133500</v>
      </c>
    </row>
    <row r="454" spans="1:7" x14ac:dyDescent="0.25">
      <c r="A454" s="2" t="s">
        <v>1303</v>
      </c>
      <c r="B454" s="7">
        <v>40000000</v>
      </c>
      <c r="C454" s="7">
        <v>10000000</v>
      </c>
      <c r="D454" s="9">
        <v>0.5</v>
      </c>
      <c r="E454" s="9">
        <v>1</v>
      </c>
      <c r="F454" s="7">
        <v>700000</v>
      </c>
      <c r="G454" s="2" t="s">
        <v>30</v>
      </c>
    </row>
    <row r="455" spans="1:7" x14ac:dyDescent="0.25">
      <c r="A455" s="2" t="s">
        <v>1304</v>
      </c>
      <c r="B455" s="7">
        <v>320000000</v>
      </c>
      <c r="C455" s="7">
        <v>250000000</v>
      </c>
      <c r="D455" s="9">
        <v>7.4999999999999997E-3</v>
      </c>
      <c r="E455" s="9">
        <v>1</v>
      </c>
      <c r="F455" s="7">
        <v>134446.04</v>
      </c>
      <c r="G455" s="2" t="s">
        <v>30</v>
      </c>
    </row>
    <row r="456" spans="1:7" x14ac:dyDescent="0.25">
      <c r="A456" s="2" t="s">
        <v>1305</v>
      </c>
      <c r="B456" s="7">
        <v>300000000</v>
      </c>
      <c r="C456" s="7">
        <v>800000000</v>
      </c>
      <c r="D456" s="9">
        <v>5.0000000000000001E-3</v>
      </c>
      <c r="E456" s="9">
        <v>1</v>
      </c>
      <c r="F456" s="7">
        <v>197581.58</v>
      </c>
      <c r="G456" s="2" t="s">
        <v>30</v>
      </c>
    </row>
    <row r="457" spans="1:7" x14ac:dyDescent="0.25">
      <c r="A457" s="2" t="s">
        <v>1306</v>
      </c>
      <c r="B457" s="7">
        <v>100000000</v>
      </c>
      <c r="C457" s="7">
        <v>100000000</v>
      </c>
      <c r="D457" s="9">
        <v>1.7500000000000002E-2</v>
      </c>
      <c r="E457" s="9">
        <v>1</v>
      </c>
      <c r="F457" s="7">
        <v>656250</v>
      </c>
      <c r="G457" s="2" t="s">
        <v>30</v>
      </c>
    </row>
    <row r="458" spans="1:7" x14ac:dyDescent="0.25">
      <c r="A458" s="2" t="s">
        <v>1307</v>
      </c>
      <c r="B458" s="7">
        <v>300000000</v>
      </c>
      <c r="C458" s="7">
        <v>400000000</v>
      </c>
      <c r="D458" s="9">
        <v>1.7999999999999999E-2</v>
      </c>
      <c r="E458" s="9">
        <v>1</v>
      </c>
      <c r="F458" s="7">
        <v>189000</v>
      </c>
      <c r="G458" s="2" t="s">
        <v>30</v>
      </c>
    </row>
    <row r="459" spans="1:7" x14ac:dyDescent="0.25">
      <c r="A459" s="2" t="s">
        <v>1308</v>
      </c>
      <c r="B459" s="7">
        <v>10000000</v>
      </c>
      <c r="C459" s="7">
        <v>7000000</v>
      </c>
      <c r="D459" s="9">
        <v>0.02</v>
      </c>
      <c r="E459" s="9">
        <v>1</v>
      </c>
      <c r="F459" s="7">
        <v>101000</v>
      </c>
      <c r="G459" s="7">
        <v>200000</v>
      </c>
    </row>
    <row r="460" spans="1:7" x14ac:dyDescent="0.25">
      <c r="A460" s="2" t="s">
        <v>1309</v>
      </c>
      <c r="B460" s="7">
        <v>100000000</v>
      </c>
      <c r="C460" s="7">
        <v>200000000</v>
      </c>
      <c r="D460" s="9">
        <v>0.01</v>
      </c>
      <c r="E460" s="9">
        <v>1</v>
      </c>
      <c r="F460" s="7">
        <v>60002.32</v>
      </c>
      <c r="G460" s="2" t="s">
        <v>30</v>
      </c>
    </row>
    <row r="461" spans="1:7" x14ac:dyDescent="0.25">
      <c r="A461" s="2" t="s">
        <v>1310</v>
      </c>
      <c r="B461" s="7">
        <v>55000000</v>
      </c>
      <c r="C461" s="7">
        <v>45000000</v>
      </c>
      <c r="D461" s="9">
        <v>2.5000000000000001E-2</v>
      </c>
      <c r="E461" s="9">
        <v>2.8000000000000001E-2</v>
      </c>
      <c r="F461" s="7">
        <v>1077.8</v>
      </c>
      <c r="G461" s="2" t="s">
        <v>30</v>
      </c>
    </row>
    <row r="462" spans="1:7" x14ac:dyDescent="0.25">
      <c r="A462" s="2" t="s">
        <v>1311</v>
      </c>
      <c r="B462" s="7">
        <v>11000000</v>
      </c>
      <c r="C462" s="7">
        <v>4000000</v>
      </c>
      <c r="D462" s="9">
        <v>0.03</v>
      </c>
      <c r="E462" s="9">
        <v>1</v>
      </c>
      <c r="F462" s="7">
        <v>39235.089999999997</v>
      </c>
      <c r="G462" s="7">
        <v>45744.93</v>
      </c>
    </row>
    <row r="463" spans="1:7" x14ac:dyDescent="0.25">
      <c r="A463" s="2" t="s">
        <v>1312</v>
      </c>
      <c r="B463" s="7">
        <v>20000000</v>
      </c>
      <c r="C463" s="7">
        <v>3000000</v>
      </c>
      <c r="D463" s="9">
        <v>0.05</v>
      </c>
      <c r="E463" s="9">
        <v>1</v>
      </c>
      <c r="F463" s="7">
        <v>80000</v>
      </c>
      <c r="G463" s="2" t="s">
        <v>30</v>
      </c>
    </row>
    <row r="464" spans="1:7" x14ac:dyDescent="0.25">
      <c r="A464" s="2" t="s">
        <v>1313</v>
      </c>
      <c r="B464" s="7">
        <v>125000000</v>
      </c>
      <c r="C464" s="7">
        <v>75000000</v>
      </c>
      <c r="D464" s="9">
        <v>2.75E-2</v>
      </c>
      <c r="E464" s="9">
        <v>1</v>
      </c>
      <c r="F464" s="7">
        <v>283462.38</v>
      </c>
      <c r="G464" s="2" t="s">
        <v>30</v>
      </c>
    </row>
    <row r="465" spans="1:7" x14ac:dyDescent="0.25">
      <c r="A465" s="2" t="s">
        <v>1314</v>
      </c>
      <c r="B465" s="7">
        <v>375000000</v>
      </c>
      <c r="C465" s="7">
        <v>250000000</v>
      </c>
      <c r="D465" s="9">
        <v>1.4999999999999999E-2</v>
      </c>
      <c r="E465" s="9">
        <v>1</v>
      </c>
      <c r="F465" s="7">
        <v>219385.98</v>
      </c>
      <c r="G465" s="2" t="s">
        <v>30</v>
      </c>
    </row>
    <row r="466" spans="1:7" x14ac:dyDescent="0.25">
      <c r="A466" s="2" t="s">
        <v>1315</v>
      </c>
      <c r="B466" s="7">
        <v>260000000</v>
      </c>
      <c r="C466" s="7">
        <v>9000000</v>
      </c>
      <c r="D466" s="9">
        <v>0.01</v>
      </c>
      <c r="E466" s="9">
        <v>1</v>
      </c>
      <c r="F466" s="7">
        <v>236406.32</v>
      </c>
      <c r="G466" s="2" t="s">
        <v>30</v>
      </c>
    </row>
    <row r="467" spans="1:7" x14ac:dyDescent="0.25">
      <c r="A467" s="2" t="s">
        <v>1316</v>
      </c>
      <c r="B467" s="7">
        <v>135000000</v>
      </c>
      <c r="C467" s="7">
        <v>75000000</v>
      </c>
      <c r="D467" s="9">
        <v>0.02</v>
      </c>
      <c r="E467" s="9">
        <v>1</v>
      </c>
      <c r="F467" s="7">
        <v>67500</v>
      </c>
      <c r="G467" s="2" t="s">
        <v>30</v>
      </c>
    </row>
    <row r="468" spans="1:7" x14ac:dyDescent="0.25">
      <c r="A468" s="2" t="s">
        <v>1317</v>
      </c>
      <c r="B468" s="7">
        <v>25000000</v>
      </c>
      <c r="C468" s="7">
        <v>25000000</v>
      </c>
      <c r="D468" s="9">
        <v>4.4999999999999998E-2</v>
      </c>
      <c r="E468" s="9">
        <v>1</v>
      </c>
      <c r="F468" s="7">
        <v>104643</v>
      </c>
      <c r="G468" s="2" t="s">
        <v>30</v>
      </c>
    </row>
    <row r="469" spans="1:7" x14ac:dyDescent="0.25">
      <c r="A469" s="2" t="s">
        <v>1318</v>
      </c>
      <c r="B469" s="7">
        <v>126000000</v>
      </c>
      <c r="C469" s="7">
        <v>112000000</v>
      </c>
      <c r="D469" s="9">
        <v>5.0000000000000001E-3</v>
      </c>
      <c r="E469" s="9">
        <v>1</v>
      </c>
      <c r="F469" s="7">
        <v>19908</v>
      </c>
      <c r="G469" s="2" t="s">
        <v>30</v>
      </c>
    </row>
    <row r="470" spans="1:7" x14ac:dyDescent="0.25">
      <c r="A470" s="2" t="s">
        <v>1319</v>
      </c>
      <c r="B470" s="7">
        <v>2000000</v>
      </c>
      <c r="C470" s="7">
        <v>3000000</v>
      </c>
      <c r="D470" s="9">
        <v>0.1</v>
      </c>
      <c r="E470" s="9">
        <v>1</v>
      </c>
      <c r="F470" s="7">
        <v>38183.64</v>
      </c>
      <c r="G470" s="2" t="s">
        <v>30</v>
      </c>
    </row>
    <row r="471" spans="1:7" x14ac:dyDescent="0.25">
      <c r="A471" s="2" t="s">
        <v>1320</v>
      </c>
      <c r="B471" s="7">
        <v>200000000</v>
      </c>
      <c r="C471" s="7">
        <v>550000000</v>
      </c>
      <c r="D471" s="9">
        <v>5.0000000000000001E-3</v>
      </c>
      <c r="E471" s="9">
        <v>1</v>
      </c>
      <c r="F471" s="7">
        <v>57000</v>
      </c>
      <c r="G471" s="2" t="s">
        <v>30</v>
      </c>
    </row>
    <row r="472" spans="1:7" x14ac:dyDescent="0.25">
      <c r="A472" s="2" t="s">
        <v>1321</v>
      </c>
      <c r="B472" s="7">
        <v>8000000</v>
      </c>
      <c r="C472" s="7">
        <v>58000000</v>
      </c>
      <c r="D472" s="9">
        <v>0.5</v>
      </c>
      <c r="E472" s="9">
        <v>1</v>
      </c>
      <c r="F472" s="7">
        <v>76363.11</v>
      </c>
      <c r="G472" s="2" t="s">
        <v>30</v>
      </c>
    </row>
    <row r="473" spans="1:7" x14ac:dyDescent="0.25">
      <c r="A473" s="2" t="s">
        <v>1322</v>
      </c>
      <c r="B473" s="7">
        <v>25000000</v>
      </c>
      <c r="C473" s="7">
        <v>30000000</v>
      </c>
      <c r="D473" s="9">
        <v>0.05</v>
      </c>
      <c r="E473" s="9">
        <v>1</v>
      </c>
      <c r="F473" s="7">
        <v>59153.22</v>
      </c>
      <c r="G473" s="2" t="s">
        <v>30</v>
      </c>
    </row>
    <row r="474" spans="1:7" x14ac:dyDescent="0.25">
      <c r="A474" s="2" t="s">
        <v>1323</v>
      </c>
      <c r="B474" s="7">
        <v>15000000</v>
      </c>
      <c r="C474" s="7">
        <v>20000000</v>
      </c>
      <c r="D474" s="9">
        <v>0.02</v>
      </c>
      <c r="E474" s="9">
        <v>1</v>
      </c>
      <c r="F474" s="7">
        <v>88163.41</v>
      </c>
      <c r="G474" s="7">
        <v>284899.77</v>
      </c>
    </row>
    <row r="475" spans="1:7" x14ac:dyDescent="0.25">
      <c r="A475" s="2" t="s">
        <v>1324</v>
      </c>
      <c r="B475" s="7">
        <v>95000000</v>
      </c>
      <c r="C475" s="7">
        <v>3000000</v>
      </c>
      <c r="D475" s="9">
        <v>0.05</v>
      </c>
      <c r="E475" s="9">
        <v>1</v>
      </c>
      <c r="F475" s="7">
        <v>175750</v>
      </c>
      <c r="G475" s="2" t="s">
        <v>30</v>
      </c>
    </row>
    <row r="476" spans="1:7" x14ac:dyDescent="0.25">
      <c r="A476" s="2" t="s">
        <v>1325</v>
      </c>
      <c r="B476" s="7">
        <v>30000000</v>
      </c>
      <c r="C476" s="7">
        <v>25000000</v>
      </c>
      <c r="D476" s="9">
        <v>7.4999999999999997E-2</v>
      </c>
      <c r="E476" s="9">
        <v>1</v>
      </c>
      <c r="F476" s="7">
        <v>238500</v>
      </c>
      <c r="G476" s="2" t="s">
        <v>30</v>
      </c>
    </row>
    <row r="477" spans="1:7" x14ac:dyDescent="0.25">
      <c r="A477" s="2" t="s">
        <v>1326</v>
      </c>
      <c r="B477" s="7">
        <v>50000000</v>
      </c>
      <c r="C477" s="7">
        <v>62000000</v>
      </c>
      <c r="D477" s="9">
        <v>0.05</v>
      </c>
      <c r="E477" s="9">
        <v>0.09</v>
      </c>
      <c r="F477" s="7">
        <v>22275</v>
      </c>
      <c r="G477" s="2" t="s">
        <v>30</v>
      </c>
    </row>
    <row r="478" spans="1:7" x14ac:dyDescent="0.25">
      <c r="A478" s="2" t="s">
        <v>1327</v>
      </c>
      <c r="B478" s="7">
        <v>75000000</v>
      </c>
      <c r="C478" s="7">
        <v>245000000</v>
      </c>
      <c r="D478" s="9">
        <v>0.01</v>
      </c>
      <c r="E478" s="9">
        <v>1</v>
      </c>
      <c r="F478" s="7">
        <v>13875</v>
      </c>
      <c r="G478" s="2" t="s">
        <v>30</v>
      </c>
    </row>
    <row r="479" spans="1:7" x14ac:dyDescent="0.25">
      <c r="A479" s="2" t="s">
        <v>1328</v>
      </c>
      <c r="B479" s="7">
        <v>150000000</v>
      </c>
      <c r="C479" s="7">
        <v>1050000000</v>
      </c>
      <c r="D479" s="9">
        <v>1.6E-2</v>
      </c>
      <c r="E479" s="9">
        <v>1</v>
      </c>
      <c r="F479" s="7">
        <v>360034.95</v>
      </c>
      <c r="G479" s="7">
        <v>2400000</v>
      </c>
    </row>
    <row r="480" spans="1:7" x14ac:dyDescent="0.25">
      <c r="A480" s="2" t="s">
        <v>1329</v>
      </c>
      <c r="B480" s="7">
        <v>20000000</v>
      </c>
      <c r="C480" s="7">
        <v>20000000</v>
      </c>
      <c r="D480" s="9">
        <v>0.05</v>
      </c>
      <c r="E480" s="9">
        <v>1</v>
      </c>
      <c r="F480" s="7">
        <v>32500</v>
      </c>
      <c r="G480" s="2" t="s">
        <v>30</v>
      </c>
    </row>
    <row r="481" spans="1:7" x14ac:dyDescent="0.25">
      <c r="A481" s="2" t="s">
        <v>1330</v>
      </c>
      <c r="B481" s="7">
        <v>85000000</v>
      </c>
      <c r="C481" s="7">
        <v>45000000</v>
      </c>
      <c r="D481" s="9">
        <v>4.4999999999999998E-2</v>
      </c>
      <c r="E481" s="9">
        <v>1</v>
      </c>
      <c r="F481" s="7">
        <v>114801.45</v>
      </c>
      <c r="G481" s="2" t="s">
        <v>30</v>
      </c>
    </row>
    <row r="482" spans="1:7" x14ac:dyDescent="0.25">
      <c r="A482" s="2" t="s">
        <v>1331</v>
      </c>
      <c r="B482" s="7">
        <v>15000000</v>
      </c>
      <c r="C482" s="7">
        <v>5000000</v>
      </c>
      <c r="D482" s="9">
        <v>2.5000000000000001E-2</v>
      </c>
      <c r="E482" s="9">
        <v>1</v>
      </c>
      <c r="F482" s="7">
        <v>109707.19</v>
      </c>
      <c r="G482" s="7">
        <v>321572.2</v>
      </c>
    </row>
    <row r="483" spans="1:7" x14ac:dyDescent="0.25">
      <c r="A483" s="2" t="s">
        <v>1332</v>
      </c>
      <c r="B483" s="7">
        <v>410000000</v>
      </c>
      <c r="C483" s="7">
        <v>140000000</v>
      </c>
      <c r="D483" s="9">
        <v>0.01</v>
      </c>
      <c r="E483" s="9">
        <v>1</v>
      </c>
      <c r="F483" s="7">
        <v>512500</v>
      </c>
      <c r="G483" s="2" t="s">
        <v>30</v>
      </c>
    </row>
    <row r="484" spans="1:7" x14ac:dyDescent="0.25">
      <c r="A484" s="2" t="s">
        <v>1333</v>
      </c>
      <c r="B484" s="7">
        <v>17000000</v>
      </c>
      <c r="C484" s="7">
        <v>13000000</v>
      </c>
      <c r="D484" s="9">
        <v>7.4999999999999997E-2</v>
      </c>
      <c r="E484" s="9">
        <v>1</v>
      </c>
      <c r="F484" s="7">
        <v>30280.62</v>
      </c>
      <c r="G484" s="2" t="s">
        <v>30</v>
      </c>
    </row>
    <row r="485" spans="1:7" x14ac:dyDescent="0.25">
      <c r="A485" s="2" t="s">
        <v>1334</v>
      </c>
      <c r="B485" s="7">
        <v>186000000</v>
      </c>
      <c r="C485" s="7">
        <v>40000000</v>
      </c>
      <c r="D485" s="9">
        <v>5.0000000000000001E-3</v>
      </c>
      <c r="E485" s="9">
        <v>1</v>
      </c>
      <c r="F485" s="7">
        <v>372293.16</v>
      </c>
      <c r="G485" s="7">
        <v>930000</v>
      </c>
    </row>
    <row r="486" spans="1:7" x14ac:dyDescent="0.25">
      <c r="A486" s="2" t="s">
        <v>1335</v>
      </c>
      <c r="B486" s="7">
        <v>50000000</v>
      </c>
      <c r="C486" s="7">
        <v>3000000</v>
      </c>
      <c r="D486" s="9">
        <v>0.01</v>
      </c>
      <c r="E486" s="9">
        <v>1</v>
      </c>
      <c r="F486" s="7">
        <v>97500</v>
      </c>
      <c r="G486" s="7">
        <v>334706.19</v>
      </c>
    </row>
    <row r="487" spans="1:7" x14ac:dyDescent="0.25">
      <c r="A487" s="2" t="s">
        <v>1336</v>
      </c>
      <c r="B487" s="7">
        <v>105000000</v>
      </c>
      <c r="C487" s="7">
        <v>140000000</v>
      </c>
      <c r="D487" s="9">
        <v>1.4999999999999999E-2</v>
      </c>
      <c r="E487" s="9">
        <v>1</v>
      </c>
      <c r="F487" s="7">
        <v>307777.96000000002</v>
      </c>
      <c r="G487" s="7">
        <v>1356224.27</v>
      </c>
    </row>
    <row r="488" spans="1:7" x14ac:dyDescent="0.25">
      <c r="A488" s="2" t="s">
        <v>1337</v>
      </c>
      <c r="B488" s="7">
        <v>850000000</v>
      </c>
      <c r="C488" s="7">
        <v>2250000000</v>
      </c>
      <c r="D488" s="9">
        <v>6.0000000000000001E-3</v>
      </c>
      <c r="E488" s="9">
        <v>1</v>
      </c>
      <c r="F488" s="7">
        <v>178499.04</v>
      </c>
      <c r="G488" s="2" t="s">
        <v>30</v>
      </c>
    </row>
    <row r="489" spans="1:7" x14ac:dyDescent="0.25">
      <c r="A489" s="2" t="s">
        <v>1338</v>
      </c>
      <c r="B489" s="7">
        <v>35500000</v>
      </c>
      <c r="C489" s="7">
        <v>11100000</v>
      </c>
      <c r="D489" s="9">
        <v>0.02</v>
      </c>
      <c r="E489" s="9">
        <v>1</v>
      </c>
      <c r="F489" s="7">
        <v>34435</v>
      </c>
      <c r="G489" s="2" t="s">
        <v>30</v>
      </c>
    </row>
    <row r="490" spans="1:7" x14ac:dyDescent="0.25">
      <c r="A490" s="2" t="s">
        <v>1339</v>
      </c>
      <c r="B490" s="7">
        <v>20000000</v>
      </c>
      <c r="C490" s="7">
        <v>180000000</v>
      </c>
      <c r="D490" s="9">
        <v>2.5000000000000001E-2</v>
      </c>
      <c r="E490" s="9">
        <v>1</v>
      </c>
      <c r="F490" s="7">
        <v>68754.34</v>
      </c>
      <c r="G490" s="7">
        <v>500000.01</v>
      </c>
    </row>
    <row r="491" spans="1:7" x14ac:dyDescent="0.25">
      <c r="A491" s="2" t="s">
        <v>1340</v>
      </c>
      <c r="B491" s="7">
        <v>8000000</v>
      </c>
      <c r="C491" s="7">
        <v>5000000</v>
      </c>
      <c r="D491" s="9">
        <v>6.25E-2</v>
      </c>
      <c r="E491" s="9">
        <v>1</v>
      </c>
      <c r="F491" s="7">
        <v>51187.5</v>
      </c>
      <c r="G491" s="2" t="s">
        <v>30</v>
      </c>
    </row>
    <row r="492" spans="1:7" x14ac:dyDescent="0.25">
      <c r="A492" s="2" t="s">
        <v>1341</v>
      </c>
      <c r="B492" s="7">
        <v>37000000</v>
      </c>
      <c r="C492" s="7">
        <v>925000000</v>
      </c>
      <c r="D492" s="9">
        <v>7.4999999999999997E-3</v>
      </c>
      <c r="E492" s="9">
        <v>1</v>
      </c>
      <c r="F492" s="7">
        <v>10508.55</v>
      </c>
      <c r="G492" s="2" t="s">
        <v>30</v>
      </c>
    </row>
    <row r="493" spans="1:7" x14ac:dyDescent="0.25">
      <c r="A493" s="2" t="s">
        <v>1342</v>
      </c>
      <c r="B493" s="7">
        <v>350000000</v>
      </c>
      <c r="C493" s="7">
        <v>200000000</v>
      </c>
      <c r="D493" s="9">
        <v>1.4999999999999999E-2</v>
      </c>
      <c r="E493" s="9">
        <v>1</v>
      </c>
      <c r="F493" s="7">
        <v>475917.95</v>
      </c>
      <c r="G493" s="2" t="s">
        <v>30</v>
      </c>
    </row>
    <row r="494" spans="1:7" x14ac:dyDescent="0.25">
      <c r="A494" s="2" t="s">
        <v>1343</v>
      </c>
      <c r="B494" s="7">
        <v>250000000</v>
      </c>
      <c r="C494" s="7">
        <v>750000000</v>
      </c>
      <c r="D494" s="9">
        <v>5.3E-3</v>
      </c>
      <c r="E494" s="9">
        <v>1</v>
      </c>
      <c r="F494" s="7">
        <v>630000</v>
      </c>
      <c r="G494" s="2" t="s">
        <v>30</v>
      </c>
    </row>
    <row r="495" spans="1:7" x14ac:dyDescent="0.25">
      <c r="A495" s="2" t="s">
        <v>1344</v>
      </c>
      <c r="B495" s="7">
        <v>10000000</v>
      </c>
      <c r="C495" s="7">
        <v>10000000</v>
      </c>
      <c r="D495" s="9">
        <v>0.1</v>
      </c>
      <c r="E495" s="9">
        <v>1</v>
      </c>
      <c r="F495" s="7">
        <v>47520.81</v>
      </c>
      <c r="G495" s="2" t="s">
        <v>30</v>
      </c>
    </row>
    <row r="496" spans="1:7" x14ac:dyDescent="0.25">
      <c r="A496" s="2" t="s">
        <v>1345</v>
      </c>
      <c r="B496" s="7">
        <v>20000000</v>
      </c>
      <c r="C496" s="7">
        <v>60000000</v>
      </c>
      <c r="D496" s="9">
        <v>5.0000000000000001E-3</v>
      </c>
      <c r="E496" s="9">
        <v>1</v>
      </c>
      <c r="F496" s="7">
        <v>29498.27</v>
      </c>
      <c r="G496" s="2" t="s">
        <v>30</v>
      </c>
    </row>
    <row r="497" spans="1:7" x14ac:dyDescent="0.25">
      <c r="A497" s="2" t="s">
        <v>1346</v>
      </c>
      <c r="B497" s="7">
        <v>19000000</v>
      </c>
      <c r="C497" s="7">
        <v>47000000</v>
      </c>
      <c r="D497" s="9">
        <v>1.15E-2</v>
      </c>
      <c r="E497" s="9">
        <v>1</v>
      </c>
      <c r="F497" s="7">
        <v>56390.23</v>
      </c>
      <c r="G497" s="7">
        <v>218500</v>
      </c>
    </row>
    <row r="498" spans="1:7" x14ac:dyDescent="0.25">
      <c r="A498" s="2" t="s">
        <v>1347</v>
      </c>
      <c r="B498" s="7">
        <v>70000000</v>
      </c>
      <c r="C498" s="7">
        <v>70000000</v>
      </c>
      <c r="D498" s="9">
        <v>0.01</v>
      </c>
      <c r="E498" s="9">
        <v>1</v>
      </c>
      <c r="F498" s="7">
        <v>39900.18</v>
      </c>
      <c r="G498" s="2" t="s">
        <v>30</v>
      </c>
    </row>
    <row r="499" spans="1:7" x14ac:dyDescent="0.25">
      <c r="A499" s="2" t="s">
        <v>1348</v>
      </c>
      <c r="B499" s="7">
        <v>350000000</v>
      </c>
      <c r="C499" s="7">
        <v>300000000</v>
      </c>
      <c r="D499" s="9">
        <v>0.06</v>
      </c>
      <c r="E499" s="9">
        <v>0.33329999999999999</v>
      </c>
      <c r="F499" s="7">
        <v>799590.08</v>
      </c>
      <c r="G499" s="2" t="s">
        <v>30</v>
      </c>
    </row>
    <row r="500" spans="1:7" x14ac:dyDescent="0.25">
      <c r="A500" s="2" t="s">
        <v>1349</v>
      </c>
      <c r="B500" s="7">
        <v>60000000</v>
      </c>
      <c r="C500" s="7">
        <v>65000000</v>
      </c>
      <c r="D500" s="9">
        <v>0.02</v>
      </c>
      <c r="E500" s="9">
        <v>1</v>
      </c>
      <c r="F500" s="7">
        <v>38400</v>
      </c>
      <c r="G500" s="2" t="s">
        <v>30</v>
      </c>
    </row>
    <row r="501" spans="1:7" x14ac:dyDescent="0.25">
      <c r="A501" s="2" t="s">
        <v>1350</v>
      </c>
      <c r="B501" s="7">
        <v>100000000</v>
      </c>
      <c r="C501" s="7">
        <v>50000000</v>
      </c>
      <c r="D501" s="9">
        <v>0.04</v>
      </c>
      <c r="E501" s="9">
        <v>1</v>
      </c>
      <c r="F501" s="7">
        <v>349228.62</v>
      </c>
      <c r="G501" s="2" t="s">
        <v>30</v>
      </c>
    </row>
    <row r="502" spans="1:7" x14ac:dyDescent="0.25">
      <c r="A502" s="2" t="s">
        <v>1351</v>
      </c>
      <c r="B502" s="7">
        <v>15000000</v>
      </c>
      <c r="C502" s="7">
        <v>30000000</v>
      </c>
      <c r="D502" s="9">
        <v>2.5000000000000001E-2</v>
      </c>
      <c r="E502" s="9">
        <v>0.10249999999999999</v>
      </c>
      <c r="F502" s="7">
        <v>4139.7</v>
      </c>
      <c r="G502" s="2" t="s">
        <v>30</v>
      </c>
    </row>
    <row r="503" spans="1:7" x14ac:dyDescent="0.25">
      <c r="A503" s="2" t="s">
        <v>1352</v>
      </c>
      <c r="B503" s="7">
        <v>15000000</v>
      </c>
      <c r="C503" s="7">
        <v>210000000</v>
      </c>
      <c r="D503" s="9">
        <v>1</v>
      </c>
      <c r="E503" s="9">
        <v>1</v>
      </c>
      <c r="F503" s="7">
        <v>187500</v>
      </c>
      <c r="G503" s="2" t="s">
        <v>30</v>
      </c>
    </row>
    <row r="504" spans="1:7" x14ac:dyDescent="0.25">
      <c r="A504" s="2" t="s">
        <v>1353</v>
      </c>
      <c r="B504" s="7">
        <v>5000000</v>
      </c>
      <c r="C504" s="7">
        <v>5000000</v>
      </c>
      <c r="D504" s="9">
        <v>0.5</v>
      </c>
      <c r="E504" s="9">
        <v>1</v>
      </c>
      <c r="F504" s="7">
        <v>152833.24</v>
      </c>
      <c r="G504" s="2" t="s">
        <v>30</v>
      </c>
    </row>
    <row r="505" spans="1:7" x14ac:dyDescent="0.25">
      <c r="A505" s="2" t="s">
        <v>1354</v>
      </c>
      <c r="B505" s="7">
        <v>250000000</v>
      </c>
      <c r="C505" s="7">
        <v>1750000000</v>
      </c>
      <c r="D505" s="9">
        <v>2.4E-2</v>
      </c>
      <c r="E505" s="9">
        <v>1</v>
      </c>
      <c r="F505" s="7">
        <v>270000</v>
      </c>
      <c r="G505" s="2" t="s">
        <v>30</v>
      </c>
    </row>
    <row r="506" spans="1:7" x14ac:dyDescent="0.25">
      <c r="A506" s="2" t="s">
        <v>1355</v>
      </c>
      <c r="B506" s="7">
        <v>150000000</v>
      </c>
      <c r="C506" s="7">
        <v>100000000</v>
      </c>
      <c r="D506" s="9">
        <v>1.7500000000000002E-2</v>
      </c>
      <c r="E506" s="9">
        <v>1</v>
      </c>
      <c r="F506" s="7">
        <v>270845.78999999998</v>
      </c>
      <c r="G506" s="7">
        <v>1323939.05</v>
      </c>
    </row>
    <row r="507" spans="1:7" x14ac:dyDescent="0.25">
      <c r="A507" s="2" t="s">
        <v>1356</v>
      </c>
      <c r="B507" s="7">
        <v>45000000</v>
      </c>
      <c r="C507" s="7">
        <v>30000000</v>
      </c>
      <c r="D507" s="9">
        <v>0.02</v>
      </c>
      <c r="E507" s="9">
        <v>1</v>
      </c>
      <c r="F507" s="7">
        <v>47250</v>
      </c>
      <c r="G507" s="2" t="s">
        <v>30</v>
      </c>
    </row>
    <row r="508" spans="1:7" x14ac:dyDescent="0.25">
      <c r="A508" s="2" t="s">
        <v>1357</v>
      </c>
      <c r="B508" s="7">
        <v>37000000</v>
      </c>
      <c r="C508" s="7">
        <v>5000000</v>
      </c>
      <c r="D508" s="9">
        <v>2.5000000000000001E-2</v>
      </c>
      <c r="E508" s="9">
        <v>1</v>
      </c>
      <c r="F508" s="7">
        <v>515258</v>
      </c>
      <c r="G508" s="7">
        <v>925000</v>
      </c>
    </row>
    <row r="509" spans="1:7" x14ac:dyDescent="0.25">
      <c r="A509" s="2" t="s">
        <v>1358</v>
      </c>
      <c r="B509" s="7">
        <v>30000000</v>
      </c>
      <c r="C509" s="7">
        <v>70000000</v>
      </c>
      <c r="D509" s="9">
        <v>0.01</v>
      </c>
      <c r="E509" s="9">
        <v>1</v>
      </c>
      <c r="F509" s="7">
        <v>21000</v>
      </c>
      <c r="G509" s="2" t="s">
        <v>30</v>
      </c>
    </row>
    <row r="510" spans="1:7" x14ac:dyDescent="0.25">
      <c r="A510" s="2" t="s">
        <v>1359</v>
      </c>
      <c r="B510" s="7">
        <v>120000000</v>
      </c>
      <c r="C510" s="7">
        <v>230000000</v>
      </c>
      <c r="D510" s="9">
        <v>0.01</v>
      </c>
      <c r="E510" s="9">
        <v>1</v>
      </c>
      <c r="F510" s="7">
        <v>55800</v>
      </c>
      <c r="G510" s="2" t="s">
        <v>30</v>
      </c>
    </row>
    <row r="511" spans="1:7" x14ac:dyDescent="0.25">
      <c r="A511" s="2" t="s">
        <v>1360</v>
      </c>
      <c r="B511" s="7">
        <v>25000000</v>
      </c>
      <c r="C511" s="7">
        <v>25000000</v>
      </c>
      <c r="D511" s="9">
        <v>0.15</v>
      </c>
      <c r="E511" s="9">
        <v>1</v>
      </c>
      <c r="F511" s="7">
        <v>562950</v>
      </c>
      <c r="G511" s="7">
        <v>2206712.66</v>
      </c>
    </row>
    <row r="512" spans="1:7" x14ac:dyDescent="0.25">
      <c r="A512" s="2" t="s">
        <v>1361</v>
      </c>
      <c r="B512" s="7">
        <v>10000000</v>
      </c>
      <c r="C512" s="2" t="s">
        <v>30</v>
      </c>
      <c r="D512" s="9">
        <v>0.3</v>
      </c>
      <c r="E512" s="9">
        <v>1</v>
      </c>
      <c r="F512" s="7">
        <v>157999.46</v>
      </c>
      <c r="G512" s="2" t="s">
        <v>30</v>
      </c>
    </row>
    <row r="513" spans="1:7" x14ac:dyDescent="0.25">
      <c r="A513" s="2" t="s">
        <v>1362</v>
      </c>
      <c r="B513" s="7">
        <v>30000000</v>
      </c>
      <c r="C513" s="7">
        <v>10000000</v>
      </c>
      <c r="D513" s="9">
        <v>0.02</v>
      </c>
      <c r="E513" s="9">
        <v>1</v>
      </c>
      <c r="F513" s="7">
        <v>58494.45</v>
      </c>
      <c r="G513" s="2" t="s">
        <v>30</v>
      </c>
    </row>
    <row r="514" spans="1:7" x14ac:dyDescent="0.25">
      <c r="A514" s="2" t="s">
        <v>1363</v>
      </c>
      <c r="B514" s="7">
        <v>85000000</v>
      </c>
      <c r="C514" s="7">
        <v>90000000</v>
      </c>
      <c r="D514" s="9">
        <v>0.01</v>
      </c>
      <c r="E514" s="9">
        <v>1</v>
      </c>
      <c r="F514" s="7">
        <v>63750</v>
      </c>
      <c r="G514" s="2" t="s">
        <v>30</v>
      </c>
    </row>
    <row r="515" spans="1:7" x14ac:dyDescent="0.25">
      <c r="A515" s="2" t="s">
        <v>1364</v>
      </c>
      <c r="B515" s="7">
        <v>120000000</v>
      </c>
      <c r="C515" s="7">
        <v>60000000</v>
      </c>
      <c r="D515" s="9">
        <v>0.03</v>
      </c>
      <c r="E515" s="9">
        <v>1</v>
      </c>
      <c r="F515" s="7">
        <v>161032.9</v>
      </c>
      <c r="G515" s="2" t="s">
        <v>30</v>
      </c>
    </row>
    <row r="516" spans="1:7" x14ac:dyDescent="0.25">
      <c r="A516" s="2" t="s">
        <v>1365</v>
      </c>
      <c r="B516" s="7">
        <v>175000000</v>
      </c>
      <c r="C516" s="7">
        <v>200000000</v>
      </c>
      <c r="D516" s="9">
        <v>0.05</v>
      </c>
      <c r="E516" s="9">
        <v>1</v>
      </c>
      <c r="F516" s="7">
        <v>558747.29</v>
      </c>
      <c r="G516" s="2" t="s">
        <v>30</v>
      </c>
    </row>
    <row r="517" spans="1:7" x14ac:dyDescent="0.25">
      <c r="A517" s="2" t="s">
        <v>1366</v>
      </c>
      <c r="B517" s="7">
        <v>18600000</v>
      </c>
      <c r="C517" s="7">
        <v>8900000</v>
      </c>
      <c r="D517" s="9">
        <v>0.04</v>
      </c>
      <c r="E517" s="9">
        <v>1</v>
      </c>
      <c r="F517" s="7">
        <v>29760</v>
      </c>
      <c r="G517" s="2" t="s">
        <v>30</v>
      </c>
    </row>
    <row r="518" spans="1:7" x14ac:dyDescent="0.25">
      <c r="A518" s="2" t="s">
        <v>1367</v>
      </c>
      <c r="B518" s="7">
        <v>500000000</v>
      </c>
      <c r="C518" s="7">
        <v>2250000000</v>
      </c>
      <c r="D518" s="9">
        <v>4.0000000000000001E-3</v>
      </c>
      <c r="E518" s="9">
        <v>1</v>
      </c>
      <c r="F518" s="7">
        <v>351000</v>
      </c>
      <c r="G518" s="2" t="s">
        <v>30</v>
      </c>
    </row>
    <row r="519" spans="1:7" x14ac:dyDescent="0.25">
      <c r="A519" s="2" t="s">
        <v>1368</v>
      </c>
      <c r="B519" s="7">
        <v>25000000</v>
      </c>
      <c r="C519" s="7">
        <v>300000000</v>
      </c>
      <c r="D519" s="9">
        <v>0.5</v>
      </c>
      <c r="E519" s="9">
        <v>1</v>
      </c>
      <c r="F519" s="7">
        <v>312494.87</v>
      </c>
      <c r="G519" s="2" t="s">
        <v>30</v>
      </c>
    </row>
    <row r="520" spans="1:7" x14ac:dyDescent="0.25">
      <c r="A520" s="2" t="s">
        <v>1369</v>
      </c>
      <c r="B520" s="7">
        <v>100000000</v>
      </c>
      <c r="C520" s="7">
        <v>1800000000</v>
      </c>
      <c r="D520" s="9">
        <v>0.15</v>
      </c>
      <c r="E520" s="9">
        <v>1</v>
      </c>
      <c r="F520" s="7">
        <v>232500</v>
      </c>
      <c r="G520" s="2" t="s">
        <v>30</v>
      </c>
    </row>
    <row r="521" spans="1:7" x14ac:dyDescent="0.25">
      <c r="A521" s="2" t="s">
        <v>1370</v>
      </c>
      <c r="B521" s="7">
        <v>40000000</v>
      </c>
      <c r="C521" s="7">
        <v>95000000</v>
      </c>
      <c r="D521" s="9">
        <v>0.01</v>
      </c>
      <c r="E521" s="9">
        <v>1</v>
      </c>
      <c r="F521" s="7">
        <v>79996.460000000006</v>
      </c>
      <c r="G521" s="7">
        <v>400000</v>
      </c>
    </row>
    <row r="522" spans="1:7" x14ac:dyDescent="0.25">
      <c r="A522" s="2" t="s">
        <v>1371</v>
      </c>
      <c r="B522" s="7">
        <v>90000000</v>
      </c>
      <c r="C522" s="7">
        <v>110000000</v>
      </c>
      <c r="D522" s="9">
        <v>0.05</v>
      </c>
      <c r="E522" s="9">
        <v>1</v>
      </c>
      <c r="F522" s="7">
        <v>145439.32</v>
      </c>
      <c r="G522" s="2" t="s">
        <v>30</v>
      </c>
    </row>
    <row r="523" spans="1:7" x14ac:dyDescent="0.25">
      <c r="A523" s="2" t="s">
        <v>1372</v>
      </c>
      <c r="B523" s="7">
        <v>50000000</v>
      </c>
      <c r="C523" s="7">
        <v>50000000</v>
      </c>
      <c r="D523" s="9">
        <v>0.02</v>
      </c>
      <c r="E523" s="9">
        <v>1</v>
      </c>
      <c r="F523" s="7">
        <v>177370.46</v>
      </c>
      <c r="G523" s="2" t="s">
        <v>30</v>
      </c>
    </row>
    <row r="524" spans="1:7" x14ac:dyDescent="0.25">
      <c r="A524" s="2" t="s">
        <v>1373</v>
      </c>
      <c r="B524" s="7">
        <v>37500000</v>
      </c>
      <c r="C524" s="7">
        <v>15000000</v>
      </c>
      <c r="D524" s="9">
        <v>2.5000000000000001E-2</v>
      </c>
      <c r="E524" s="9">
        <v>1</v>
      </c>
      <c r="F524" s="7">
        <v>31640.6</v>
      </c>
      <c r="G524" s="2" t="s">
        <v>30</v>
      </c>
    </row>
    <row r="525" spans="1:7" x14ac:dyDescent="0.25">
      <c r="A525" s="2" t="s">
        <v>1374</v>
      </c>
      <c r="B525" s="7">
        <v>30000000</v>
      </c>
      <c r="C525" s="7">
        <v>4600000</v>
      </c>
      <c r="D525" s="9">
        <v>0.02</v>
      </c>
      <c r="E525" s="9">
        <v>1</v>
      </c>
      <c r="F525" s="7">
        <v>99000</v>
      </c>
      <c r="G525" s="2" t="s">
        <v>30</v>
      </c>
    </row>
    <row r="526" spans="1:7" x14ac:dyDescent="0.25">
      <c r="A526" s="2" t="s">
        <v>1375</v>
      </c>
      <c r="B526" s="7">
        <v>80000000</v>
      </c>
      <c r="C526" s="7">
        <v>80000000</v>
      </c>
      <c r="D526" s="9">
        <v>1.2500000000000001E-2</v>
      </c>
      <c r="E526" s="9">
        <v>1</v>
      </c>
      <c r="F526" s="7">
        <v>24475.5</v>
      </c>
      <c r="G526" s="2" t="s">
        <v>30</v>
      </c>
    </row>
    <row r="527" spans="1:7" x14ac:dyDescent="0.25">
      <c r="A527" s="2" t="s">
        <v>1376</v>
      </c>
      <c r="B527" s="7">
        <v>150000000</v>
      </c>
      <c r="C527" s="7">
        <v>100000000</v>
      </c>
      <c r="D527" s="9">
        <v>6.5000000000000002E-2</v>
      </c>
      <c r="E527" s="9">
        <v>6.8500000000000005E-2</v>
      </c>
      <c r="F527" s="7">
        <v>50310</v>
      </c>
      <c r="G527" s="7">
        <v>338524.68</v>
      </c>
    </row>
    <row r="528" spans="1:7" x14ac:dyDescent="0.25">
      <c r="A528" s="2" t="s">
        <v>1377</v>
      </c>
      <c r="B528" s="7">
        <v>500000000</v>
      </c>
      <c r="C528" s="7">
        <v>1000000000</v>
      </c>
      <c r="D528" s="9">
        <v>7.4999999999999997E-3</v>
      </c>
      <c r="E528" s="9">
        <v>1</v>
      </c>
      <c r="F528" s="7">
        <v>656366.43999999994</v>
      </c>
      <c r="G528" s="7">
        <v>2123971.0299999998</v>
      </c>
    </row>
    <row r="529" spans="1:7" x14ac:dyDescent="0.25">
      <c r="A529" s="2" t="s">
        <v>1378</v>
      </c>
      <c r="B529" s="7">
        <v>100000000</v>
      </c>
      <c r="C529" s="7">
        <v>565000000</v>
      </c>
      <c r="D529" s="9">
        <v>0.04</v>
      </c>
      <c r="E529" s="9">
        <v>1</v>
      </c>
      <c r="F529" s="7">
        <v>102791.82</v>
      </c>
      <c r="G529" s="2" t="s">
        <v>30</v>
      </c>
    </row>
    <row r="530" spans="1:7" x14ac:dyDescent="0.25">
      <c r="A530" s="2" t="s">
        <v>1379</v>
      </c>
      <c r="B530" s="7">
        <v>60000000</v>
      </c>
      <c r="C530" s="7">
        <v>65000000</v>
      </c>
      <c r="D530" s="9">
        <v>0.02</v>
      </c>
      <c r="E530" s="9">
        <v>1</v>
      </c>
      <c r="F530" s="7">
        <v>115200.04</v>
      </c>
      <c r="G530" s="2" t="s">
        <v>30</v>
      </c>
    </row>
    <row r="531" spans="1:7" x14ac:dyDescent="0.25">
      <c r="A531" s="2" t="s">
        <v>1380</v>
      </c>
      <c r="B531" s="7">
        <v>60000000</v>
      </c>
      <c r="C531" s="7">
        <v>90000000</v>
      </c>
      <c r="D531" s="9">
        <v>5.4600000000000003E-2</v>
      </c>
      <c r="E531" s="9">
        <v>0.17749999999999999</v>
      </c>
      <c r="F531" s="7">
        <v>112655.99</v>
      </c>
      <c r="G531" s="2" t="s">
        <v>30</v>
      </c>
    </row>
    <row r="532" spans="1:7" x14ac:dyDescent="0.25">
      <c r="A532" s="2" t="s">
        <v>1381</v>
      </c>
      <c r="B532" s="7">
        <v>7000000</v>
      </c>
      <c r="C532" s="7">
        <v>5500000</v>
      </c>
      <c r="D532" s="9">
        <v>0.2</v>
      </c>
      <c r="E532" s="9">
        <v>9.5000000000000001E-2</v>
      </c>
      <c r="F532" s="7">
        <v>14513.5</v>
      </c>
      <c r="G532" s="2" t="s">
        <v>30</v>
      </c>
    </row>
    <row r="533" spans="1:7" x14ac:dyDescent="0.25">
      <c r="A533" s="2" t="s">
        <v>1382</v>
      </c>
      <c r="B533" s="7">
        <v>225000000</v>
      </c>
      <c r="C533" s="7">
        <v>325000000</v>
      </c>
      <c r="D533" s="9">
        <v>1.4999999999999999E-2</v>
      </c>
      <c r="E533" s="9">
        <v>1</v>
      </c>
      <c r="F533" s="7">
        <v>79312.5</v>
      </c>
      <c r="G533" s="2" t="s">
        <v>30</v>
      </c>
    </row>
    <row r="534" spans="1:7" x14ac:dyDescent="0.25">
      <c r="A534" s="2" t="s">
        <v>1383</v>
      </c>
      <c r="B534" s="7">
        <v>10000000</v>
      </c>
      <c r="C534" s="7">
        <v>10000000</v>
      </c>
      <c r="D534" s="9">
        <v>0.02</v>
      </c>
      <c r="E534" s="9">
        <v>1</v>
      </c>
      <c r="F534" s="7">
        <v>18170.71</v>
      </c>
      <c r="G534" s="2" t="s">
        <v>30</v>
      </c>
    </row>
    <row r="535" spans="1:7" x14ac:dyDescent="0.25">
      <c r="A535" s="2" t="s">
        <v>1384</v>
      </c>
      <c r="B535" s="7">
        <v>30000000</v>
      </c>
      <c r="C535" s="7">
        <v>20000000</v>
      </c>
      <c r="D535" s="9">
        <v>0.05</v>
      </c>
      <c r="E535" s="9">
        <v>1</v>
      </c>
      <c r="F535" s="7">
        <v>112500.63</v>
      </c>
      <c r="G535" s="2" t="s">
        <v>30</v>
      </c>
    </row>
    <row r="536" spans="1:7" x14ac:dyDescent="0.25">
      <c r="A536" s="2" t="s">
        <v>1385</v>
      </c>
      <c r="B536" s="7">
        <v>425000000</v>
      </c>
      <c r="C536" s="7">
        <v>275000000</v>
      </c>
      <c r="D536" s="9">
        <v>1.7999999999999999E-2</v>
      </c>
      <c r="E536" s="9">
        <v>1</v>
      </c>
      <c r="F536" s="7">
        <v>302175</v>
      </c>
      <c r="G536" s="2" t="s">
        <v>30</v>
      </c>
    </row>
    <row r="537" spans="1:7" x14ac:dyDescent="0.25">
      <c r="A537" s="2" t="s">
        <v>1386</v>
      </c>
      <c r="B537" s="7">
        <v>30000000</v>
      </c>
      <c r="C537" s="7">
        <v>30000000</v>
      </c>
      <c r="D537" s="9">
        <v>1.4999999999999999E-2</v>
      </c>
      <c r="E537" s="9">
        <v>1</v>
      </c>
      <c r="F537" s="7">
        <v>81465.240000000005</v>
      </c>
      <c r="G537" s="2" t="s">
        <v>30</v>
      </c>
    </row>
    <row r="538" spans="1:7" x14ac:dyDescent="0.25">
      <c r="A538" s="2" t="s">
        <v>1387</v>
      </c>
      <c r="B538" s="7">
        <v>70000000</v>
      </c>
      <c r="C538" s="7">
        <v>175000000</v>
      </c>
      <c r="D538" s="9">
        <v>7.4999999999999997E-3</v>
      </c>
      <c r="E538" s="9">
        <v>1</v>
      </c>
      <c r="F538" s="7">
        <v>31500</v>
      </c>
      <c r="G538" s="2" t="s">
        <v>30</v>
      </c>
    </row>
    <row r="539" spans="1:7" x14ac:dyDescent="0.25">
      <c r="A539" s="2" t="s">
        <v>1388</v>
      </c>
      <c r="B539" s="7">
        <v>45000000</v>
      </c>
      <c r="C539" s="7">
        <v>5000000</v>
      </c>
      <c r="D539" s="9">
        <v>0.1</v>
      </c>
      <c r="E539" s="9">
        <v>1</v>
      </c>
      <c r="F539" s="7">
        <v>422124.35</v>
      </c>
      <c r="G539" s="7">
        <v>331588.23</v>
      </c>
    </row>
    <row r="540" spans="1:7" x14ac:dyDescent="0.25">
      <c r="A540" s="2" t="s">
        <v>1389</v>
      </c>
      <c r="B540" s="7">
        <v>30000000</v>
      </c>
      <c r="C540" s="7">
        <v>32000000</v>
      </c>
      <c r="D540" s="9">
        <v>0.05</v>
      </c>
      <c r="E540" s="9">
        <v>1</v>
      </c>
      <c r="F540" s="7">
        <v>285000</v>
      </c>
      <c r="G540" s="2" t="s">
        <v>30</v>
      </c>
    </row>
    <row r="541" spans="1:7" x14ac:dyDescent="0.25">
      <c r="A541" s="2" t="s">
        <v>1390</v>
      </c>
      <c r="B541" s="7">
        <v>60000000</v>
      </c>
      <c r="C541" s="7">
        <v>50000000</v>
      </c>
      <c r="D541" s="9">
        <v>5.0000000000000001E-3</v>
      </c>
      <c r="E541" s="9">
        <v>1</v>
      </c>
      <c r="F541" s="7">
        <v>11996.76</v>
      </c>
      <c r="G541" s="2" t="s">
        <v>30</v>
      </c>
    </row>
    <row r="542" spans="1:7" x14ac:dyDescent="0.25">
      <c r="A542" s="2" t="s">
        <v>1391</v>
      </c>
      <c r="B542" s="7">
        <v>1500000</v>
      </c>
      <c r="C542" s="7">
        <v>1500000</v>
      </c>
      <c r="D542" s="9">
        <v>0.1</v>
      </c>
      <c r="E542" s="9">
        <v>1</v>
      </c>
      <c r="F542" s="7">
        <v>26983.64</v>
      </c>
      <c r="G542" s="2" t="s">
        <v>30</v>
      </c>
    </row>
    <row r="543" spans="1:7" x14ac:dyDescent="0.25">
      <c r="A543" s="2" t="s">
        <v>1392</v>
      </c>
      <c r="B543" s="7">
        <v>70000000</v>
      </c>
      <c r="C543" s="7">
        <v>60000000</v>
      </c>
      <c r="D543" s="9">
        <v>2.5000000000000001E-3</v>
      </c>
      <c r="E543" s="9">
        <v>1</v>
      </c>
      <c r="F543" s="7">
        <v>18900</v>
      </c>
      <c r="G543" s="2" t="s">
        <v>30</v>
      </c>
    </row>
    <row r="544" spans="1:7" x14ac:dyDescent="0.25">
      <c r="A544" s="2" t="s">
        <v>1393</v>
      </c>
      <c r="B544" s="7">
        <v>350000000</v>
      </c>
      <c r="C544" s="7">
        <v>504000000</v>
      </c>
      <c r="D544" s="9">
        <v>3.2000000000000001E-2</v>
      </c>
      <c r="E544" s="9">
        <v>1</v>
      </c>
      <c r="F544" s="7">
        <v>1007525.76</v>
      </c>
      <c r="G544" s="7">
        <v>4044272.13</v>
      </c>
    </row>
    <row r="545" spans="1:7" x14ac:dyDescent="0.25">
      <c r="A545" s="2" t="s">
        <v>1394</v>
      </c>
      <c r="B545" s="7">
        <v>3250000</v>
      </c>
      <c r="C545" s="7">
        <v>500000</v>
      </c>
      <c r="D545" s="9">
        <v>0.25</v>
      </c>
      <c r="E545" s="9">
        <v>0.25</v>
      </c>
      <c r="F545" s="7">
        <v>57918.239999999998</v>
      </c>
      <c r="G545" s="7">
        <v>203937.5</v>
      </c>
    </row>
    <row r="546" spans="1:7" x14ac:dyDescent="0.25">
      <c r="A546" s="2" t="s">
        <v>1395</v>
      </c>
      <c r="B546" s="7">
        <v>25000000</v>
      </c>
      <c r="C546" s="7">
        <v>1500000</v>
      </c>
      <c r="D546" s="9">
        <v>0.04</v>
      </c>
      <c r="E546" s="9">
        <v>1</v>
      </c>
      <c r="F546" s="7">
        <v>69941.100000000006</v>
      </c>
      <c r="G546" s="2" t="s">
        <v>30</v>
      </c>
    </row>
    <row r="547" spans="1:7" x14ac:dyDescent="0.25">
      <c r="A547" s="2" t="s">
        <v>1396</v>
      </c>
      <c r="B547" s="7">
        <v>25000000</v>
      </c>
      <c r="C547" s="7">
        <v>75000000</v>
      </c>
      <c r="D547" s="9">
        <v>3.5000000000000003E-2</v>
      </c>
      <c r="E547" s="9">
        <v>1</v>
      </c>
      <c r="F547" s="7">
        <v>177422.56</v>
      </c>
      <c r="G547" s="7">
        <v>682500</v>
      </c>
    </row>
    <row r="548" spans="1:7" x14ac:dyDescent="0.25">
      <c r="A548" s="2" t="s">
        <v>1397</v>
      </c>
      <c r="B548" s="7">
        <v>20000000</v>
      </c>
      <c r="C548" s="7">
        <v>10000000</v>
      </c>
      <c r="D548" s="9">
        <v>1.4999999999999999E-2</v>
      </c>
      <c r="E548" s="9">
        <v>1</v>
      </c>
      <c r="F548" s="7">
        <v>85901.79</v>
      </c>
      <c r="G548" s="2" t="s">
        <v>30</v>
      </c>
    </row>
    <row r="549" spans="1:7" x14ac:dyDescent="0.25">
      <c r="A549" s="2" t="s">
        <v>1398</v>
      </c>
      <c r="B549" s="7">
        <v>14000000</v>
      </c>
      <c r="C549" s="7">
        <v>16000000</v>
      </c>
      <c r="D549" s="9">
        <v>4.4999999999999998E-2</v>
      </c>
      <c r="E549" s="9">
        <v>1</v>
      </c>
      <c r="F549" s="7">
        <v>221445</v>
      </c>
      <c r="G549" s="2" t="s">
        <v>30</v>
      </c>
    </row>
    <row r="550" spans="1:7" x14ac:dyDescent="0.25">
      <c r="A550" s="2" t="s">
        <v>1399</v>
      </c>
      <c r="B550" s="7">
        <v>10000000</v>
      </c>
      <c r="C550" s="7">
        <v>10000000</v>
      </c>
      <c r="D550" s="9">
        <v>0.05</v>
      </c>
      <c r="E550" s="9">
        <v>1</v>
      </c>
      <c r="F550" s="7">
        <v>31250</v>
      </c>
      <c r="G550" s="2" t="s">
        <v>30</v>
      </c>
    </row>
    <row r="551" spans="1:7" x14ac:dyDescent="0.25">
      <c r="A551" s="2" t="s">
        <v>1400</v>
      </c>
      <c r="B551" s="7">
        <v>135000000</v>
      </c>
      <c r="C551" s="7">
        <v>430000000</v>
      </c>
      <c r="D551" s="9">
        <v>0.03</v>
      </c>
      <c r="E551" s="9">
        <v>1</v>
      </c>
      <c r="F551" s="7">
        <v>111915.36</v>
      </c>
      <c r="G551" s="2" t="s">
        <v>30</v>
      </c>
    </row>
    <row r="552" spans="1:7" x14ac:dyDescent="0.25">
      <c r="A552" s="2" t="s">
        <v>1401</v>
      </c>
      <c r="B552" s="7">
        <v>75000000</v>
      </c>
      <c r="C552" s="7">
        <v>75000000</v>
      </c>
      <c r="D552" s="9">
        <v>0.03</v>
      </c>
      <c r="E552" s="9">
        <v>1</v>
      </c>
      <c r="F552" s="7">
        <v>118125</v>
      </c>
      <c r="G552" s="2" t="s">
        <v>30</v>
      </c>
    </row>
    <row r="553" spans="1:7" x14ac:dyDescent="0.25">
      <c r="A553" s="2" t="s">
        <v>1402</v>
      </c>
      <c r="B553" s="7">
        <v>5000000</v>
      </c>
      <c r="C553" s="7">
        <v>29900000</v>
      </c>
      <c r="D553" s="9">
        <v>1</v>
      </c>
      <c r="E553" s="9">
        <v>1</v>
      </c>
      <c r="F553" s="7">
        <v>64297.02</v>
      </c>
      <c r="G553" s="2" t="s">
        <v>30</v>
      </c>
    </row>
    <row r="554" spans="1:7" x14ac:dyDescent="0.25">
      <c r="A554" s="2" t="s">
        <v>1403</v>
      </c>
      <c r="B554" s="7">
        <v>40000000</v>
      </c>
      <c r="C554" s="7">
        <v>50000000</v>
      </c>
      <c r="D554" s="9">
        <v>0.05</v>
      </c>
      <c r="E554" s="9">
        <v>0.26500000000000001</v>
      </c>
      <c r="F554" s="7">
        <v>177858.86</v>
      </c>
      <c r="G554" s="2" t="s">
        <v>30</v>
      </c>
    </row>
    <row r="555" spans="1:7" x14ac:dyDescent="0.25">
      <c r="A555" s="2" t="s">
        <v>1404</v>
      </c>
      <c r="B555" s="7">
        <v>12000000</v>
      </c>
      <c r="C555" s="7">
        <v>10000000</v>
      </c>
      <c r="D555" s="9">
        <v>0.125</v>
      </c>
      <c r="E555" s="9">
        <v>1</v>
      </c>
      <c r="F555" s="7">
        <v>37544.31</v>
      </c>
      <c r="G555" s="2" t="s">
        <v>30</v>
      </c>
    </row>
    <row r="556" spans="1:7" x14ac:dyDescent="0.25">
      <c r="A556" s="2" t="s">
        <v>1405</v>
      </c>
      <c r="B556" s="7">
        <v>30000000</v>
      </c>
      <c r="C556" s="7">
        <v>10000000</v>
      </c>
      <c r="D556" s="9">
        <v>5.0000000000000001E-3</v>
      </c>
      <c r="E556" s="9">
        <v>1</v>
      </c>
      <c r="F556" s="7">
        <v>72000</v>
      </c>
      <c r="G556" s="7">
        <v>231884.24</v>
      </c>
    </row>
    <row r="557" spans="1:7" x14ac:dyDescent="0.25">
      <c r="A557" s="2" t="s">
        <v>1406</v>
      </c>
      <c r="B557" s="7">
        <v>4000000</v>
      </c>
      <c r="C557" s="7">
        <v>3000000</v>
      </c>
      <c r="D557" s="9">
        <v>2.5000000000000001E-2</v>
      </c>
      <c r="E557" s="9">
        <v>1</v>
      </c>
      <c r="F557" s="7">
        <v>10495.65</v>
      </c>
      <c r="G557" s="2" t="s">
        <v>30</v>
      </c>
    </row>
    <row r="558" spans="1:7" x14ac:dyDescent="0.25">
      <c r="A558" s="2" t="s">
        <v>1407</v>
      </c>
      <c r="B558" s="7">
        <v>70000000</v>
      </c>
      <c r="C558" s="7">
        <v>185000000</v>
      </c>
      <c r="D558" s="9">
        <v>0.05</v>
      </c>
      <c r="E558" s="9">
        <v>1</v>
      </c>
      <c r="F558" s="7">
        <v>192563.46</v>
      </c>
      <c r="G558" s="2" t="s">
        <v>30</v>
      </c>
    </row>
    <row r="559" spans="1:7" x14ac:dyDescent="0.25">
      <c r="A559" s="2" t="s">
        <v>1408</v>
      </c>
      <c r="B559" s="7">
        <v>225000000</v>
      </c>
      <c r="C559" s="7">
        <v>140000000</v>
      </c>
      <c r="D559" s="9">
        <v>1.4999999999999999E-2</v>
      </c>
      <c r="E559" s="9">
        <v>1</v>
      </c>
      <c r="F559" s="7">
        <v>185625</v>
      </c>
      <c r="G559" s="2" t="s">
        <v>30</v>
      </c>
    </row>
    <row r="560" spans="1:7" x14ac:dyDescent="0.25">
      <c r="A560" s="2" t="s">
        <v>1409</v>
      </c>
      <c r="B560" s="7">
        <v>70000000</v>
      </c>
      <c r="C560" s="7">
        <v>40000000</v>
      </c>
      <c r="D560" s="9">
        <v>2.5000000000000001E-2</v>
      </c>
      <c r="E560" s="9">
        <v>1</v>
      </c>
      <c r="F560" s="7">
        <v>42001.52</v>
      </c>
      <c r="G560" s="2" t="s">
        <v>30</v>
      </c>
    </row>
    <row r="561" spans="1:7" x14ac:dyDescent="0.25">
      <c r="A561" s="2" t="s">
        <v>1410</v>
      </c>
      <c r="B561" s="7">
        <v>200000000</v>
      </c>
      <c r="C561" s="7">
        <v>400000000</v>
      </c>
      <c r="D561" s="9">
        <v>6.3E-3</v>
      </c>
      <c r="E561" s="9">
        <v>1</v>
      </c>
      <c r="F561" s="7">
        <v>234375</v>
      </c>
      <c r="G561" s="2" t="s">
        <v>30</v>
      </c>
    </row>
    <row r="562" spans="1:7" x14ac:dyDescent="0.25">
      <c r="A562" s="2" t="s">
        <v>1411</v>
      </c>
      <c r="B562" s="7">
        <v>40000000</v>
      </c>
      <c r="C562" s="7">
        <v>20000000</v>
      </c>
      <c r="D562" s="9">
        <v>5.0000000000000001E-3</v>
      </c>
      <c r="E562" s="9">
        <v>1</v>
      </c>
      <c r="F562" s="7">
        <v>38000</v>
      </c>
      <c r="G562" s="2" t="s">
        <v>30</v>
      </c>
    </row>
    <row r="563" spans="1:7" x14ac:dyDescent="0.25">
      <c r="A563" s="2" t="s">
        <v>1412</v>
      </c>
      <c r="B563" s="7">
        <v>350000000</v>
      </c>
      <c r="C563" s="7">
        <v>300000000</v>
      </c>
      <c r="D563" s="9">
        <v>2.5000000000000001E-2</v>
      </c>
      <c r="E563" s="9">
        <v>0.33329999999999999</v>
      </c>
      <c r="F563" s="7">
        <v>408483.39</v>
      </c>
      <c r="G563" s="7">
        <v>561626.38</v>
      </c>
    </row>
    <row r="564" spans="1:7" x14ac:dyDescent="0.25">
      <c r="A564" s="2" t="s">
        <v>1413</v>
      </c>
      <c r="B564" s="7">
        <v>90000000</v>
      </c>
      <c r="C564" s="7">
        <v>5000000</v>
      </c>
      <c r="D564" s="9">
        <v>5.0000000000000001E-3</v>
      </c>
      <c r="E564" s="9">
        <v>1</v>
      </c>
      <c r="F564" s="7">
        <v>40026.019999999997</v>
      </c>
      <c r="G564" s="7">
        <v>66474.899999999994</v>
      </c>
    </row>
    <row r="565" spans="1:7" x14ac:dyDescent="0.25">
      <c r="A565" s="2" t="s">
        <v>1414</v>
      </c>
      <c r="B565" s="7">
        <v>300000000</v>
      </c>
      <c r="C565" s="7">
        <v>500000000</v>
      </c>
      <c r="D565" s="9">
        <v>7.4999999999999997E-3</v>
      </c>
      <c r="E565" s="9">
        <v>1</v>
      </c>
      <c r="F565" s="7">
        <v>461941.68</v>
      </c>
      <c r="G565" s="2" t="s">
        <v>30</v>
      </c>
    </row>
    <row r="566" spans="1:7" x14ac:dyDescent="0.25">
      <c r="A566" s="2" t="s">
        <v>1415</v>
      </c>
      <c r="B566" s="7">
        <v>63000000</v>
      </c>
      <c r="C566" s="7">
        <v>5000000</v>
      </c>
      <c r="D566" s="9">
        <v>0.05</v>
      </c>
      <c r="E566" s="9">
        <v>1</v>
      </c>
      <c r="F566" s="7">
        <v>179550</v>
      </c>
      <c r="G566" s="2" t="s">
        <v>30</v>
      </c>
    </row>
    <row r="567" spans="1:7" x14ac:dyDescent="0.25">
      <c r="A567" s="2" t="s">
        <v>1416</v>
      </c>
      <c r="B567" s="7">
        <v>750000000</v>
      </c>
      <c r="C567" s="7">
        <v>1500000000</v>
      </c>
      <c r="D567" s="9">
        <v>2.0999999999999999E-3</v>
      </c>
      <c r="E567" s="9">
        <v>1</v>
      </c>
      <c r="F567" s="7">
        <v>378000</v>
      </c>
      <c r="G567" s="2" t="s">
        <v>30</v>
      </c>
    </row>
    <row r="568" spans="1:7" x14ac:dyDescent="0.25">
      <c r="A568" s="2" t="s">
        <v>1417</v>
      </c>
      <c r="B568" s="7">
        <v>30000000</v>
      </c>
      <c r="C568" s="7">
        <v>30000000</v>
      </c>
      <c r="D568" s="9">
        <v>4.3900000000000002E-2</v>
      </c>
      <c r="E568" s="9">
        <v>1</v>
      </c>
      <c r="F568" s="7">
        <v>345915.27</v>
      </c>
      <c r="G568" s="2" t="s">
        <v>30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1</vt:lpstr>
      <vt:lpstr>2</vt:lpstr>
      <vt:lpstr>3</vt:lpstr>
      <vt:lpstr>4</vt:lpstr>
      <vt:lpstr>5</vt:lpstr>
      <vt:lpstr>Bonus</vt:lpstr>
      <vt:lpstr>DataDump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Yazan Qaraqesh</dc:creator>
  <cp:lastModifiedBy>عمر بشقوي</cp:lastModifiedBy>
  <dcterms:created xsi:type="dcterms:W3CDTF">2025-03-22T20:10:44Z</dcterms:created>
  <dcterms:modified xsi:type="dcterms:W3CDTF">2025-03-25T12:49:47Z</dcterms:modified>
</cp:coreProperties>
</file>