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OneDrive\Desktop\Case study A\2023 excel\"/>
    </mc:Choice>
  </mc:AlternateContent>
  <xr:revisionPtr revIDLastSave="0" documentId="13_ncr:1_{885A2B41-38D0-4F93-B29E-53D8684622C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verall Fig." sheetId="2" r:id="rId1"/>
    <sheet name="Casual vs Member" sheetId="1" r:id="rId2"/>
    <sheet name="Month-Wise" sheetId="6" r:id="rId3"/>
    <sheet name="Season-Wise" sheetId="4" r:id="rId4"/>
    <sheet name="Week-wise(Data)" sheetId="7" r:id="rId5"/>
    <sheet name="Week-wis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7" i="4" s="1"/>
  <c r="H3" i="4"/>
  <c r="H7" i="4" s="1"/>
  <c r="I3" i="4"/>
  <c r="G4" i="4"/>
  <c r="H4" i="4"/>
  <c r="I4" i="4"/>
  <c r="G5" i="4"/>
  <c r="H5" i="4"/>
  <c r="I5" i="4"/>
  <c r="G6" i="4"/>
  <c r="H6" i="4"/>
  <c r="I6" i="4"/>
  <c r="AB15" i="7"/>
  <c r="AB10" i="7"/>
  <c r="AB11" i="7"/>
  <c r="AB12" i="7"/>
  <c r="AB13" i="7"/>
  <c r="AB14" i="7"/>
  <c r="AC10" i="7"/>
  <c r="AC11" i="7"/>
  <c r="AC12" i="7"/>
  <c r="AC13" i="7"/>
  <c r="AC14" i="7"/>
  <c r="AC15" i="7"/>
  <c r="AC9" i="7"/>
  <c r="AB9" i="7"/>
  <c r="O8" i="2"/>
  <c r="O7" i="2"/>
  <c r="I7" i="4" l="1"/>
</calcChain>
</file>

<file path=xl/sharedStrings.xml><?xml version="1.0" encoding="utf-8"?>
<sst xmlns="http://schemas.openxmlformats.org/spreadsheetml/2006/main" count="226" uniqueCount="34">
  <si>
    <t>casual</t>
  </si>
  <si>
    <t>member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</si>
  <si>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</si>
  <si>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</si>
  <si>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</si>
  <si>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</si>
  <si>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</si>
  <si>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</si>
  <si>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</si>
  <si>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</si>
  <si>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</si>
  <si>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</si>
  <si>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</si>
  <si>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</si>
  <si>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</si>
  <si>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Casual</t>
  </si>
  <si>
    <t>Member</t>
  </si>
  <si>
    <t>Spring</t>
  </si>
  <si>
    <t>Summer</t>
  </si>
  <si>
    <t>Autumn</t>
  </si>
  <si>
    <t>Winter</t>
  </si>
  <si>
    <t>Total</t>
  </si>
  <si>
    <t>Membership</t>
  </si>
  <si>
    <t>SEASON</t>
  </si>
  <si>
    <t>MONTHS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</si>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</sst>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45"/>
      <color theme="1"/>
      <name val="Arial"/>
      <family val="2"/>
    </font>
    <font>
      <sz val="25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19" fillId="33" borderId="25" xfId="0" applyFont="1" applyFill="1" applyBorder="1"/>
    <xf numFmtId="0" fontId="19" fillId="33" borderId="21" xfId="0" applyFont="1" applyFill="1" applyBorder="1"/>
    <xf numFmtId="0" fontId="19" fillId="33" borderId="26" xfId="0" applyFont="1" applyFill="1" applyBorder="1"/>
    <xf numFmtId="0" fontId="19" fillId="34" borderId="25" xfId="0" applyFont="1" applyFill="1" applyBorder="1"/>
    <xf numFmtId="0" fontId="19" fillId="34" borderId="21" xfId="0" applyFont="1" applyFill="1" applyBorder="1"/>
    <xf numFmtId="0" fontId="19" fillId="34" borderId="26" xfId="0" applyFont="1" applyFill="1" applyBorder="1"/>
    <xf numFmtId="0" fontId="19" fillId="35" borderId="25" xfId="0" applyFont="1" applyFill="1" applyBorder="1"/>
    <xf numFmtId="0" fontId="19" fillId="35" borderId="21" xfId="0" applyFont="1" applyFill="1" applyBorder="1"/>
    <xf numFmtId="0" fontId="19" fillId="35" borderId="26" xfId="0" applyFont="1" applyFill="1" applyBorder="1"/>
    <xf numFmtId="0" fontId="19" fillId="36" borderId="27" xfId="0" applyFont="1" applyFill="1" applyBorder="1"/>
    <xf numFmtId="0" fontId="19" fillId="36" borderId="28" xfId="0" applyFont="1" applyFill="1" applyBorder="1"/>
    <xf numFmtId="0" fontId="19" fillId="36" borderId="29" xfId="0" applyFont="1" applyFill="1" applyBorder="1"/>
    <xf numFmtId="0" fontId="19" fillId="37" borderId="22" xfId="0" applyFont="1" applyFill="1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0" fontId="16" fillId="38" borderId="30" xfId="0" applyFont="1" applyFill="1" applyBorder="1"/>
    <xf numFmtId="0" fontId="0" fillId="0" borderId="0" xfId="0" applyAlignment="1">
      <alignment horizontal="left"/>
    </xf>
    <xf numFmtId="0" fontId="19" fillId="37" borderId="23" xfId="0" applyFont="1" applyFill="1" applyBorder="1" applyAlignment="1">
      <alignment horizontal="center"/>
    </xf>
    <xf numFmtId="0" fontId="19" fillId="37" borderId="24" xfId="0" applyFont="1" applyFill="1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0" fontId="16" fillId="38" borderId="31" xfId="0" applyFont="1" applyFill="1" applyBorder="1"/>
    <xf numFmtId="0" fontId="16" fillId="38" borderId="32" xfId="0" applyFont="1" applyFill="1" applyBorder="1"/>
    <xf numFmtId="0" fontId="16" fillId="0" borderId="13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0" fillId="0" borderId="15" xfId="0" applyBorder="1"/>
    <xf numFmtId="0" fontId="0" fillId="0" borderId="10" xfId="0" applyBorder="1"/>
    <xf numFmtId="0" fontId="16" fillId="0" borderId="11" xfId="0" applyFont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FF"/>
      <color rgb="FFCC3300"/>
      <color rgb="FFFF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2783304941475"/>
          <c:y val="0.10221433537050749"/>
          <c:w val="0.68236876996698437"/>
          <c:h val="0.84017472671661886"/>
        </c:manualLayout>
      </c:layout>
      <c:pieChart>
        <c:varyColors val="1"/>
        <c:ser>
          <c:idx val="0"/>
          <c:order val="0"/>
          <c:tx>
            <c:strRef>
              <c:f>'Overall Fig.'!$O$6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B-46DC-B676-CB8BC654C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B-46DC-B676-CB8BC654C88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829699E-A9D5-4D74-8FFA-F12B99C2C3E8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2D97C5F-8974-4816-904B-2C3EB47022D4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28B50035-7B49-4CCA-A866-87A7B58ACE2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97B-46DC-B676-CB8BC654C8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542EFA-41BD-46DE-B9FA-1DC481154A5C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CE4CDF27-027F-4702-A8A4-00BDFB36AE5F}" type="VALUE">
                      <a:rPr lang="en-US" b="0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277D4E37-6EE3-4A1D-A0F1-8C96FA47F8E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97B-46DC-B676-CB8BC654C8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'Overall Fig.'!$B$7:$B$8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'Overall Fig.'!$O$7:$O$8</c:f>
              <c:numCache>
                <c:formatCode>General</c:formatCode>
                <c:ptCount val="2"/>
                <c:pt idx="0">
                  <c:v>2059178</c:v>
                </c:pt>
                <c:pt idx="1">
                  <c:v>3660698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4-4F0E-9024-52EBDFAB4B1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'Week-wise'!$D$5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'Week-wise'!$C$6:$C$12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'Week-wise'!$D$6:$D$12</c:f>
              <c:numCache>
                <c:formatCode>General</c:formatCode>
                <c:ptCount val="7"/>
                <c:pt idx="0">
                  <c:v>335718</c:v>
                </c:pt>
                <c:pt idx="1">
                  <c:v>234828</c:v>
                </c:pt>
                <c:pt idx="2">
                  <c:v>246224</c:v>
                </c:pt>
                <c:pt idx="3">
                  <c:v>249166</c:v>
                </c:pt>
                <c:pt idx="4">
                  <c:v>270612</c:v>
                </c:pt>
                <c:pt idx="5">
                  <c:v>311925</c:v>
                </c:pt>
                <c:pt idx="6">
                  <c:v>410705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E-45C5-8150-7D8B995CDD90}"/>
            </c:ext>
          </c:extLst>
        </c:ser>
        <c:ser>
          <c:idx val="1"/>
          <c:order val="1"/>
          <c:tx>
            <c:strRef>
              <c:f>'Week-wise'!$E$5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'Week-wise'!$C$6:$C$12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'Week-wise'!$E$6:$E$12</c:f>
              <c:numCache>
                <c:formatCode>General</c:formatCode>
                <c:ptCount val="7"/>
                <c:pt idx="0">
                  <c:v>408860</c:v>
                </c:pt>
                <c:pt idx="1">
                  <c:v>494576</c:v>
                </c:pt>
                <c:pt idx="2">
                  <c:v>576754</c:v>
                </c:pt>
                <c:pt idx="3">
                  <c:v>586459</c:v>
                </c:pt>
                <c:pt idx="4">
                  <c:v>589590</c:v>
                </c:pt>
                <c:pt idx="5">
                  <c:v>531599</c:v>
                </c:pt>
                <c:pt idx="6">
                  <c:v>472860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E-45C5-8150-7D8B995CDD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911152"/>
        <c:axId val="1300940912"/>
      </c:barChart>
      <c:catAx>
        <c:axId val="13009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40912"/>
        <c:crosses val="autoZero"/>
        <c:auto val="1"/>
        <c:lblAlgn val="ctr"/>
        <c:lblOffset val="100"/>
        <c:noMultiLvlLbl val="0"/>
      </c:catAx>
      <c:valAx>
        <c:axId val="1300940912"/>
        <c:scaling>
          <c:orientation val="minMax"/>
        </c:scaling>
        <c:delete val="0"/>
        <c:axPos val="l"/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'Casual vs Member'!$C$2</c:f>
              <c:strCache>
                <c:ptCount val="1"/>
                <c:pt idx="0">
                  <c:v>Casual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B9-49E6-BD6D-2DBF5298F3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B9-49E6-BD6D-2DBF5298F3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B9-49E6-BD6D-2DBF5298F3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B9-49E6-BD6D-2DBF5298F3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B9-49E6-BD6D-2DBF5298F3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B9-49E6-BD6D-2DBF5298F3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B9-49E6-BD6D-2DBF5298F3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B9-49E6-BD6D-2DBF5298F3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B9-49E6-BD6D-2DBF5298F3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B9-49E6-BD6D-2DBF5298F3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B9-49E6-BD6D-2DBF5298F3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7B9-49E6-BD6D-2DBF5298F3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'Casual vs Member'!$B$3:$B$14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'Casual vs Member'!$C$3:$C$14</c:f>
              <c:numCache>
                <c:formatCode>General</c:formatCode>
                <c:ptCount val="12"/>
                <c:pt idx="0">
                  <c:v>40007</c:v>
                </c:pt>
                <c:pt idx="1">
                  <c:v>43016</c:v>
                </c:pt>
                <c:pt idx="2">
                  <c:v>62201</c:v>
                </c:pt>
                <c:pt idx="3">
                  <c:v>147285</c:v>
                </c:pt>
                <c:pt idx="4">
                  <c:v>234181</c:v>
                </c:pt>
                <c:pt idx="5">
                  <c:v>301230</c:v>
                </c:pt>
                <c:pt idx="6">
                  <c:v>331358</c:v>
                </c:pt>
                <c:pt idx="7">
                  <c:v>311130</c:v>
                </c:pt>
                <c:pt idx="8">
                  <c:v>261635</c:v>
                </c:pt>
                <c:pt idx="9">
                  <c:v>177071</c:v>
                </c:pt>
                <c:pt idx="10">
                  <c:v>98392</c:v>
                </c:pt>
                <c:pt idx="11">
                  <c:v>51672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D-41A1-8EE2-4A1454B54137}"/>
            </c:ext>
          </c:extLst>
        </c:ser>
        <c:ser>
          <c:idx val="1"/>
          <c:order val="1"/>
          <c:tx>
            <c:strRef>
              <c:f>'Casual vs Member'!$D$2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7B9-49E6-BD6D-2DBF5298F3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7B9-49E6-BD6D-2DBF5298F3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7B9-49E6-BD6D-2DBF5298F3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7B9-49E6-BD6D-2DBF5298F3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7B9-49E6-BD6D-2DBF5298F3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7B9-49E6-BD6D-2DBF5298F3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7B9-49E6-BD6D-2DBF5298F3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7B9-49E6-BD6D-2DBF5298F3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7B9-49E6-BD6D-2DBF5298F3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7B9-49E6-BD6D-2DBF5298F38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7B9-49E6-BD6D-2DBF5298F3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7B9-49E6-BD6D-2DBF5298F3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'Casual vs Member'!$B$3:$B$14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'Casual vs Member'!$D$3:$D$14</c:f>
              <c:numCache>
                <c:formatCode>General</c:formatCode>
                <c:ptCount val="12"/>
                <c:pt idx="0">
                  <c:v>150293</c:v>
                </c:pt>
                <c:pt idx="1">
                  <c:v>147429</c:v>
                </c:pt>
                <c:pt idx="2">
                  <c:v>196477</c:v>
                </c:pt>
                <c:pt idx="3">
                  <c:v>279305</c:v>
                </c:pt>
                <c:pt idx="4">
                  <c:v>370646</c:v>
                </c:pt>
                <c:pt idx="5">
                  <c:v>418388</c:v>
                </c:pt>
                <c:pt idx="6">
                  <c:v>436292</c:v>
                </c:pt>
                <c:pt idx="7">
                  <c:v>460563</c:v>
                </c:pt>
                <c:pt idx="8">
                  <c:v>404736</c:v>
                </c:pt>
                <c:pt idx="9">
                  <c:v>360042</c:v>
                </c:pt>
                <c:pt idx="10">
                  <c:v>264126</c:v>
                </c:pt>
                <c:pt idx="11">
                  <c:v>172401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D-41A1-8EE2-4A1454B541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'Casual vs Member'!$D$2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A9-4912-839F-4689B9BED2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A9-4912-839F-4689B9BED2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A9-4912-839F-4689B9BED2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A9-4912-839F-4689B9BED2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A9-4912-839F-4689B9BED2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A9-4912-839F-4689B9BED2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A9-4912-839F-4689B9BED2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A9-4912-839F-4689B9BED2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A9-4912-839F-4689B9BED2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A9-4912-839F-4689B9BED2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A9-4912-839F-4689B9BED2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A9-4912-839F-4689B9BED2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'Casual vs Member'!$B$3:$B$14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'Casual vs Member'!$D$3:$D$14</c:f>
              <c:numCache>
                <c:formatCode>General</c:formatCode>
                <c:ptCount val="12"/>
                <c:pt idx="0">
                  <c:v>150293</c:v>
                </c:pt>
                <c:pt idx="1">
                  <c:v>147429</c:v>
                </c:pt>
                <c:pt idx="2">
                  <c:v>196477</c:v>
                </c:pt>
                <c:pt idx="3">
                  <c:v>279305</c:v>
                </c:pt>
                <c:pt idx="4">
                  <c:v>370646</c:v>
                </c:pt>
                <c:pt idx="5">
                  <c:v>418388</c:v>
                </c:pt>
                <c:pt idx="6">
                  <c:v>436292</c:v>
                </c:pt>
                <c:pt idx="7">
                  <c:v>460563</c:v>
                </c:pt>
                <c:pt idx="8">
                  <c:v>404736</c:v>
                </c:pt>
                <c:pt idx="9">
                  <c:v>360042</c:v>
                </c:pt>
                <c:pt idx="10">
                  <c:v>264126</c:v>
                </c:pt>
                <c:pt idx="11">
                  <c:v>172401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5-4978-99EB-9EF7830CF4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Casual vs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'Casual vs Member'!$C$2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'Casual vs Member'!$B$3:$B$14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'Casual vs Member'!$C$3:$C$14</c:f>
              <c:numCache>
                <c:formatCode>General</c:formatCode>
                <c:ptCount val="12"/>
                <c:pt idx="0">
                  <c:v>40007</c:v>
                </c:pt>
                <c:pt idx="1">
                  <c:v>43016</c:v>
                </c:pt>
                <c:pt idx="2">
                  <c:v>62201</c:v>
                </c:pt>
                <c:pt idx="3">
                  <c:v>147285</c:v>
                </c:pt>
                <c:pt idx="4">
                  <c:v>234181</c:v>
                </c:pt>
                <c:pt idx="5">
                  <c:v>301230</c:v>
                </c:pt>
                <c:pt idx="6">
                  <c:v>331358</c:v>
                </c:pt>
                <c:pt idx="7">
                  <c:v>311130</c:v>
                </c:pt>
                <c:pt idx="8">
                  <c:v>261635</c:v>
                </c:pt>
                <c:pt idx="9">
                  <c:v>177071</c:v>
                </c:pt>
                <c:pt idx="10">
                  <c:v>98392</c:v>
                </c:pt>
                <c:pt idx="11">
                  <c:v>51672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B-4DA8-BC37-4519C693197E}"/>
            </c:ext>
          </c:extLst>
        </c:ser>
        <c:ser>
          <c:idx val="1"/>
          <c:order val="1"/>
          <c:tx>
            <c:strRef>
              <c:f>'Casual vs Member'!$D$2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'Casual vs Member'!$B$3:$B$14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'Casual vs Member'!$D$3:$D$14</c:f>
              <c:numCache>
                <c:formatCode>General</c:formatCode>
                <c:ptCount val="12"/>
                <c:pt idx="0">
                  <c:v>150293</c:v>
                </c:pt>
                <c:pt idx="1">
                  <c:v>147429</c:v>
                </c:pt>
                <c:pt idx="2">
                  <c:v>196477</c:v>
                </c:pt>
                <c:pt idx="3">
                  <c:v>279305</c:v>
                </c:pt>
                <c:pt idx="4">
                  <c:v>370646</c:v>
                </c:pt>
                <c:pt idx="5">
                  <c:v>418388</c:v>
                </c:pt>
                <c:pt idx="6">
                  <c:v>436292</c:v>
                </c:pt>
                <c:pt idx="7">
                  <c:v>460563</c:v>
                </c:pt>
                <c:pt idx="8">
                  <c:v>404736</c:v>
                </c:pt>
                <c:pt idx="9">
                  <c:v>360042</c:v>
                </c:pt>
                <c:pt idx="10">
                  <c:v>264126</c:v>
                </c:pt>
                <c:pt idx="11">
                  <c:v>172401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B-4DA8-BC37-4519C693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03248"/>
        <c:axId val="1000391248"/>
      </c:lineChart>
      <c:catAx>
        <c:axId val="10004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91248"/>
        <c:crosses val="autoZero"/>
        <c:auto val="1"/>
        <c:lblAlgn val="ctr"/>
        <c:lblOffset val="100"/>
        <c:noMultiLvlLbl val="0"/>
      </c:catAx>
      <c:valAx>
        <c:axId val="10003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Fig.'!$B$7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Fig.'!$C$6:$N$6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Fig.'!$C$7:$N$7</c:f>
              <c:numCache>
                <c:formatCode>General</c:formatCode>
                <c:ptCount val="12"/>
                <c:pt idx="0">
                  <c:v>40007</c:v>
                </c:pt>
                <c:pt idx="1">
                  <c:v>43016</c:v>
                </c:pt>
                <c:pt idx="2">
                  <c:v>62201</c:v>
                </c:pt>
                <c:pt idx="3">
                  <c:v>147285</c:v>
                </c:pt>
                <c:pt idx="4">
                  <c:v>234181</c:v>
                </c:pt>
                <c:pt idx="5">
                  <c:v>301230</c:v>
                </c:pt>
                <c:pt idx="6">
                  <c:v>331358</c:v>
                </c:pt>
                <c:pt idx="7">
                  <c:v>311130</c:v>
                </c:pt>
                <c:pt idx="8">
                  <c:v>261635</c:v>
                </c:pt>
                <c:pt idx="9">
                  <c:v>177071</c:v>
                </c:pt>
                <c:pt idx="10">
                  <c:v>98392</c:v>
                </c:pt>
                <c:pt idx="11">
                  <c:v>51672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C-4D7F-BC92-BE19899E5B63}"/>
            </c:ext>
          </c:extLst>
        </c:ser>
        <c:ser>
          <c:idx val="1"/>
          <c:order val="1"/>
          <c:tx>
            <c:strRef>
              <c:f>'Overall Fig.'!$B$8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 Fig.'!$C$6:$N$6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Fig.'!$C$8:$N$8</c:f>
              <c:numCache>
                <c:formatCode>General</c:formatCode>
                <c:ptCount val="12"/>
                <c:pt idx="0">
                  <c:v>150293</c:v>
                </c:pt>
                <c:pt idx="1">
                  <c:v>147429</c:v>
                </c:pt>
                <c:pt idx="2">
                  <c:v>196477</c:v>
                </c:pt>
                <c:pt idx="3">
                  <c:v>279305</c:v>
                </c:pt>
                <c:pt idx="4">
                  <c:v>370646</c:v>
                </c:pt>
                <c:pt idx="5">
                  <c:v>418388</c:v>
                </c:pt>
                <c:pt idx="6">
                  <c:v>436292</c:v>
                </c:pt>
                <c:pt idx="7">
                  <c:v>460563</c:v>
                </c:pt>
                <c:pt idx="8">
                  <c:v>404736</c:v>
                </c:pt>
                <c:pt idx="9">
                  <c:v>360042</c:v>
                </c:pt>
                <c:pt idx="10">
                  <c:v>264126</c:v>
                </c:pt>
                <c:pt idx="11">
                  <c:v>172401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C-4D7F-BC92-BE19899E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711040"/>
        <c:axId val="1464715360"/>
      </c:barChart>
      <c:catAx>
        <c:axId val="14647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15360"/>
        <c:crosses val="autoZero"/>
        <c:auto val="1"/>
        <c:lblAlgn val="ctr"/>
        <c:lblOffset val="100"/>
        <c:noMultiLvlLbl val="0"/>
      </c:catAx>
      <c:valAx>
        <c:axId val="14647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Casual vs</a:t>
            </a:r>
            <a:r>
              <a:rPr lang="en-IN" baseline="0"/>
              <a:t> Member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3955429484358"/>
          <c:y val="0.21535592279734528"/>
          <c:w val="0.53013726545051432"/>
          <c:h val="0.73265100961166685"/>
        </c:manualLayout>
      </c:layout>
      <c:doughnutChart>
        <c:varyColors val="1"/>
        <c:ser>
          <c:idx val="0"/>
          <c:order val="0"/>
          <c:tx>
            <c:strRef>
              <c:f>'Season-Wise'!$G$2</c:f>
              <c:strCache>
                <c:ptCount val="1"/>
                <c:pt idx="0">
                  <c:v>casual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16-4BAE-A698-DA21DEEE4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16-4BAE-A698-DA21DEEE4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16-4BAE-A698-DA21DEEE43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016-4BAE-A698-DA21DEEE430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'Season-Wise'!$F$3:$F$6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'Season-Wise'!$G$3:$G$6</c:f>
              <c:numCache>
                <c:formatCode>General</c:formatCode>
                <c:ptCount val="4"/>
                <c:pt idx="0">
                  <c:v>443667</c:v>
                </c:pt>
                <c:pt idx="1">
                  <c:v>943718</c:v>
                </c:pt>
                <c:pt idx="2">
                  <c:v>537098</c:v>
                </c:pt>
                <c:pt idx="3">
                  <c:v>134695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A-4D2D-ABF6-D4B27AEE05BF}"/>
            </c:ext>
          </c:extLst>
        </c:ser>
        <c:ser>
          <c:idx val="1"/>
          <c:order val="1"/>
          <c:tx>
            <c:strRef>
              <c:f>'Season-Wise'!$H$2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016-4BAE-A698-DA21DEEE4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016-4BAE-A698-DA21DEEE4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016-4BAE-A698-DA21DEEE43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016-4BAE-A698-DA21DEEE430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'Season-Wise'!$F$3:$F$6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'Season-Wise'!$H$3:$H$6</c:f>
              <c:numCache>
                <c:formatCode>General</c:formatCode>
                <c:ptCount val="4"/>
                <c:pt idx="0">
                  <c:v>846428</c:v>
                </c:pt>
                <c:pt idx="1">
                  <c:v>1315243</c:v>
                </c:pt>
                <c:pt idx="2">
                  <c:v>1028904</c:v>
                </c:pt>
                <c:pt idx="3">
                  <c:v>470123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A-4D2D-ABF6-D4B27AEE05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05805796014623"/>
          <c:y val="0.35727743737405443"/>
          <c:w val="0.23723800829244171"/>
          <c:h val="0.41305876626773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'Season-Wise'!$G$2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'Season-Wise'!$F$3:$F$6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'Season-Wise'!$G$3:$G$6</c:f>
              <c:numCache>
                <c:formatCode>General</c:formatCode>
                <c:ptCount val="4"/>
                <c:pt idx="0">
                  <c:v>443667</c:v>
                </c:pt>
                <c:pt idx="1">
                  <c:v>943718</c:v>
                </c:pt>
                <c:pt idx="2">
                  <c:v>537098</c:v>
                </c:pt>
                <c:pt idx="3">
                  <c:v>134695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41C5-9F1D-849FBE53AA6E}"/>
            </c:ext>
          </c:extLst>
        </c:ser>
        <c:ser>
          <c:idx val="1"/>
          <c:order val="1"/>
          <c:tx>
            <c:strRef>
              <c:f>'Season-Wise'!$H$2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'Season-Wise'!$F$3:$F$6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'Season-Wise'!$H$3:$H$6</c:f>
              <c:numCache>
                <c:formatCode>General</c:formatCode>
                <c:ptCount val="4"/>
                <c:pt idx="0">
                  <c:v>846428</c:v>
                </c:pt>
                <c:pt idx="1">
                  <c:v>1315243</c:v>
                </c:pt>
                <c:pt idx="2">
                  <c:v>1028904</c:v>
                </c:pt>
                <c:pt idx="3">
                  <c:v>470123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3-41C5-9F1D-849FBE53A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182640"/>
        <c:axId val="979187920"/>
      </c:barChart>
      <c:catAx>
        <c:axId val="9791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87920"/>
        <c:crosses val="autoZero"/>
        <c:auto val="1"/>
        <c:lblAlgn val="ctr"/>
        <c:lblOffset val="100"/>
        <c:noMultiLvlLbl val="0"/>
      </c:catAx>
      <c:valAx>
        <c:axId val="979187920"/>
        <c:scaling>
          <c:orientation val="minMax"/>
        </c:scaling>
        <c:delete val="0"/>
        <c:axPos val="l"/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82640"/>
        <c:crosses val="autoZero"/>
        <c:crossBetween val="between"/>
      </c:valAx>
      <c:spPr>
        <a:noFill/>
        <a:ln w="381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</a:t>
            </a:r>
            <a:r>
              <a:rPr lang="en-IN" baseline="0"/>
              <a:t>-Wise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C32-4E78-BCD6-03EB09266B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32-4E78-BCD6-03EB09266B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C32-4E78-BCD6-03EB09266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32-4E78-BCD6-03EB09266BE7}"/>
              </c:ext>
            </c:extLst>
          </c:dPt>
          <c:dLbls>
            <c:dLbl>
              <c:idx val="0"/>
              <c:layout>
                <c:manualLayout>
                  <c:x val="6.6666666666666666E-2"/>
                  <c:y val="-4.62962962962963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32-4E78-BCD6-03EB09266BE7}"/>
                </c:ext>
              </c:extLst>
            </c:dLbl>
            <c:dLbl>
              <c:idx val="1"/>
              <c:layout>
                <c:manualLayout>
                  <c:x val="0.12222222222222212"/>
                  <c:y val="4.629629629629544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2-4E78-BCD6-03EB09266BE7}"/>
                </c:ext>
              </c:extLst>
            </c:dLbl>
            <c:dLbl>
              <c:idx val="2"/>
              <c:layout>
                <c:manualLayout>
                  <c:x val="-0.10833333333333336"/>
                  <c:y val="2.31481481481481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32-4E78-BCD6-03EB09266BE7}"/>
                </c:ext>
              </c:extLst>
            </c:dLbl>
            <c:dLbl>
              <c:idx val="3"/>
              <c:layout>
                <c:manualLayout>
                  <c:x val="-1.9444444444444445E-2"/>
                  <c:y val="-9.72222222222222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32-4E78-BCD6-03EB09266BE7}"/>
                </c:ext>
              </c:extLst>
            </c:dLbl>
            <c:spPr>
              <a:solidFill>
                <a:sysClr val="window" lastClr="FFFFFF"/>
              </a:solidFill>
              <a:ln w="12700" cap="flat" cmpd="sng" algn="ctr">
                <a:solidFill>
                  <a:sysClr val="windowText" lastClr="00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'Season-Wise'!$F$3:$F$6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'Season-Wise'!$I$3:$I$6</c:f>
              <c:numCache>
                <c:formatCode>General</c:formatCode>
                <c:ptCount val="4"/>
                <c:pt idx="0">
                  <c:v>1290095</c:v>
                </c:pt>
                <c:pt idx="1">
                  <c:v>2258961</c:v>
                </c:pt>
                <c:pt idx="2">
                  <c:v>1566002</c:v>
                </c:pt>
                <c:pt idx="3">
                  <c:v>604818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2-4E78-BCD6-03EB0926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in Casual vs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'Season-Wise'!$G$2</c:f>
              <c:strCache>
                <c:ptCount val="1"/>
                <c:pt idx="0">
                  <c:v>casual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'Season-Wise'!$F$3:$F$6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xVal>
          <c:yVal>
            <c:numRef>
              <c:f>'Season-Wise'!$G$3:$G$6</c:f>
              <c:numCache>
                <c:formatCode>General</c:formatCode>
                <c:ptCount val="4"/>
                <c:pt idx="0">
                  <c:v>443667</c:v>
                </c:pt>
                <c:pt idx="1">
                  <c:v>943718</c:v>
                </c:pt>
                <c:pt idx="2">
                  <c:v>537098</c:v>
                </c:pt>
                <c:pt idx="3">
                  <c:v>134695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B-42CF-9440-5655FA6A6FF7}"/>
            </c:ext>
          </c:extLst>
        </c:ser>
        <c:ser>
          <c:idx val="1"/>
          <c:order val="1"/>
          <c:tx>
            <c:strRef>
              <c:f>'Season-Wise'!$H$2</c:f>
              <c:strCache>
                <c:ptCount val="1"/>
                <c:pt idx="0">
                  <c:v>member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'Season-Wise'!$F$3:$F$6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xVal>
          <c:yVal>
            <c:numRef>
              <c:f>'Season-Wise'!$H$3:$H$6</c:f>
              <c:numCache>
                <c:formatCode>General</c:formatCode>
                <c:ptCount val="4"/>
                <c:pt idx="0">
                  <c:v>846428</c:v>
                </c:pt>
                <c:pt idx="1">
                  <c:v>1315243</c:v>
                </c:pt>
                <c:pt idx="2">
                  <c:v>1028904</c:v>
                </c:pt>
                <c:pt idx="3">
                  <c:v>470123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B-42CF-9440-5655FA6A6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49552"/>
        <c:axId val="1525960112"/>
      </c:scatterChart>
      <c:valAx>
        <c:axId val="15259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60112"/>
        <c:crosses val="autoZero"/>
        <c:crossBetween val="midCat"/>
      </c:valAx>
      <c:valAx>
        <c:axId val="15259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4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351126</xdr:colOff>
      <xdr:row>0</xdr:row>
      <xdr:rowOff>168592</xdr:rowOff>
    </xdr:from>
    <xdr:to>
      <xdr:col>22</xdr:col>
      <xdr:colOff>426720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9BD8C-5CFC-E295-E24B-53B61B534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3810</xdr:rowOff>
    </xdr:from>
    <xdr:to>
      <xdr:col>10</xdr:col>
      <xdr:colOff>609600</xdr:colOff>
      <xdr:row>12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C0418-7397-68F7-EF68-12822A39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1</xdr:row>
      <xdr:rowOff>11430</xdr:rowOff>
    </xdr:from>
    <xdr:to>
      <xdr:col>17</xdr:col>
      <xdr:colOff>121920</xdr:colOff>
      <xdr:row>13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8E9F4-60BA-3CDD-5035-D4EA51A07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7</xdr:row>
      <xdr:rowOff>0</xdr:rowOff>
    </xdr:from>
    <xdr:to>
      <xdr:col>18</xdr:col>
      <xdr:colOff>388620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8449E-1516-4FF2-BD30-F274DF3A6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7</xdr:row>
      <xdr:rowOff>22860</xdr:rowOff>
    </xdr:from>
    <xdr:to>
      <xdr:col>8</xdr:col>
      <xdr:colOff>198120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27404-EB94-4EC5-A86F-AAEB4B052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</xdr:row>
      <xdr:rowOff>11429</xdr:rowOff>
    </xdr:from>
    <xdr:to>
      <xdr:col>15</xdr:col>
      <xdr:colOff>330200</xdr:colOff>
      <xdr:row>13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C7B07-F744-EE36-8A46-DDC4D348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594359</xdr:colOff>
      <xdr:row>0</xdr:row>
      <xdr:rowOff>175260</xdr:rowOff>
    </xdr:from>
    <xdr:to>
      <xdr:col>20</xdr:col>
      <xdr:colOff>575732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E8CC3-E674-756E-AC40-15403B177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228599</xdr:colOff>
      <xdr:row>14</xdr:row>
      <xdr:rowOff>16934</xdr:rowOff>
    </xdr:from>
    <xdr:to>
      <xdr:col>15</xdr:col>
      <xdr:colOff>347132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916C84-8AB2-51F4-DACF-09CF321A7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491066</xdr:colOff>
      <xdr:row>15</xdr:row>
      <xdr:rowOff>1</xdr:rowOff>
    </xdr:from>
    <xdr:to>
      <xdr:col>9</xdr:col>
      <xdr:colOff>25400</xdr:colOff>
      <xdr:row>26</xdr:row>
      <xdr:rowOff>33868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CAFFF-6731-AB5B-893E-93DE0A1EC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3</xdr:row>
      <xdr:rowOff>156210</xdr:rowOff>
    </xdr:from>
    <xdr:to>
      <xdr:col>17</xdr:col>
      <xdr:colOff>83820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A5D34-B845-9343-6F07-5843845F5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993C-DA2E-4014-9840-181C0BA4CDA0}">
  <dimension ref="B5:O8"/>
  <sheetViews>
    <sheetView zoomScaleNormal="100" workbookViewId="0">
      <selection activeCell="B6" sqref="B6:N8"/>
    </sheetView>
  </sheetViews>
  <sheetFormatPr defaultRowHeight="14.4" x14ac:dyDescent="0.3"/>
  <cols>
    <col min="1" max="1" width="11.5546875" customWidth="1"/>
    <col min="2" max="2" width="11.6640625" bestFit="1" customWidth="1"/>
    <col min="3" max="3" width="7.5546875" bestFit="1" customWidth="1"/>
    <col min="4" max="4" width="8.44140625" bestFit="1" customWidth="1"/>
    <col min="5" max="10" width="7" bestFit="1" customWidth="1"/>
    <col min="11" max="11" width="10.21875" bestFit="1" customWidth="1"/>
    <col min="12" max="12" width="7.77734375" bestFit="1" customWidth="1"/>
    <col min="13" max="13" width="9.88671875" bestFit="1" customWidth="1"/>
    <col min="14" max="14" width="9.5546875" bestFit="1" customWidth="1"/>
  </cols>
  <sheetData>
    <row r="5" spans="2:15" ht="15" thickBot="1" x14ac:dyDescent="0.35"/>
    <row r="6" spans="2:15" x14ac:dyDescent="0.3">
      <c r="B6" s="2" t="s">
        <v>22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  <c r="N6" s="4" t="s">
        <v>13</v>
      </c>
      <c r="O6" s="23" t="s">
        <v>21</v>
      </c>
    </row>
    <row r="7" spans="2:15" x14ac:dyDescent="0.3">
      <c r="B7" s="5" t="s">
        <v>0</v>
      </c>
      <c r="C7">
        <v>40007</v>
      </c>
      <c r="D7">
        <v>43016</v>
      </c>
      <c r="E7">
        <v>62201</v>
      </c>
      <c r="F7">
        <v>147285</v>
      </c>
      <c r="G7">
        <v>234181</v>
      </c>
      <c r="H7">
        <v>301230</v>
      </c>
      <c r="I7">
        <v>331358</v>
      </c>
      <c r="J7">
        <v>311130</v>
      </c>
      <c r="K7">
        <v>261635</v>
      </c>
      <c r="L7">
        <v>177071</v>
      </c>
      <c r="M7">
        <v>98392</v>
      </c>
      <c r="N7" s="6">
        <v>51672</v>
      </c>
      <c r="O7" s="24">
        <f>SUM(C7:N7)</f>
        <v>2059178</v>
      </c>
    </row>
    <row r="8" spans="2:15" ht="15" thickBot="1" x14ac:dyDescent="0.35">
      <c r="B8" s="7" t="s">
        <v>1</v>
      </c>
      <c r="C8" s="8">
        <v>150293</v>
      </c>
      <c r="D8" s="8">
        <v>147429</v>
      </c>
      <c r="E8" s="8">
        <v>196477</v>
      </c>
      <c r="F8" s="8">
        <v>279305</v>
      </c>
      <c r="G8" s="8">
        <v>370646</v>
      </c>
      <c r="H8" s="8">
        <v>418388</v>
      </c>
      <c r="I8" s="8">
        <v>436292</v>
      </c>
      <c r="J8" s="8">
        <v>460563</v>
      </c>
      <c r="K8" s="8">
        <v>404736</v>
      </c>
      <c r="L8" s="8">
        <v>360042</v>
      </c>
      <c r="M8" s="8">
        <v>264126</v>
      </c>
      <c r="N8" s="9">
        <v>172401</v>
      </c>
      <c r="O8" s="25">
        <f>SUM(C8:N8)</f>
        <v>3660698</v>
      </c>
    </row>
  </sheetData>
  <conditionalFormatting sqref="B6:N8 O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workbookViewId="0">
      <selection activeCell="B2" sqref="B2:D14"/>
    </sheetView>
  </sheetViews>
  <sheetFormatPr defaultColWidth="10.77734375" defaultRowHeight="14.4" x14ac:dyDescent="0.3"/>
  <cols>
    <col min="3" max="3" width="12.33203125" customWidth="1"/>
  </cols>
  <sheetData>
    <row r="1" spans="2:4" ht="15" thickBot="1" x14ac:dyDescent="0.35"/>
    <row r="2" spans="2:4" x14ac:dyDescent="0.3">
      <c r="B2" s="2" t="s">
        <v>14</v>
      </c>
      <c r="C2" s="3" t="s">
        <v>15</v>
      </c>
      <c r="D2" s="4" t="s">
        <v>16</v>
      </c>
    </row>
    <row r="3" spans="2:4" x14ac:dyDescent="0.3">
      <c r="B3" s="5" t="s">
        <v>2</v>
      </c>
      <c r="C3">
        <v>40007</v>
      </c>
      <c r="D3" s="6">
        <v>150293</v>
      </c>
    </row>
    <row r="4" spans="2:4" x14ac:dyDescent="0.3">
      <c r="B4" s="5" t="s">
        <v>3</v>
      </c>
      <c r="C4">
        <v>43016</v>
      </c>
      <c r="D4" s="6">
        <v>147429</v>
      </c>
    </row>
    <row r="5" spans="2:4" x14ac:dyDescent="0.3">
      <c r="B5" s="5" t="s">
        <v>4</v>
      </c>
      <c r="C5">
        <v>62201</v>
      </c>
      <c r="D5" s="6">
        <v>196477</v>
      </c>
    </row>
    <row r="6" spans="2:4" x14ac:dyDescent="0.3">
      <c r="B6" s="5" t="s">
        <v>5</v>
      </c>
      <c r="C6">
        <v>147285</v>
      </c>
      <c r="D6" s="6">
        <v>279305</v>
      </c>
    </row>
    <row r="7" spans="2:4" x14ac:dyDescent="0.3">
      <c r="B7" s="5" t="s">
        <v>6</v>
      </c>
      <c r="C7">
        <v>234181</v>
      </c>
      <c r="D7" s="6">
        <v>370646</v>
      </c>
    </row>
    <row r="8" spans="2:4" x14ac:dyDescent="0.3">
      <c r="B8" s="5" t="s">
        <v>7</v>
      </c>
      <c r="C8">
        <v>301230</v>
      </c>
      <c r="D8" s="6">
        <v>418388</v>
      </c>
    </row>
    <row r="9" spans="2:4" x14ac:dyDescent="0.3">
      <c r="B9" s="5" t="s">
        <v>8</v>
      </c>
      <c r="C9">
        <v>331358</v>
      </c>
      <c r="D9" s="6">
        <v>436292</v>
      </c>
    </row>
    <row r="10" spans="2:4" x14ac:dyDescent="0.3">
      <c r="B10" s="5" t="s">
        <v>9</v>
      </c>
      <c r="C10">
        <v>311130</v>
      </c>
      <c r="D10" s="6">
        <v>460563</v>
      </c>
    </row>
    <row r="11" spans="2:4" x14ac:dyDescent="0.3">
      <c r="B11" s="5" t="s">
        <v>10</v>
      </c>
      <c r="C11">
        <v>261635</v>
      </c>
      <c r="D11" s="6">
        <v>404736</v>
      </c>
    </row>
    <row r="12" spans="2:4" x14ac:dyDescent="0.3">
      <c r="B12" s="5" t="s">
        <v>11</v>
      </c>
      <c r="C12">
        <v>177071</v>
      </c>
      <c r="D12" s="6">
        <v>360042</v>
      </c>
    </row>
    <row r="13" spans="2:4" x14ac:dyDescent="0.3">
      <c r="B13" s="5" t="s">
        <v>12</v>
      </c>
      <c r="C13">
        <v>98392</v>
      </c>
      <c r="D13" s="6">
        <v>264126</v>
      </c>
    </row>
    <row r="14" spans="2:4" ht="15" thickBot="1" x14ac:dyDescent="0.35">
      <c r="B14" s="7" t="s">
        <v>13</v>
      </c>
      <c r="C14" s="8">
        <v>51672</v>
      </c>
      <c r="D14" s="9">
        <v>172401</v>
      </c>
    </row>
  </sheetData>
  <phoneticPr fontId="18" type="noConversion"/>
  <conditionalFormatting sqref="B2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E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E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E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E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E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E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9BFA-6C7D-4F1C-A97F-A4D5128F4F21}">
  <dimension ref="B1:N4"/>
  <sheetViews>
    <sheetView workbookViewId="0">
      <selection activeCell="P3" sqref="P3"/>
    </sheetView>
  </sheetViews>
  <sheetFormatPr defaultRowHeight="14.4" x14ac:dyDescent="0.3"/>
  <cols>
    <col min="2" max="2" width="11.6640625" bestFit="1" customWidth="1"/>
    <col min="3" max="3" width="7.5546875" bestFit="1" customWidth="1"/>
    <col min="4" max="4" width="8.44140625" bestFit="1" customWidth="1"/>
    <col min="5" max="10" width="7" bestFit="1" customWidth="1"/>
    <col min="11" max="11" width="10.21875" bestFit="1" customWidth="1"/>
    <col min="12" max="12" width="7.77734375" bestFit="1" customWidth="1"/>
    <col min="13" max="13" width="9.88671875" bestFit="1" customWidth="1"/>
    <col min="14" max="14" width="9.5546875" bestFit="1" customWidth="1"/>
  </cols>
  <sheetData>
    <row r="1" spans="2:14" ht="15" thickBot="1" x14ac:dyDescent="0.35"/>
    <row r="2" spans="2:14" x14ac:dyDescent="0.3">
      <c r="B2" s="2" t="s">
        <v>22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</row>
    <row r="3" spans="2:14" x14ac:dyDescent="0.3">
      <c r="B3" s="5" t="s">
        <v>0</v>
      </c>
      <c r="C3" s="30">
        <v>40007</v>
      </c>
      <c r="D3" s="30">
        <v>43016</v>
      </c>
      <c r="E3" s="30">
        <v>62201</v>
      </c>
      <c r="F3" s="30">
        <v>147285</v>
      </c>
      <c r="G3" s="30">
        <v>234181</v>
      </c>
      <c r="H3" s="30">
        <v>301230</v>
      </c>
      <c r="I3" s="30">
        <v>331358</v>
      </c>
      <c r="J3" s="30">
        <v>311130</v>
      </c>
      <c r="K3" s="30">
        <v>261635</v>
      </c>
      <c r="L3" s="30">
        <v>177071</v>
      </c>
      <c r="M3" s="30">
        <v>98392</v>
      </c>
      <c r="N3" s="6">
        <v>51672</v>
      </c>
    </row>
    <row r="4" spans="2:14" ht="15" thickBot="1" x14ac:dyDescent="0.35">
      <c r="B4" s="7" t="s">
        <v>1</v>
      </c>
      <c r="C4" s="8">
        <v>150293</v>
      </c>
      <c r="D4" s="8">
        <v>147429</v>
      </c>
      <c r="E4" s="8">
        <v>196477</v>
      </c>
      <c r="F4" s="8">
        <v>279305</v>
      </c>
      <c r="G4" s="8">
        <v>370646</v>
      </c>
      <c r="H4" s="8">
        <v>418388</v>
      </c>
      <c r="I4" s="8">
        <v>436292</v>
      </c>
      <c r="J4" s="8">
        <v>460563</v>
      </c>
      <c r="K4" s="8">
        <v>404736</v>
      </c>
      <c r="L4" s="8">
        <v>360042</v>
      </c>
      <c r="M4" s="8">
        <v>264126</v>
      </c>
      <c r="N4" s="9">
        <v>172401</v>
      </c>
    </row>
  </sheetData>
  <conditionalFormatting sqref="B2:N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8E44-A9DE-4620-989A-D699D739F187}">
  <dimension ref="B1:O26"/>
  <sheetViews>
    <sheetView zoomScale="90" zoomScaleNormal="90" workbookViewId="0">
      <selection activeCell="X15" sqref="X15"/>
    </sheetView>
  </sheetViews>
  <sheetFormatPr defaultRowHeight="14.4" x14ac:dyDescent="0.3"/>
  <cols>
    <col min="5" max="5" width="11.77734375" bestFit="1" customWidth="1"/>
    <col min="7" max="7" width="12.33203125" bestFit="1" customWidth="1"/>
    <col min="8" max="8" width="9.44140625" bestFit="1" customWidth="1"/>
    <col min="9" max="9" width="12.109375" customWidth="1"/>
  </cols>
  <sheetData>
    <row r="1" spans="2:9" ht="15" thickBot="1" x14ac:dyDescent="0.35"/>
    <row r="2" spans="2:9" x14ac:dyDescent="0.3">
      <c r="B2" s="2" t="s">
        <v>14</v>
      </c>
      <c r="C2" s="3" t="s">
        <v>15</v>
      </c>
      <c r="D2" s="4" t="s">
        <v>16</v>
      </c>
      <c r="F2" s="2"/>
      <c r="G2" s="3" t="s">
        <v>0</v>
      </c>
      <c r="H2" s="3" t="s">
        <v>1</v>
      </c>
      <c r="I2" s="4" t="s">
        <v>21</v>
      </c>
    </row>
    <row r="3" spans="2:9" x14ac:dyDescent="0.3">
      <c r="B3" s="5" t="s">
        <v>2</v>
      </c>
      <c r="C3">
        <v>40007</v>
      </c>
      <c r="D3" s="6">
        <v>150293</v>
      </c>
      <c r="F3" s="5" t="s">
        <v>17</v>
      </c>
      <c r="G3">
        <f>62201+147285+234181</f>
        <v>443667</v>
      </c>
      <c r="H3">
        <f>196477+279305+370646</f>
        <v>846428</v>
      </c>
      <c r="I3" s="6">
        <f>SUM(G3:H3)</f>
        <v>1290095</v>
      </c>
    </row>
    <row r="4" spans="2:9" x14ac:dyDescent="0.3">
      <c r="B4" s="5" t="s">
        <v>3</v>
      </c>
      <c r="C4">
        <v>43016</v>
      </c>
      <c r="D4" s="6">
        <v>147429</v>
      </c>
      <c r="F4" s="5" t="s">
        <v>18</v>
      </c>
      <c r="G4">
        <f>301230+331358+311130</f>
        <v>943718</v>
      </c>
      <c r="H4">
        <f>418388+436292+460563</f>
        <v>1315243</v>
      </c>
      <c r="I4" s="6">
        <f>SUM(G4:H4)</f>
        <v>2258961</v>
      </c>
    </row>
    <row r="5" spans="2:9" x14ac:dyDescent="0.3">
      <c r="B5" s="5" t="s">
        <v>4</v>
      </c>
      <c r="C5">
        <v>62201</v>
      </c>
      <c r="D5" s="6">
        <v>196477</v>
      </c>
      <c r="F5" s="5" t="s">
        <v>19</v>
      </c>
      <c r="G5">
        <f>261635+177071+98392</f>
        <v>537098</v>
      </c>
      <c r="H5">
        <f>404736+360042+264126</f>
        <v>1028904</v>
      </c>
      <c r="I5" s="6">
        <f>SUM(G5:H5)</f>
        <v>1566002</v>
      </c>
    </row>
    <row r="6" spans="2:9" x14ac:dyDescent="0.3">
      <c r="B6" s="5" t="s">
        <v>5</v>
      </c>
      <c r="C6">
        <v>147285</v>
      </c>
      <c r="D6" s="6">
        <v>279305</v>
      </c>
      <c r="F6" s="5" t="s">
        <v>20</v>
      </c>
      <c r="G6">
        <f>51672+40007+43016</f>
        <v>134695</v>
      </c>
      <c r="H6">
        <f>172401+150293+147429</f>
        <v>470123</v>
      </c>
      <c r="I6" s="6">
        <f>SUM(G6:H6)</f>
        <v>604818</v>
      </c>
    </row>
    <row r="7" spans="2:9" ht="15" thickBot="1" x14ac:dyDescent="0.35">
      <c r="B7" s="5" t="s">
        <v>6</v>
      </c>
      <c r="C7">
        <v>234181</v>
      </c>
      <c r="D7" s="6">
        <v>370646</v>
      </c>
      <c r="F7" s="7" t="s">
        <v>21</v>
      </c>
      <c r="G7" s="8">
        <f>SUM(G3:G6)</f>
        <v>2059178</v>
      </c>
      <c r="H7" s="8">
        <f>SUM(H3:H6)</f>
        <v>3660698</v>
      </c>
      <c r="I7" s="9">
        <f>SUM(G7:H7)</f>
        <v>5719876</v>
      </c>
    </row>
    <row r="8" spans="2:9" ht="15" thickBot="1" x14ac:dyDescent="0.35">
      <c r="B8" s="5" t="s">
        <v>7</v>
      </c>
      <c r="C8">
        <v>301230</v>
      </c>
      <c r="D8" s="6">
        <v>418388</v>
      </c>
    </row>
    <row r="9" spans="2:9" ht="18" x14ac:dyDescent="0.35">
      <c r="B9" s="5" t="s">
        <v>8</v>
      </c>
      <c r="C9">
        <v>331358</v>
      </c>
      <c r="D9" s="6">
        <v>436292</v>
      </c>
      <c r="F9" s="22" t="s">
        <v>23</v>
      </c>
      <c r="G9" s="28" t="s">
        <v>24</v>
      </c>
      <c r="H9" s="28"/>
      <c r="I9" s="29"/>
    </row>
    <row r="10" spans="2:9" ht="18" x14ac:dyDescent="0.35">
      <c r="B10" s="5" t="s">
        <v>9</v>
      </c>
      <c r="C10">
        <v>311130</v>
      </c>
      <c r="D10" s="6">
        <v>460563</v>
      </c>
      <c r="F10" s="10" t="s">
        <v>17</v>
      </c>
      <c r="G10" s="11" t="s">
        <v>4</v>
      </c>
      <c r="H10" s="11" t="s">
        <v>5</v>
      </c>
      <c r="I10" s="12" t="s">
        <v>6</v>
      </c>
    </row>
    <row r="11" spans="2:9" ht="18" x14ac:dyDescent="0.35">
      <c r="B11" s="5" t="s">
        <v>10</v>
      </c>
      <c r="C11">
        <v>261635</v>
      </c>
      <c r="D11" s="6">
        <v>404736</v>
      </c>
      <c r="F11" s="13" t="s">
        <v>18</v>
      </c>
      <c r="G11" s="14" t="s">
        <v>7</v>
      </c>
      <c r="H11" s="14" t="s">
        <v>8</v>
      </c>
      <c r="I11" s="15" t="s">
        <v>9</v>
      </c>
    </row>
    <row r="12" spans="2:9" ht="18" x14ac:dyDescent="0.35">
      <c r="B12" s="5" t="s">
        <v>11</v>
      </c>
      <c r="C12">
        <v>177071</v>
      </c>
      <c r="D12" s="6">
        <v>360042</v>
      </c>
      <c r="F12" s="16" t="s">
        <v>19</v>
      </c>
      <c r="G12" s="17" t="s">
        <v>10</v>
      </c>
      <c r="H12" s="17" t="s">
        <v>11</v>
      </c>
      <c r="I12" s="18" t="s">
        <v>12</v>
      </c>
    </row>
    <row r="13" spans="2:9" ht="18.600000000000001" thickBot="1" x14ac:dyDescent="0.4">
      <c r="B13" s="5" t="s">
        <v>12</v>
      </c>
      <c r="C13">
        <v>98392</v>
      </c>
      <c r="D13" s="6">
        <v>264126</v>
      </c>
      <c r="F13" s="19" t="s">
        <v>20</v>
      </c>
      <c r="G13" s="20" t="s">
        <v>13</v>
      </c>
      <c r="H13" s="20" t="s">
        <v>2</v>
      </c>
      <c r="I13" s="21" t="s">
        <v>3</v>
      </c>
    </row>
    <row r="14" spans="2:9" ht="15" thickBot="1" x14ac:dyDescent="0.35">
      <c r="B14" s="7" t="s">
        <v>13</v>
      </c>
      <c r="C14" s="8">
        <v>51672</v>
      </c>
      <c r="D14" s="9">
        <v>172401</v>
      </c>
    </row>
    <row r="22" spans="6:15" x14ac:dyDescent="0.3">
      <c r="F22" s="1"/>
      <c r="K22" s="1"/>
      <c r="L22" s="1"/>
      <c r="M22" s="1"/>
      <c r="N22" s="1"/>
      <c r="O22" s="1"/>
    </row>
    <row r="23" spans="6:15" x14ac:dyDescent="0.3">
      <c r="G23" s="31"/>
      <c r="H23" s="30"/>
      <c r="I23" s="30"/>
      <c r="J23" s="30"/>
    </row>
    <row r="24" spans="6:15" x14ac:dyDescent="0.3">
      <c r="G24" s="31"/>
      <c r="H24" s="30"/>
      <c r="I24" s="30"/>
      <c r="J24" s="30"/>
    </row>
    <row r="25" spans="6:15" x14ac:dyDescent="0.3">
      <c r="G25" s="31"/>
      <c r="H25" s="30"/>
      <c r="I25" s="30"/>
      <c r="J25" s="30"/>
    </row>
    <row r="26" spans="6:15" x14ac:dyDescent="0.3">
      <c r="G26" s="31"/>
      <c r="H26" s="30"/>
      <c r="I26" s="30"/>
      <c r="J26" s="30"/>
    </row>
  </sheetData>
  <mergeCells count="1">
    <mergeCell ref="G9:I9"/>
  </mergeCells>
  <conditionalFormatting sqref="F2:H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4 K22:O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I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J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D802-0293-4F7E-92C0-0F9FDCD85415}">
  <dimension ref="B1:AD33"/>
  <sheetViews>
    <sheetView tabSelected="1" zoomScale="85" zoomScaleNormal="85" workbookViewId="0">
      <selection activeCell="M30" sqref="M30"/>
    </sheetView>
  </sheetViews>
  <sheetFormatPr defaultRowHeight="14.4" x14ac:dyDescent="0.3"/>
  <cols>
    <col min="1" max="1" width="5.77734375" customWidth="1"/>
    <col min="2" max="2" width="5.6640625" customWidth="1"/>
    <col min="3" max="3" width="11.33203125" bestFit="1" customWidth="1"/>
    <col min="4" max="4" width="6.33203125" bestFit="1" customWidth="1"/>
    <col min="5" max="5" width="8.33203125" bestFit="1" customWidth="1"/>
    <col min="6" max="6" width="6.44140625" customWidth="1"/>
    <col min="7" max="7" width="11.33203125" bestFit="1" customWidth="1"/>
    <col min="8" max="8" width="6.33203125" bestFit="1" customWidth="1"/>
    <col min="9" max="9" width="8.33203125" bestFit="1" customWidth="1"/>
    <col min="10" max="10" width="6.109375" customWidth="1"/>
    <col min="11" max="11" width="11.33203125" bestFit="1" customWidth="1"/>
    <col min="12" max="12" width="6.33203125" bestFit="1" customWidth="1"/>
    <col min="13" max="13" width="8.33203125" bestFit="1" customWidth="1"/>
    <col min="14" max="14" width="6.5546875" customWidth="1"/>
    <col min="15" max="15" width="11.33203125" bestFit="1" customWidth="1"/>
    <col min="16" max="16" width="6.33203125" bestFit="1" customWidth="1"/>
    <col min="17" max="17" width="8.33203125" bestFit="1" customWidth="1"/>
    <col min="18" max="18" width="6.44140625" customWidth="1"/>
    <col min="19" max="19" width="11.33203125" bestFit="1" customWidth="1"/>
    <col min="20" max="20" width="6.33203125" bestFit="1" customWidth="1"/>
    <col min="21" max="21" width="8.33203125" bestFit="1" customWidth="1"/>
    <col min="22" max="22" width="6.21875" customWidth="1"/>
    <col min="23" max="23" width="11.33203125" bestFit="1" customWidth="1"/>
    <col min="24" max="24" width="6.33203125" bestFit="1" customWidth="1"/>
    <col min="25" max="25" width="8.33203125" bestFit="1" customWidth="1"/>
    <col min="26" max="26" width="5.77734375" customWidth="1"/>
    <col min="27" max="27" width="11.33203125" bestFit="1" customWidth="1"/>
    <col min="28" max="28" width="7.21875" bestFit="1" customWidth="1"/>
    <col min="29" max="29" width="8.33203125" bestFit="1" customWidth="1"/>
    <col min="30" max="30" width="6" customWidth="1"/>
  </cols>
  <sheetData>
    <row r="1" spans="2:30" ht="15" thickBot="1" x14ac:dyDescent="0.35"/>
    <row r="2" spans="2:30" ht="15" thickBot="1" x14ac:dyDescent="0.35">
      <c r="B2" s="37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6"/>
    </row>
    <row r="3" spans="2:30" ht="15" thickBot="1" x14ac:dyDescent="0.35">
      <c r="B3" s="47"/>
      <c r="C3" s="48">
        <v>202301</v>
      </c>
      <c r="D3" s="49"/>
      <c r="E3" s="50"/>
      <c r="F3" s="30"/>
      <c r="G3" s="48">
        <v>202302</v>
      </c>
      <c r="H3" s="49"/>
      <c r="I3" s="50"/>
      <c r="J3" s="30"/>
      <c r="K3" s="48">
        <v>202303</v>
      </c>
      <c r="L3" s="49"/>
      <c r="M3" s="50"/>
      <c r="N3" s="30"/>
      <c r="O3" s="48">
        <v>202304</v>
      </c>
      <c r="P3" s="49"/>
      <c r="Q3" s="50"/>
      <c r="R3" s="30"/>
      <c r="S3" s="48">
        <v>202305</v>
      </c>
      <c r="T3" s="49"/>
      <c r="U3" s="50"/>
      <c r="V3" s="30"/>
      <c r="W3" s="48">
        <v>202306</v>
      </c>
      <c r="X3" s="49"/>
      <c r="Y3" s="50"/>
      <c r="Z3" s="30"/>
      <c r="AA3" s="30"/>
      <c r="AB3" s="30"/>
      <c r="AC3" s="30"/>
      <c r="AD3" s="6"/>
    </row>
    <row r="4" spans="2:30" ht="15" thickBot="1" x14ac:dyDescent="0.35">
      <c r="B4" s="47"/>
      <c r="C4" s="32" t="s">
        <v>25</v>
      </c>
      <c r="D4" s="26" t="s">
        <v>0</v>
      </c>
      <c r="E4" s="33" t="s">
        <v>1</v>
      </c>
      <c r="F4" s="30"/>
      <c r="G4" s="32" t="s">
        <v>25</v>
      </c>
      <c r="H4" s="26" t="s">
        <v>0</v>
      </c>
      <c r="I4" s="33" t="s">
        <v>1</v>
      </c>
      <c r="J4" s="30"/>
      <c r="K4" s="32" t="s">
        <v>25</v>
      </c>
      <c r="L4" s="26" t="s">
        <v>0</v>
      </c>
      <c r="M4" s="33" t="s">
        <v>1</v>
      </c>
      <c r="N4" s="30"/>
      <c r="O4" s="32" t="s">
        <v>25</v>
      </c>
      <c r="P4" s="26" t="s">
        <v>0</v>
      </c>
      <c r="Q4" s="33" t="s">
        <v>1</v>
      </c>
      <c r="R4" s="30"/>
      <c r="S4" s="32" t="s">
        <v>25</v>
      </c>
      <c r="T4" s="26" t="s">
        <v>0</v>
      </c>
      <c r="U4" s="33" t="s">
        <v>1</v>
      </c>
      <c r="V4" s="30"/>
      <c r="W4" s="32" t="s">
        <v>25</v>
      </c>
      <c r="X4" s="26" t="s">
        <v>0</v>
      </c>
      <c r="Y4" s="33" t="s">
        <v>1</v>
      </c>
      <c r="Z4" s="30"/>
      <c r="AA4" s="30"/>
      <c r="AB4" s="30"/>
      <c r="AC4" s="30"/>
      <c r="AD4" s="6"/>
    </row>
    <row r="5" spans="2:30" ht="14.4" customHeight="1" x14ac:dyDescent="0.3">
      <c r="B5" s="47"/>
      <c r="C5" s="34" t="s">
        <v>26</v>
      </c>
      <c r="D5" s="30">
        <v>6377</v>
      </c>
      <c r="E5" s="6">
        <v>15989</v>
      </c>
      <c r="F5" s="30"/>
      <c r="G5" s="34" t="s">
        <v>26</v>
      </c>
      <c r="H5" s="30">
        <v>9955</v>
      </c>
      <c r="I5" s="6">
        <v>20337</v>
      </c>
      <c r="J5" s="30"/>
      <c r="K5" s="34" t="s">
        <v>26</v>
      </c>
      <c r="L5" s="30">
        <v>7386</v>
      </c>
      <c r="M5" s="6">
        <v>17189</v>
      </c>
      <c r="N5" s="30"/>
      <c r="O5" s="34" t="s">
        <v>26</v>
      </c>
      <c r="P5" s="30">
        <v>18766</v>
      </c>
      <c r="Q5" s="6">
        <v>29548</v>
      </c>
      <c r="R5" s="30"/>
      <c r="S5" s="34" t="s">
        <v>26</v>
      </c>
      <c r="T5" s="30">
        <v>42124</v>
      </c>
      <c r="U5" s="6">
        <v>41243</v>
      </c>
      <c r="V5" s="30"/>
      <c r="W5" s="34" t="s">
        <v>26</v>
      </c>
      <c r="X5" s="30">
        <v>41624</v>
      </c>
      <c r="Y5" s="6">
        <v>42451</v>
      </c>
      <c r="Z5" s="30"/>
      <c r="AA5" s="39" t="s">
        <v>33</v>
      </c>
      <c r="AB5" s="40"/>
      <c r="AC5" s="41"/>
      <c r="AD5" s="6"/>
    </row>
    <row r="6" spans="2:30" ht="15" thickBot="1" x14ac:dyDescent="0.35">
      <c r="B6" s="47"/>
      <c r="C6" s="34" t="s">
        <v>27</v>
      </c>
      <c r="D6" s="30">
        <v>5698</v>
      </c>
      <c r="E6" s="6">
        <v>22649</v>
      </c>
      <c r="F6" s="30"/>
      <c r="G6" s="34" t="s">
        <v>27</v>
      </c>
      <c r="H6" s="30">
        <v>6788</v>
      </c>
      <c r="I6" s="6">
        <v>24391</v>
      </c>
      <c r="J6" s="30"/>
      <c r="K6" s="34" t="s">
        <v>27</v>
      </c>
      <c r="L6" s="30">
        <v>6818</v>
      </c>
      <c r="M6" s="6">
        <v>25390</v>
      </c>
      <c r="N6" s="30"/>
      <c r="O6" s="34" t="s">
        <v>27</v>
      </c>
      <c r="P6" s="30">
        <v>12119</v>
      </c>
      <c r="Q6" s="6">
        <v>33924</v>
      </c>
      <c r="R6" s="30"/>
      <c r="S6" s="34" t="s">
        <v>27</v>
      </c>
      <c r="T6" s="30">
        <v>29541</v>
      </c>
      <c r="U6" s="6">
        <v>48896</v>
      </c>
      <c r="V6" s="30"/>
      <c r="W6" s="34" t="s">
        <v>27</v>
      </c>
      <c r="X6" s="30">
        <v>32269</v>
      </c>
      <c r="Y6" s="6">
        <v>53016</v>
      </c>
      <c r="Z6" s="30"/>
      <c r="AA6" s="42"/>
      <c r="AB6" s="43"/>
      <c r="AC6" s="44"/>
      <c r="AD6" s="6"/>
    </row>
    <row r="7" spans="2:30" ht="15" thickBot="1" x14ac:dyDescent="0.35">
      <c r="B7" s="47"/>
      <c r="C7" s="34" t="s">
        <v>28</v>
      </c>
      <c r="D7" s="30">
        <v>6904</v>
      </c>
      <c r="E7" s="6">
        <v>29377</v>
      </c>
      <c r="F7" s="30"/>
      <c r="G7" s="34" t="s">
        <v>28</v>
      </c>
      <c r="H7" s="30">
        <v>6853</v>
      </c>
      <c r="I7" s="6">
        <v>28631</v>
      </c>
      <c r="J7" s="30"/>
      <c r="K7" s="34" t="s">
        <v>28</v>
      </c>
      <c r="L7" s="30">
        <v>9219</v>
      </c>
      <c r="M7" s="6">
        <v>32128</v>
      </c>
      <c r="N7" s="30"/>
      <c r="O7" s="34" t="s">
        <v>28</v>
      </c>
      <c r="P7" s="30">
        <v>15826</v>
      </c>
      <c r="Q7" s="6">
        <v>40492</v>
      </c>
      <c r="R7" s="30"/>
      <c r="S7" s="34" t="s">
        <v>28</v>
      </c>
      <c r="T7" s="30">
        <v>33382</v>
      </c>
      <c r="U7" s="6">
        <v>67680</v>
      </c>
      <c r="V7" s="30"/>
      <c r="W7" s="34" t="s">
        <v>28</v>
      </c>
      <c r="X7" s="30">
        <v>24955</v>
      </c>
      <c r="Y7" s="6">
        <v>51485</v>
      </c>
      <c r="Z7" s="30"/>
      <c r="AA7" s="30"/>
      <c r="AB7" s="30"/>
      <c r="AC7" s="30"/>
      <c r="AD7" s="6"/>
    </row>
    <row r="8" spans="2:30" x14ac:dyDescent="0.3">
      <c r="B8" s="47"/>
      <c r="C8" s="34" t="s">
        <v>29</v>
      </c>
      <c r="D8" s="30">
        <v>5978</v>
      </c>
      <c r="E8" s="6">
        <v>24743</v>
      </c>
      <c r="F8" s="30"/>
      <c r="G8" s="34" t="s">
        <v>29</v>
      </c>
      <c r="H8" s="30">
        <v>4577</v>
      </c>
      <c r="I8" s="6">
        <v>21215</v>
      </c>
      <c r="J8" s="30"/>
      <c r="K8" s="34" t="s">
        <v>29</v>
      </c>
      <c r="L8" s="30">
        <v>11305</v>
      </c>
      <c r="M8" s="6">
        <v>39751</v>
      </c>
      <c r="N8" s="30"/>
      <c r="O8" s="34" t="s">
        <v>29</v>
      </c>
      <c r="P8" s="30">
        <v>18370</v>
      </c>
      <c r="Q8" s="6">
        <v>43076</v>
      </c>
      <c r="R8" s="30"/>
      <c r="S8" s="34" t="s">
        <v>29</v>
      </c>
      <c r="T8" s="30">
        <v>31393</v>
      </c>
      <c r="U8" s="6">
        <v>67517</v>
      </c>
      <c r="V8" s="30"/>
      <c r="W8" s="34" t="s">
        <v>29</v>
      </c>
      <c r="X8" s="30">
        <v>33748</v>
      </c>
      <c r="Y8" s="6">
        <v>61089</v>
      </c>
      <c r="Z8" s="30"/>
      <c r="AA8" s="37"/>
      <c r="AB8" s="38" t="s">
        <v>0</v>
      </c>
      <c r="AC8" s="4" t="s">
        <v>1</v>
      </c>
      <c r="AD8" s="6"/>
    </row>
    <row r="9" spans="2:30" x14ac:dyDescent="0.3">
      <c r="B9" s="47"/>
      <c r="C9" s="34" t="s">
        <v>30</v>
      </c>
      <c r="D9" s="30">
        <v>5022</v>
      </c>
      <c r="E9" s="6">
        <v>22645</v>
      </c>
      <c r="F9" s="30"/>
      <c r="G9" s="34" t="s">
        <v>30</v>
      </c>
      <c r="H9" s="30">
        <v>3712</v>
      </c>
      <c r="I9" s="6">
        <v>18140</v>
      </c>
      <c r="J9" s="30"/>
      <c r="K9" s="34" t="s">
        <v>30</v>
      </c>
      <c r="L9" s="30">
        <v>10125</v>
      </c>
      <c r="M9" s="6">
        <v>35902</v>
      </c>
      <c r="N9" s="30"/>
      <c r="O9" s="34" t="s">
        <v>30</v>
      </c>
      <c r="P9" s="30">
        <v>23507</v>
      </c>
      <c r="Q9" s="6">
        <v>48318</v>
      </c>
      <c r="R9" s="30"/>
      <c r="S9" s="34" t="s">
        <v>30</v>
      </c>
      <c r="T9" s="30">
        <v>28271</v>
      </c>
      <c r="U9" s="6">
        <v>55686</v>
      </c>
      <c r="V9" s="30"/>
      <c r="W9" s="34" t="s">
        <v>30</v>
      </c>
      <c r="X9" s="30">
        <v>42917</v>
      </c>
      <c r="Y9" s="6">
        <v>74274</v>
      </c>
      <c r="Z9" s="30"/>
      <c r="AA9" s="5" t="s">
        <v>26</v>
      </c>
      <c r="AB9" s="30">
        <f>SUM(D5,H5,L5,P5,T5,X5,D16,H16,L16,P16,T16,X16)</f>
        <v>335718</v>
      </c>
      <c r="AC9" s="6">
        <f>SUM(E5,I5,M5,Q5,U5,Y5,E16,I16,M16,Q16,U16,Y16)</f>
        <v>408860</v>
      </c>
      <c r="AD9" s="6"/>
    </row>
    <row r="10" spans="2:30" x14ac:dyDescent="0.3">
      <c r="B10" s="47"/>
      <c r="C10" s="34" t="s">
        <v>31</v>
      </c>
      <c r="D10" s="30">
        <v>5012</v>
      </c>
      <c r="E10" s="6">
        <v>20109</v>
      </c>
      <c r="F10" s="30"/>
      <c r="G10" s="34" t="s">
        <v>31</v>
      </c>
      <c r="H10" s="30">
        <v>4250</v>
      </c>
      <c r="I10" s="6">
        <v>17311</v>
      </c>
      <c r="J10" s="30"/>
      <c r="K10" s="34" t="s">
        <v>31</v>
      </c>
      <c r="L10" s="30">
        <v>9362</v>
      </c>
      <c r="M10" s="6">
        <v>29155</v>
      </c>
      <c r="N10" s="30"/>
      <c r="O10" s="34" t="s">
        <v>31</v>
      </c>
      <c r="P10" s="30">
        <v>25922</v>
      </c>
      <c r="Q10" s="6">
        <v>43582</v>
      </c>
      <c r="R10" s="30"/>
      <c r="S10" s="34" t="s">
        <v>31</v>
      </c>
      <c r="T10" s="30">
        <v>28712</v>
      </c>
      <c r="U10" s="6">
        <v>46302</v>
      </c>
      <c r="V10" s="30"/>
      <c r="W10" s="34" t="s">
        <v>31</v>
      </c>
      <c r="X10" s="30">
        <v>56422</v>
      </c>
      <c r="Y10" s="6">
        <v>74736</v>
      </c>
      <c r="Z10" s="30"/>
      <c r="AA10" s="5" t="s">
        <v>27</v>
      </c>
      <c r="AB10" s="30">
        <f>SUM(D6,H6,L6,P6,T6,X6,D17,H17,L17,P17,T17,X17)</f>
        <v>234828</v>
      </c>
      <c r="AC10" s="6">
        <f>SUM(E6,I6,M6,Q6,U6,Y6,E17,I17,M17,Q17,U17,Y17)</f>
        <v>494576</v>
      </c>
      <c r="AD10" s="6"/>
    </row>
    <row r="11" spans="2:30" ht="15" thickBot="1" x14ac:dyDescent="0.35">
      <c r="B11" s="47"/>
      <c r="C11" s="35" t="s">
        <v>32</v>
      </c>
      <c r="D11" s="8">
        <v>5016</v>
      </c>
      <c r="E11" s="9">
        <v>14781</v>
      </c>
      <c r="F11" s="30"/>
      <c r="G11" s="35" t="s">
        <v>32</v>
      </c>
      <c r="H11" s="8">
        <v>6881</v>
      </c>
      <c r="I11" s="9">
        <v>17404</v>
      </c>
      <c r="J11" s="30"/>
      <c r="K11" s="35" t="s">
        <v>32</v>
      </c>
      <c r="L11" s="8">
        <v>7986</v>
      </c>
      <c r="M11" s="9">
        <v>16962</v>
      </c>
      <c r="N11" s="30"/>
      <c r="O11" s="35" t="s">
        <v>32</v>
      </c>
      <c r="P11" s="8">
        <v>32775</v>
      </c>
      <c r="Q11" s="9">
        <v>40365</v>
      </c>
      <c r="R11" s="30"/>
      <c r="S11" s="34" t="s">
        <v>32</v>
      </c>
      <c r="T11" s="30">
        <v>40758</v>
      </c>
      <c r="U11" s="6">
        <v>43322</v>
      </c>
      <c r="V11" s="30"/>
      <c r="W11" s="35" t="s">
        <v>32</v>
      </c>
      <c r="X11" s="8">
        <v>69295</v>
      </c>
      <c r="Y11" s="9">
        <v>61337</v>
      </c>
      <c r="Z11" s="30"/>
      <c r="AA11" s="5" t="s">
        <v>28</v>
      </c>
      <c r="AB11" s="30">
        <f>SUM(D7,H7,L7,P7,T7,X7,D18,H18,L18,P18,T18,X18)</f>
        <v>246224</v>
      </c>
      <c r="AC11" s="6">
        <f>SUM(E7,I7,M7,Q7,U7,Y7,E18,I18,M18,Q18,U18,Y18)</f>
        <v>576754</v>
      </c>
      <c r="AD11" s="6"/>
    </row>
    <row r="12" spans="2:30" ht="15" thickBot="1" x14ac:dyDescent="0.35">
      <c r="B12" s="47"/>
      <c r="C12" s="3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6"/>
      <c r="T12" s="8"/>
      <c r="U12" s="9"/>
      <c r="V12" s="30"/>
      <c r="W12" s="31"/>
      <c r="X12" s="30"/>
      <c r="Y12" s="30"/>
      <c r="Z12" s="30"/>
      <c r="AA12" s="5" t="s">
        <v>29</v>
      </c>
      <c r="AB12" s="30">
        <f>SUM(D8,H8,L8,P8,T8,X8,D19,H19,L19,P19,T19,X19)</f>
        <v>249166</v>
      </c>
      <c r="AC12" s="6">
        <f>SUM(E8,I8,M8,Q8,U8,Y8,E19,I19,M19,Q19,U19,Y19)</f>
        <v>586459</v>
      </c>
      <c r="AD12" s="6"/>
    </row>
    <row r="13" spans="2:30" ht="15" thickBot="1" x14ac:dyDescent="0.35">
      <c r="B13" s="47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5" t="s">
        <v>30</v>
      </c>
      <c r="AB13" s="30">
        <f>SUM(D9,H9,L9,P9,T9,X9,D20,H20,L20,P20,T20,X20)</f>
        <v>270612</v>
      </c>
      <c r="AC13" s="6">
        <f>SUM(E9,I9,M9,Q9,U9,Y9,E20,I20,M20,Q20,U20,Y20)</f>
        <v>589590</v>
      </c>
      <c r="AD13" s="6"/>
    </row>
    <row r="14" spans="2:30" ht="15" thickBot="1" x14ac:dyDescent="0.35">
      <c r="B14" s="47"/>
      <c r="C14" s="48">
        <v>202307</v>
      </c>
      <c r="D14" s="49"/>
      <c r="E14" s="50"/>
      <c r="F14" s="30"/>
      <c r="G14" s="48">
        <v>202308</v>
      </c>
      <c r="H14" s="49"/>
      <c r="I14" s="50"/>
      <c r="J14" s="30"/>
      <c r="K14" s="48">
        <v>202309</v>
      </c>
      <c r="L14" s="49"/>
      <c r="M14" s="50"/>
      <c r="N14" s="30"/>
      <c r="O14" s="48">
        <v>202310</v>
      </c>
      <c r="P14" s="49"/>
      <c r="Q14" s="50"/>
      <c r="R14" s="30"/>
      <c r="S14" s="48">
        <v>202311</v>
      </c>
      <c r="T14" s="49"/>
      <c r="U14" s="50"/>
      <c r="V14" s="30"/>
      <c r="W14" s="48">
        <v>202312</v>
      </c>
      <c r="X14" s="49"/>
      <c r="Y14" s="50"/>
      <c r="Z14" s="30"/>
      <c r="AA14" s="5" t="s">
        <v>31</v>
      </c>
      <c r="AB14" s="30">
        <f>SUM(D10,H10,L10,P10,T10,X10,D21,H21,L21,P21,T21,X21)</f>
        <v>311925</v>
      </c>
      <c r="AC14" s="6">
        <f>SUM(E10,I10,M10,Q10,U10,Y10,E21,I21,M21,Q21,U21,Y21)</f>
        <v>531599</v>
      </c>
      <c r="AD14" s="6"/>
    </row>
    <row r="15" spans="2:30" ht="15" thickBot="1" x14ac:dyDescent="0.35">
      <c r="B15" s="47"/>
      <c r="C15" s="32" t="s">
        <v>25</v>
      </c>
      <c r="D15" s="26" t="s">
        <v>0</v>
      </c>
      <c r="E15" s="33" t="s">
        <v>1</v>
      </c>
      <c r="F15" s="30"/>
      <c r="G15" s="32" t="s">
        <v>25</v>
      </c>
      <c r="H15" s="26" t="s">
        <v>0</v>
      </c>
      <c r="I15" s="33" t="s">
        <v>1</v>
      </c>
      <c r="J15" s="30"/>
      <c r="K15" s="32" t="s">
        <v>25</v>
      </c>
      <c r="L15" s="26" t="s">
        <v>0</v>
      </c>
      <c r="M15" s="33" t="s">
        <v>1</v>
      </c>
      <c r="N15" s="30"/>
      <c r="O15" s="32" t="s">
        <v>25</v>
      </c>
      <c r="P15" s="26" t="s">
        <v>0</v>
      </c>
      <c r="Q15" s="33" t="s">
        <v>1</v>
      </c>
      <c r="R15" s="30"/>
      <c r="S15" s="32" t="s">
        <v>25</v>
      </c>
      <c r="T15" s="26" t="s">
        <v>0</v>
      </c>
      <c r="U15" s="33" t="s">
        <v>1</v>
      </c>
      <c r="V15" s="30"/>
      <c r="W15" s="32" t="s">
        <v>25</v>
      </c>
      <c r="X15" s="26" t="s">
        <v>0</v>
      </c>
      <c r="Y15" s="33" t="s">
        <v>1</v>
      </c>
      <c r="Z15" s="30"/>
      <c r="AA15" s="7" t="s">
        <v>32</v>
      </c>
      <c r="AB15" s="8">
        <f>SUM(D11,H11,L11,P11,T11,X11,D22,H22,L22,P22,T22,X22)</f>
        <v>410705</v>
      </c>
      <c r="AC15" s="9">
        <f>SUM(E11,I11,M11,Q11,U11,Y11,E22,I22,M22,Q22,U22,Y22)</f>
        <v>472860</v>
      </c>
      <c r="AD15" s="6"/>
    </row>
    <row r="16" spans="2:30" x14ac:dyDescent="0.3">
      <c r="B16" s="47"/>
      <c r="C16" s="34" t="s">
        <v>26</v>
      </c>
      <c r="D16" s="30">
        <v>59460</v>
      </c>
      <c r="E16" s="6">
        <v>57365</v>
      </c>
      <c r="F16" s="30"/>
      <c r="G16" s="34" t="s">
        <v>26</v>
      </c>
      <c r="H16" s="30">
        <v>46362</v>
      </c>
      <c r="I16" s="6">
        <v>48608</v>
      </c>
      <c r="J16" s="30"/>
      <c r="K16" s="34" t="s">
        <v>26</v>
      </c>
      <c r="L16" s="30">
        <v>44396</v>
      </c>
      <c r="M16" s="6">
        <v>45304</v>
      </c>
      <c r="N16" s="30"/>
      <c r="O16" s="34" t="s">
        <v>26</v>
      </c>
      <c r="P16" s="30">
        <v>38078</v>
      </c>
      <c r="Q16" s="6">
        <v>46947</v>
      </c>
      <c r="R16" s="30"/>
      <c r="S16" s="34" t="s">
        <v>26</v>
      </c>
      <c r="T16" s="30">
        <v>13714</v>
      </c>
      <c r="U16" s="6">
        <v>25509</v>
      </c>
      <c r="V16" s="30"/>
      <c r="W16" s="34" t="s">
        <v>26</v>
      </c>
      <c r="X16" s="30">
        <v>7476</v>
      </c>
      <c r="Y16" s="6">
        <v>18370</v>
      </c>
      <c r="Z16" s="30"/>
      <c r="AA16" s="30"/>
      <c r="AB16" s="30"/>
      <c r="AC16" s="30"/>
      <c r="AD16" s="6"/>
    </row>
    <row r="17" spans="2:30" x14ac:dyDescent="0.3">
      <c r="B17" s="47"/>
      <c r="C17" s="34" t="s">
        <v>27</v>
      </c>
      <c r="D17" s="30">
        <v>48837</v>
      </c>
      <c r="E17" s="6">
        <v>73698</v>
      </c>
      <c r="F17" s="30"/>
      <c r="G17" s="34" t="s">
        <v>27</v>
      </c>
      <c r="H17" s="30">
        <v>26554</v>
      </c>
      <c r="I17" s="6">
        <v>51302</v>
      </c>
      <c r="J17" s="30"/>
      <c r="K17" s="34" t="s">
        <v>27</v>
      </c>
      <c r="L17" s="30">
        <v>26116</v>
      </c>
      <c r="M17" s="6">
        <v>43545</v>
      </c>
      <c r="N17" s="30"/>
      <c r="O17" s="34" t="s">
        <v>27</v>
      </c>
      <c r="P17" s="30">
        <v>24005</v>
      </c>
      <c r="Q17" s="6">
        <v>59180</v>
      </c>
      <c r="R17" s="30"/>
      <c r="S17" s="34" t="s">
        <v>27</v>
      </c>
      <c r="T17" s="30">
        <v>11038</v>
      </c>
      <c r="U17" s="6">
        <v>36988</v>
      </c>
      <c r="V17" s="30"/>
      <c r="W17" s="34" t="s">
        <v>27</v>
      </c>
      <c r="X17" s="30">
        <v>5045</v>
      </c>
      <c r="Y17" s="6">
        <v>21597</v>
      </c>
      <c r="Z17" s="30"/>
      <c r="AA17" s="30"/>
      <c r="AB17" s="30"/>
      <c r="AC17" s="30"/>
      <c r="AD17" s="6"/>
    </row>
    <row r="18" spans="2:30" x14ac:dyDescent="0.3">
      <c r="B18" s="47"/>
      <c r="C18" s="34" t="s">
        <v>28</v>
      </c>
      <c r="D18" s="30">
        <v>41237</v>
      </c>
      <c r="E18" s="6">
        <v>60460</v>
      </c>
      <c r="F18" s="30"/>
      <c r="G18" s="34" t="s">
        <v>28</v>
      </c>
      <c r="H18" s="30">
        <v>42121</v>
      </c>
      <c r="I18" s="6">
        <v>82787</v>
      </c>
      <c r="J18" s="30"/>
      <c r="K18" s="34" t="s">
        <v>28</v>
      </c>
      <c r="L18" s="30">
        <v>22870</v>
      </c>
      <c r="M18" s="6">
        <v>53066</v>
      </c>
      <c r="N18" s="30"/>
      <c r="O18" s="34" t="s">
        <v>28</v>
      </c>
      <c r="P18" s="30">
        <v>26837</v>
      </c>
      <c r="Q18" s="6">
        <v>68543</v>
      </c>
      <c r="R18" s="30"/>
      <c r="S18" s="34" t="s">
        <v>28</v>
      </c>
      <c r="T18" s="30">
        <v>10700</v>
      </c>
      <c r="U18" s="6">
        <v>38639</v>
      </c>
      <c r="V18" s="30"/>
      <c r="W18" s="34" t="s">
        <v>28</v>
      </c>
      <c r="X18" s="30">
        <v>5320</v>
      </c>
      <c r="Y18" s="6">
        <v>23466</v>
      </c>
      <c r="Z18" s="30"/>
      <c r="AA18" s="30"/>
      <c r="AB18" s="30"/>
      <c r="AC18" s="30"/>
      <c r="AD18" s="6"/>
    </row>
    <row r="19" spans="2:30" x14ac:dyDescent="0.3">
      <c r="B19" s="47"/>
      <c r="C19" s="34" t="s">
        <v>29</v>
      </c>
      <c r="D19" s="30">
        <v>27998</v>
      </c>
      <c r="E19" s="6">
        <v>53888</v>
      </c>
      <c r="F19" s="30"/>
      <c r="G19" s="34" t="s">
        <v>29</v>
      </c>
      <c r="H19" s="30">
        <v>45809</v>
      </c>
      <c r="I19" s="6">
        <v>82641</v>
      </c>
      <c r="J19" s="30"/>
      <c r="K19" s="34" t="s">
        <v>29</v>
      </c>
      <c r="L19" s="30">
        <v>26181</v>
      </c>
      <c r="M19" s="6">
        <v>60817</v>
      </c>
      <c r="N19" s="30"/>
      <c r="O19" s="34" t="s">
        <v>29</v>
      </c>
      <c r="P19" s="30">
        <v>23049</v>
      </c>
      <c r="Q19" s="6">
        <v>56046</v>
      </c>
      <c r="R19" s="30"/>
      <c r="S19" s="34" t="s">
        <v>29</v>
      </c>
      <c r="T19" s="30">
        <v>13778</v>
      </c>
      <c r="U19" s="6">
        <v>47895</v>
      </c>
      <c r="V19" s="30"/>
      <c r="W19" s="34" t="s">
        <v>29</v>
      </c>
      <c r="X19" s="30">
        <v>6980</v>
      </c>
      <c r="Y19" s="6">
        <v>27781</v>
      </c>
      <c r="Z19" s="30"/>
      <c r="AA19" s="30"/>
      <c r="AB19" s="30"/>
      <c r="AC19" s="30"/>
      <c r="AD19" s="6"/>
    </row>
    <row r="20" spans="2:30" x14ac:dyDescent="0.3">
      <c r="B20" s="47"/>
      <c r="C20" s="34" t="s">
        <v>30</v>
      </c>
      <c r="D20" s="30">
        <v>38762</v>
      </c>
      <c r="E20" s="6">
        <v>65363</v>
      </c>
      <c r="F20" s="30"/>
      <c r="G20" s="34" t="s">
        <v>30</v>
      </c>
      <c r="H20" s="30">
        <v>44856</v>
      </c>
      <c r="I20" s="6">
        <v>77481</v>
      </c>
      <c r="J20" s="30"/>
      <c r="K20" s="34" t="s">
        <v>30</v>
      </c>
      <c r="L20" s="30">
        <v>28176</v>
      </c>
      <c r="M20" s="6">
        <v>61968</v>
      </c>
      <c r="N20" s="30"/>
      <c r="O20" s="34" t="s">
        <v>30</v>
      </c>
      <c r="P20" s="30">
        <v>19616</v>
      </c>
      <c r="Q20" s="6">
        <v>50279</v>
      </c>
      <c r="R20" s="30"/>
      <c r="S20" s="34" t="s">
        <v>30</v>
      </c>
      <c r="T20" s="30">
        <v>18010</v>
      </c>
      <c r="U20" s="6">
        <v>50993</v>
      </c>
      <c r="V20" s="30"/>
      <c r="W20" s="34" t="s">
        <v>30</v>
      </c>
      <c r="X20" s="30">
        <v>7638</v>
      </c>
      <c r="Y20" s="6">
        <v>28541</v>
      </c>
      <c r="Z20" s="30"/>
      <c r="AA20" s="30"/>
      <c r="AB20" s="30"/>
      <c r="AC20" s="30"/>
      <c r="AD20" s="6"/>
    </row>
    <row r="21" spans="2:30" x14ac:dyDescent="0.3">
      <c r="B21" s="47"/>
      <c r="C21" s="34" t="s">
        <v>31</v>
      </c>
      <c r="D21" s="30">
        <v>44522</v>
      </c>
      <c r="E21" s="6">
        <v>59504</v>
      </c>
      <c r="F21" s="30"/>
      <c r="G21" s="34" t="s">
        <v>31</v>
      </c>
      <c r="H21" s="30">
        <v>49421</v>
      </c>
      <c r="I21" s="6">
        <v>63878</v>
      </c>
      <c r="J21" s="30"/>
      <c r="K21" s="34" t="s">
        <v>31</v>
      </c>
      <c r="L21" s="30">
        <v>45488</v>
      </c>
      <c r="M21" s="6">
        <v>70642</v>
      </c>
      <c r="N21" s="30"/>
      <c r="O21" s="34" t="s">
        <v>31</v>
      </c>
      <c r="P21" s="30">
        <v>20484</v>
      </c>
      <c r="Q21" s="6">
        <v>43338</v>
      </c>
      <c r="R21" s="30"/>
      <c r="S21" s="34" t="s">
        <v>31</v>
      </c>
      <c r="T21" s="30">
        <v>12819</v>
      </c>
      <c r="U21" s="6">
        <v>33720</v>
      </c>
      <c r="V21" s="30"/>
      <c r="W21" s="34" t="s">
        <v>31</v>
      </c>
      <c r="X21" s="30">
        <v>9511</v>
      </c>
      <c r="Y21" s="6">
        <v>29322</v>
      </c>
      <c r="Z21" s="30"/>
      <c r="AA21" s="30"/>
      <c r="AB21" s="30"/>
      <c r="AC21" s="30"/>
      <c r="AD21" s="6"/>
    </row>
    <row r="22" spans="2:30" ht="15" thickBot="1" x14ac:dyDescent="0.35">
      <c r="B22" s="47"/>
      <c r="C22" s="35" t="s">
        <v>32</v>
      </c>
      <c r="D22" s="8">
        <v>70542</v>
      </c>
      <c r="E22" s="9">
        <v>66014</v>
      </c>
      <c r="F22" s="30"/>
      <c r="G22" s="35" t="s">
        <v>32</v>
      </c>
      <c r="H22" s="8">
        <v>56007</v>
      </c>
      <c r="I22" s="9">
        <v>53866</v>
      </c>
      <c r="J22" s="30"/>
      <c r="K22" s="35" t="s">
        <v>32</v>
      </c>
      <c r="L22" s="8">
        <v>68408</v>
      </c>
      <c r="M22" s="9">
        <v>69394</v>
      </c>
      <c r="N22" s="30"/>
      <c r="O22" s="35" t="s">
        <v>32</v>
      </c>
      <c r="P22" s="8">
        <v>25002</v>
      </c>
      <c r="Q22" s="9">
        <v>35709</v>
      </c>
      <c r="R22" s="30"/>
      <c r="S22" s="35" t="s">
        <v>32</v>
      </c>
      <c r="T22" s="8">
        <v>18333</v>
      </c>
      <c r="U22" s="9">
        <v>30382</v>
      </c>
      <c r="V22" s="30"/>
      <c r="W22" s="35" t="s">
        <v>32</v>
      </c>
      <c r="X22" s="8">
        <v>9702</v>
      </c>
      <c r="Y22" s="9">
        <v>23324</v>
      </c>
      <c r="Z22" s="30"/>
      <c r="AA22" s="30"/>
      <c r="AB22" s="30"/>
      <c r="AC22" s="30"/>
      <c r="AD22" s="6"/>
    </row>
    <row r="23" spans="2:30" ht="15" thickBot="1" x14ac:dyDescent="0.35">
      <c r="B23" s="3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5" spans="2:30" x14ac:dyDescent="0.3">
      <c r="O25" s="27"/>
    </row>
    <row r="33" spans="10:10" x14ac:dyDescent="0.3">
      <c r="J33" s="1"/>
    </row>
  </sheetData>
  <mergeCells count="13">
    <mergeCell ref="AA5:AC6"/>
    <mergeCell ref="W14:Y14"/>
    <mergeCell ref="C3:E3"/>
    <mergeCell ref="G3:I3"/>
    <mergeCell ref="K3:M3"/>
    <mergeCell ref="O3:Q3"/>
    <mergeCell ref="S3:U3"/>
    <mergeCell ref="W3:Y3"/>
    <mergeCell ref="C14:E14"/>
    <mergeCell ref="G14:I14"/>
    <mergeCell ref="K14:M14"/>
    <mergeCell ref="O14:Q14"/>
    <mergeCell ref="S14:U14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F2C9-CB64-457B-9084-E47B9D93D1F2}">
  <dimension ref="C4:E12"/>
  <sheetViews>
    <sheetView workbookViewId="0">
      <selection activeCell="L26" sqref="L26"/>
    </sheetView>
  </sheetViews>
  <sheetFormatPr defaultRowHeight="14.4" x14ac:dyDescent="0.3"/>
  <cols>
    <col min="4" max="4" width="10.44140625" bestFit="1" customWidth="1"/>
  </cols>
  <sheetData>
    <row r="4" spans="3:5" ht="15" thickBot="1" x14ac:dyDescent="0.35"/>
    <row r="5" spans="3:5" x14ac:dyDescent="0.3">
      <c r="C5" s="2"/>
      <c r="D5" s="3" t="s">
        <v>0</v>
      </c>
      <c r="E5" s="4" t="s">
        <v>1</v>
      </c>
    </row>
    <row r="6" spans="3:5" x14ac:dyDescent="0.3">
      <c r="C6" s="5" t="s">
        <v>26</v>
      </c>
      <c r="D6" s="30">
        <v>335718</v>
      </c>
      <c r="E6" s="6">
        <v>408860</v>
      </c>
    </row>
    <row r="7" spans="3:5" x14ac:dyDescent="0.3">
      <c r="C7" s="5" t="s">
        <v>27</v>
      </c>
      <c r="D7" s="30">
        <v>234828</v>
      </c>
      <c r="E7" s="6">
        <v>494576</v>
      </c>
    </row>
    <row r="8" spans="3:5" x14ac:dyDescent="0.3">
      <c r="C8" s="5" t="s">
        <v>28</v>
      </c>
      <c r="D8" s="30">
        <v>246224</v>
      </c>
      <c r="E8" s="6">
        <v>576754</v>
      </c>
    </row>
    <row r="9" spans="3:5" x14ac:dyDescent="0.3">
      <c r="C9" s="5" t="s">
        <v>29</v>
      </c>
      <c r="D9" s="30">
        <v>249166</v>
      </c>
      <c r="E9" s="6">
        <v>586459</v>
      </c>
    </row>
    <row r="10" spans="3:5" x14ac:dyDescent="0.3">
      <c r="C10" s="5" t="s">
        <v>30</v>
      </c>
      <c r="D10" s="30">
        <v>270612</v>
      </c>
      <c r="E10" s="6">
        <v>589590</v>
      </c>
    </row>
    <row r="11" spans="3:5" x14ac:dyDescent="0.3">
      <c r="C11" s="5" t="s">
        <v>31</v>
      </c>
      <c r="D11" s="30">
        <v>311925</v>
      </c>
      <c r="E11" s="6">
        <v>531599</v>
      </c>
    </row>
    <row r="12" spans="3:5" ht="15" thickBot="1" x14ac:dyDescent="0.35">
      <c r="C12" s="7" t="s">
        <v>32</v>
      </c>
      <c r="D12" s="8">
        <v>410705</v>
      </c>
      <c r="E12" s="9">
        <v>472860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Fig.</vt:lpstr>
      <vt:lpstr>Casual vs Member</vt:lpstr>
      <vt:lpstr>Month-Wise</vt:lpstr>
      <vt:lpstr>Season-Wise</vt:lpstr>
      <vt:lpstr>Week-wise(Data)</vt:lpstr>
      <vt:lpstr>Week-wise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OMAR FAROOQ PATEL</cp:lastModifiedBy>
  <dcterms:created xsi:type="dcterms:W3CDTF">2015-06-05T18:17:20Z</dcterms:created>
  <dcterms:modified xsi:type="dcterms:W3CDTF">2024-07-20T15:25:13Z</dcterms:modified>
</cp:coreProperties>
</file>