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 hidePivotFieldList="1" defaultThemeVersion="124226"/>
  <xr:revisionPtr revIDLastSave="0" documentId="8_{38CF7D00-9D8E-4730-B341-6E3D10EC666A}" xr6:coauthVersionLast="47" xr6:coauthVersionMax="47" xr10:uidLastSave="{00000000-0000-0000-0000-000000000000}"/>
  <bookViews>
    <workbookView xWindow="240" yWindow="15" windowWidth="16095" windowHeight="9660" firstSheet="2" activeTab="2" xr2:uid="{00000000-000D-0000-FFFF-FFFF00000000}"/>
  </bookViews>
  <sheets>
    <sheet name="Readmission Rate by Department" sheetId="3" r:id="rId1"/>
    <sheet name="Average_Cost_Per_Patient" sheetId="4" r:id="rId2"/>
    <sheet name="Readmission Count per Patient " sheetId="5" r:id="rId3"/>
    <sheet name="Dashboard" sheetId="6" r:id="rId4"/>
    <sheet name="Hospital_Dataset" sheetId="1" r:id="rId5"/>
  </sheets>
  <definedNames>
    <definedName name="_xlnm._FilterDatabase" localSheetId="4" hidden="1">Hospital_Dataset!$A$1:$K$301</definedName>
  </definedNames>
  <calcPr calcId="191028"/>
  <pivotCaches>
    <pivotCache cacheId="11638" r:id="rId6"/>
    <pivotCache cacheId="11639" r:id="rId7"/>
    <pivotCache cacheId="11640" r:id="rId8"/>
    <pivotCache cacheId="11641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" i="6" l="1"/>
  <c r="N237" i="1" a="1"/>
  <c r="N237" i="1"/>
  <c r="N238" i="1" a="1"/>
  <c r="N238" i="1"/>
  <c r="N239" i="1" a="1"/>
  <c r="N239" i="1"/>
  <c r="N240" i="1" a="1"/>
  <c r="N240" i="1"/>
  <c r="N241" i="1" a="1"/>
  <c r="N241" i="1"/>
  <c r="N242" i="1" a="1"/>
  <c r="N242" i="1"/>
  <c r="N243" i="1" a="1"/>
  <c r="N243" i="1"/>
  <c r="N244" i="1" a="1"/>
  <c r="N244" i="1"/>
  <c r="N245" i="1" a="1"/>
  <c r="N245" i="1"/>
  <c r="N246" i="1" a="1"/>
  <c r="N246" i="1"/>
  <c r="N247" i="1" a="1"/>
  <c r="N247" i="1"/>
  <c r="N248" i="1" a="1"/>
  <c r="N248" i="1"/>
  <c r="N249" i="1" a="1"/>
  <c r="N249" i="1"/>
  <c r="N250" i="1" a="1"/>
  <c r="N250" i="1"/>
  <c r="N251" i="1" a="1"/>
  <c r="N251" i="1"/>
  <c r="N252" i="1" a="1"/>
  <c r="N252" i="1"/>
  <c r="N253" i="1" a="1"/>
  <c r="N253" i="1"/>
  <c r="N254" i="1" a="1"/>
  <c r="N254" i="1"/>
  <c r="N255" i="1" a="1"/>
  <c r="N255" i="1"/>
  <c r="N256" i="1" a="1"/>
  <c r="N256" i="1"/>
  <c r="N257" i="1" a="1"/>
  <c r="N257" i="1"/>
  <c r="N258" i="1" a="1"/>
  <c r="N258" i="1"/>
  <c r="N259" i="1" a="1"/>
  <c r="N259" i="1"/>
  <c r="N260" i="1" a="1"/>
  <c r="N260" i="1"/>
  <c r="N261" i="1" a="1"/>
  <c r="N261" i="1"/>
  <c r="N262" i="1" a="1"/>
  <c r="N262" i="1"/>
  <c r="N263" i="1" a="1"/>
  <c r="N263" i="1"/>
  <c r="N264" i="1" a="1"/>
  <c r="N264" i="1"/>
  <c r="N265" i="1" a="1"/>
  <c r="N265" i="1"/>
  <c r="N266" i="1" a="1"/>
  <c r="N266" i="1"/>
  <c r="N267" i="1" a="1"/>
  <c r="N267" i="1"/>
  <c r="N268" i="1" a="1"/>
  <c r="N268" i="1"/>
  <c r="N269" i="1" a="1"/>
  <c r="N269" i="1"/>
  <c r="N270" i="1" a="1"/>
  <c r="N270" i="1"/>
  <c r="N271" i="1" a="1"/>
  <c r="N271" i="1"/>
  <c r="N272" i="1" a="1"/>
  <c r="N272" i="1"/>
  <c r="N273" i="1" a="1"/>
  <c r="N273" i="1"/>
  <c r="N274" i="1" a="1"/>
  <c r="N274" i="1"/>
  <c r="N275" i="1" a="1"/>
  <c r="N275" i="1"/>
  <c r="N276" i="1" a="1"/>
  <c r="N276" i="1"/>
  <c r="N277" i="1" a="1"/>
  <c r="N277" i="1"/>
  <c r="N278" i="1" a="1"/>
  <c r="N278" i="1"/>
  <c r="N279" i="1" a="1"/>
  <c r="N279" i="1"/>
  <c r="N280" i="1" a="1"/>
  <c r="N280" i="1"/>
  <c r="N281" i="1" a="1"/>
  <c r="N281" i="1"/>
  <c r="N282" i="1" a="1"/>
  <c r="N282" i="1"/>
  <c r="N283" i="1" a="1"/>
  <c r="N283" i="1"/>
  <c r="N284" i="1" a="1"/>
  <c r="N284" i="1"/>
  <c r="N285" i="1" a="1"/>
  <c r="N285" i="1"/>
  <c r="N286" i="1" a="1"/>
  <c r="N286" i="1"/>
  <c r="N287" i="1" a="1"/>
  <c r="N287" i="1"/>
  <c r="N288" i="1" a="1"/>
  <c r="N288" i="1"/>
  <c r="N289" i="1" a="1"/>
  <c r="N289" i="1"/>
  <c r="N290" i="1" a="1"/>
  <c r="N290" i="1"/>
  <c r="N291" i="1" a="1"/>
  <c r="N291" i="1"/>
  <c r="N292" i="1" a="1"/>
  <c r="N292" i="1"/>
  <c r="N293" i="1" a="1"/>
  <c r="N293" i="1"/>
  <c r="N294" i="1" a="1"/>
  <c r="N294" i="1"/>
  <c r="N295" i="1" a="1"/>
  <c r="N295" i="1"/>
  <c r="N296" i="1" a="1"/>
  <c r="N296" i="1"/>
  <c r="N297" i="1" a="1"/>
  <c r="N297" i="1"/>
  <c r="N298" i="1" a="1"/>
  <c r="N298" i="1"/>
  <c r="N299" i="1" a="1"/>
  <c r="N299" i="1"/>
  <c r="N300" i="1" a="1"/>
  <c r="N300" i="1"/>
  <c r="N301" i="1" a="1"/>
  <c r="N301" i="1"/>
  <c r="N15" i="1" a="1"/>
  <c r="N15" i="1"/>
  <c r="N16" i="1" a="1"/>
  <c r="N16" i="1"/>
  <c r="N17" i="1" a="1"/>
  <c r="N17" i="1"/>
  <c r="N18" i="1" a="1"/>
  <c r="N18" i="1"/>
  <c r="N19" i="1" a="1"/>
  <c r="N19" i="1"/>
  <c r="N20" i="1" a="1"/>
  <c r="N20" i="1"/>
  <c r="N21" i="1" a="1"/>
  <c r="N21" i="1"/>
  <c r="N22" i="1" a="1"/>
  <c r="N22" i="1"/>
  <c r="N23" i="1" a="1"/>
  <c r="N23" i="1"/>
  <c r="N24" i="1" a="1"/>
  <c r="N24" i="1"/>
  <c r="N25" i="1" a="1"/>
  <c r="N25" i="1"/>
  <c r="N26" i="1" a="1"/>
  <c r="N26" i="1"/>
  <c r="N27" i="1" a="1"/>
  <c r="N27" i="1"/>
  <c r="N28" i="1" a="1"/>
  <c r="N28" i="1"/>
  <c r="N29" i="1" a="1"/>
  <c r="N29" i="1"/>
  <c r="N30" i="1" a="1"/>
  <c r="N30" i="1"/>
  <c r="N31" i="1" a="1"/>
  <c r="N31" i="1"/>
  <c r="N32" i="1" a="1"/>
  <c r="N32" i="1"/>
  <c r="N33" i="1" a="1"/>
  <c r="N33" i="1"/>
  <c r="N34" i="1" a="1"/>
  <c r="N34" i="1"/>
  <c r="N35" i="1" a="1"/>
  <c r="N35" i="1"/>
  <c r="N36" i="1" a="1"/>
  <c r="N36" i="1"/>
  <c r="N37" i="1" a="1"/>
  <c r="N37" i="1"/>
  <c r="N38" i="1" a="1"/>
  <c r="N38" i="1"/>
  <c r="N39" i="1" a="1"/>
  <c r="N39" i="1"/>
  <c r="N40" i="1" a="1"/>
  <c r="N40" i="1"/>
  <c r="N41" i="1" a="1"/>
  <c r="N41" i="1"/>
  <c r="N42" i="1" a="1"/>
  <c r="N42" i="1"/>
  <c r="N43" i="1" a="1"/>
  <c r="N43" i="1"/>
  <c r="N44" i="1" a="1"/>
  <c r="N44" i="1"/>
  <c r="N45" i="1" a="1"/>
  <c r="N45" i="1"/>
  <c r="N46" i="1" a="1"/>
  <c r="N46" i="1"/>
  <c r="N47" i="1" a="1"/>
  <c r="N47" i="1"/>
  <c r="N48" i="1" a="1"/>
  <c r="N48" i="1"/>
  <c r="N49" i="1" a="1"/>
  <c r="N49" i="1"/>
  <c r="N50" i="1" a="1"/>
  <c r="N50" i="1"/>
  <c r="N51" i="1" a="1"/>
  <c r="N51" i="1"/>
  <c r="N52" i="1" a="1"/>
  <c r="N52" i="1"/>
  <c r="N53" i="1" a="1"/>
  <c r="N53" i="1"/>
  <c r="N54" i="1" a="1"/>
  <c r="N54" i="1"/>
  <c r="N55" i="1" a="1"/>
  <c r="N55" i="1"/>
  <c r="N56" i="1" a="1"/>
  <c r="N56" i="1"/>
  <c r="N57" i="1" a="1"/>
  <c r="N57" i="1"/>
  <c r="N58" i="1" a="1"/>
  <c r="N58" i="1"/>
  <c r="N59" i="1" a="1"/>
  <c r="N59" i="1"/>
  <c r="N60" i="1" a="1"/>
  <c r="N60" i="1"/>
  <c r="N61" i="1" a="1"/>
  <c r="N61" i="1"/>
  <c r="N62" i="1" a="1"/>
  <c r="N62" i="1"/>
  <c r="N63" i="1" a="1"/>
  <c r="N63" i="1"/>
  <c r="N64" i="1" a="1"/>
  <c r="N64" i="1"/>
  <c r="N65" i="1" a="1"/>
  <c r="N65" i="1"/>
  <c r="N66" i="1" a="1"/>
  <c r="N66" i="1"/>
  <c r="N67" i="1" a="1"/>
  <c r="N67" i="1"/>
  <c r="N68" i="1" a="1"/>
  <c r="N68" i="1"/>
  <c r="N69" i="1" a="1"/>
  <c r="N69" i="1"/>
  <c r="N70" i="1" a="1"/>
  <c r="N70" i="1"/>
  <c r="N71" i="1" a="1"/>
  <c r="N71" i="1"/>
  <c r="N72" i="1" a="1"/>
  <c r="N72" i="1"/>
  <c r="N73" i="1" a="1"/>
  <c r="N73" i="1"/>
  <c r="N74" i="1" a="1"/>
  <c r="N74" i="1"/>
  <c r="N75" i="1" a="1"/>
  <c r="N75" i="1"/>
  <c r="N76" i="1" a="1"/>
  <c r="N76" i="1"/>
  <c r="N77" i="1" a="1"/>
  <c r="N77" i="1"/>
  <c r="N78" i="1" a="1"/>
  <c r="N78" i="1"/>
  <c r="N79" i="1" a="1"/>
  <c r="N79" i="1"/>
  <c r="N80" i="1" a="1"/>
  <c r="N80" i="1"/>
  <c r="N81" i="1" a="1"/>
  <c r="N81" i="1"/>
  <c r="N82" i="1" a="1"/>
  <c r="N82" i="1"/>
  <c r="N83" i="1" a="1"/>
  <c r="N83" i="1"/>
  <c r="N84" i="1" a="1"/>
  <c r="N84" i="1"/>
  <c r="N85" i="1" a="1"/>
  <c r="N85" i="1"/>
  <c r="N86" i="1" a="1"/>
  <c r="N86" i="1"/>
  <c r="N87" i="1" a="1"/>
  <c r="N87" i="1"/>
  <c r="N88" i="1" a="1"/>
  <c r="N88" i="1"/>
  <c r="N89" i="1" a="1"/>
  <c r="N89" i="1"/>
  <c r="N90" i="1" a="1"/>
  <c r="N90" i="1"/>
  <c r="N91" i="1" a="1"/>
  <c r="N91" i="1"/>
  <c r="N92" i="1" a="1"/>
  <c r="N92" i="1"/>
  <c r="N93" i="1" a="1"/>
  <c r="N93" i="1"/>
  <c r="N94" i="1" a="1"/>
  <c r="N94" i="1"/>
  <c r="N95" i="1" a="1"/>
  <c r="N95" i="1"/>
  <c r="N96" i="1" a="1"/>
  <c r="N96" i="1"/>
  <c r="N97" i="1" a="1"/>
  <c r="N97" i="1"/>
  <c r="N98" i="1" a="1"/>
  <c r="N98" i="1"/>
  <c r="N99" i="1" a="1"/>
  <c r="N99" i="1"/>
  <c r="N100" i="1" a="1"/>
  <c r="N100" i="1"/>
  <c r="N101" i="1" a="1"/>
  <c r="N101" i="1"/>
  <c r="N102" i="1" a="1"/>
  <c r="N102" i="1"/>
  <c r="N103" i="1" a="1"/>
  <c r="N103" i="1"/>
  <c r="N104" i="1" a="1"/>
  <c r="N104" i="1"/>
  <c r="N105" i="1" a="1"/>
  <c r="N105" i="1"/>
  <c r="N106" i="1" a="1"/>
  <c r="N106" i="1"/>
  <c r="N107" i="1" a="1"/>
  <c r="N107" i="1"/>
  <c r="N108" i="1" a="1"/>
  <c r="N108" i="1"/>
  <c r="N109" i="1" a="1"/>
  <c r="N109" i="1"/>
  <c r="N110" i="1" a="1"/>
  <c r="N110" i="1"/>
  <c r="N111" i="1" a="1"/>
  <c r="N111" i="1"/>
  <c r="N112" i="1" a="1"/>
  <c r="N112" i="1"/>
  <c r="N113" i="1" a="1"/>
  <c r="N113" i="1"/>
  <c r="N114" i="1" a="1"/>
  <c r="N114" i="1"/>
  <c r="N115" i="1" a="1"/>
  <c r="N115" i="1"/>
  <c r="N116" i="1" a="1"/>
  <c r="N116" i="1"/>
  <c r="N117" i="1" a="1"/>
  <c r="N117" i="1"/>
  <c r="N118" i="1" a="1"/>
  <c r="N118" i="1"/>
  <c r="N119" i="1" a="1"/>
  <c r="N119" i="1"/>
  <c r="N120" i="1" a="1"/>
  <c r="N120" i="1"/>
  <c r="N121" i="1" a="1"/>
  <c r="N121" i="1"/>
  <c r="N122" i="1" a="1"/>
  <c r="N122" i="1"/>
  <c r="N123" i="1" a="1"/>
  <c r="N123" i="1"/>
  <c r="N124" i="1" a="1"/>
  <c r="N124" i="1"/>
  <c r="N125" i="1" a="1"/>
  <c r="N125" i="1"/>
  <c r="N126" i="1" a="1"/>
  <c r="N126" i="1"/>
  <c r="N127" i="1" a="1"/>
  <c r="N127" i="1"/>
  <c r="N128" i="1" a="1"/>
  <c r="N128" i="1"/>
  <c r="N129" i="1" a="1"/>
  <c r="N129" i="1"/>
  <c r="N130" i="1" a="1"/>
  <c r="N130" i="1"/>
  <c r="N131" i="1" a="1"/>
  <c r="N131" i="1"/>
  <c r="N132" i="1" a="1"/>
  <c r="N132" i="1"/>
  <c r="N133" i="1" a="1"/>
  <c r="N133" i="1"/>
  <c r="N134" i="1" a="1"/>
  <c r="N134" i="1"/>
  <c r="N135" i="1" a="1"/>
  <c r="N135" i="1"/>
  <c r="N136" i="1" a="1"/>
  <c r="N136" i="1"/>
  <c r="N137" i="1" a="1"/>
  <c r="N137" i="1"/>
  <c r="N138" i="1" a="1"/>
  <c r="N138" i="1"/>
  <c r="N139" i="1" a="1"/>
  <c r="N139" i="1"/>
  <c r="N140" i="1" a="1"/>
  <c r="N140" i="1"/>
  <c r="N141" i="1" a="1"/>
  <c r="N141" i="1"/>
  <c r="N142" i="1" a="1"/>
  <c r="N142" i="1"/>
  <c r="N143" i="1" a="1"/>
  <c r="N143" i="1"/>
  <c r="N144" i="1" a="1"/>
  <c r="N144" i="1"/>
  <c r="N145" i="1" a="1"/>
  <c r="N145" i="1"/>
  <c r="N146" i="1" a="1"/>
  <c r="N146" i="1"/>
  <c r="N147" i="1" a="1"/>
  <c r="N147" i="1"/>
  <c r="N148" i="1" a="1"/>
  <c r="N148" i="1"/>
  <c r="N149" i="1" a="1"/>
  <c r="N149" i="1"/>
  <c r="N150" i="1" a="1"/>
  <c r="N150" i="1"/>
  <c r="N151" i="1" a="1"/>
  <c r="N151" i="1"/>
  <c r="N152" i="1" a="1"/>
  <c r="N152" i="1"/>
  <c r="N153" i="1" a="1"/>
  <c r="N153" i="1"/>
  <c r="N154" i="1" a="1"/>
  <c r="N154" i="1"/>
  <c r="N155" i="1" a="1"/>
  <c r="N155" i="1"/>
  <c r="N156" i="1" a="1"/>
  <c r="N156" i="1"/>
  <c r="N157" i="1" a="1"/>
  <c r="N157" i="1"/>
  <c r="N158" i="1" a="1"/>
  <c r="N158" i="1"/>
  <c r="N159" i="1" a="1"/>
  <c r="N159" i="1"/>
  <c r="N160" i="1" a="1"/>
  <c r="N160" i="1"/>
  <c r="N161" i="1" a="1"/>
  <c r="N161" i="1"/>
  <c r="N162" i="1" a="1"/>
  <c r="N162" i="1"/>
  <c r="N163" i="1" a="1"/>
  <c r="N163" i="1"/>
  <c r="N164" i="1" a="1"/>
  <c r="N164" i="1"/>
  <c r="N165" i="1" a="1"/>
  <c r="N165" i="1"/>
  <c r="N166" i="1" a="1"/>
  <c r="N166" i="1"/>
  <c r="N167" i="1" a="1"/>
  <c r="N167" i="1"/>
  <c r="N168" i="1" a="1"/>
  <c r="N168" i="1"/>
  <c r="N169" i="1" a="1"/>
  <c r="N169" i="1"/>
  <c r="N170" i="1" a="1"/>
  <c r="N170" i="1"/>
  <c r="N171" i="1" a="1"/>
  <c r="N171" i="1"/>
  <c r="N172" i="1" a="1"/>
  <c r="N172" i="1"/>
  <c r="N173" i="1" a="1"/>
  <c r="N173" i="1"/>
  <c r="N174" i="1" a="1"/>
  <c r="N174" i="1"/>
  <c r="N175" i="1" a="1"/>
  <c r="N175" i="1"/>
  <c r="N176" i="1" a="1"/>
  <c r="N176" i="1"/>
  <c r="N177" i="1" a="1"/>
  <c r="N177" i="1"/>
  <c r="N178" i="1" a="1"/>
  <c r="N178" i="1"/>
  <c r="N179" i="1" a="1"/>
  <c r="N179" i="1"/>
  <c r="N180" i="1" a="1"/>
  <c r="N180" i="1"/>
  <c r="N181" i="1" a="1"/>
  <c r="N181" i="1"/>
  <c r="N182" i="1" a="1"/>
  <c r="N182" i="1"/>
  <c r="N183" i="1" a="1"/>
  <c r="N183" i="1"/>
  <c r="N184" i="1" a="1"/>
  <c r="N184" i="1"/>
  <c r="N185" i="1" a="1"/>
  <c r="N185" i="1"/>
  <c r="N186" i="1" a="1"/>
  <c r="N186" i="1"/>
  <c r="N187" i="1" a="1"/>
  <c r="N187" i="1"/>
  <c r="N188" i="1" a="1"/>
  <c r="N188" i="1"/>
  <c r="N189" i="1" a="1"/>
  <c r="N189" i="1"/>
  <c r="N190" i="1" a="1"/>
  <c r="N190" i="1"/>
  <c r="N191" i="1" a="1"/>
  <c r="N191" i="1"/>
  <c r="N192" i="1" a="1"/>
  <c r="N192" i="1"/>
  <c r="N193" i="1" a="1"/>
  <c r="N193" i="1"/>
  <c r="N194" i="1" a="1"/>
  <c r="N194" i="1"/>
  <c r="N195" i="1" a="1"/>
  <c r="N195" i="1"/>
  <c r="N196" i="1" a="1"/>
  <c r="N196" i="1"/>
  <c r="N197" i="1" a="1"/>
  <c r="N197" i="1"/>
  <c r="N198" i="1" a="1"/>
  <c r="N198" i="1"/>
  <c r="N199" i="1" a="1"/>
  <c r="N199" i="1"/>
  <c r="N200" i="1" a="1"/>
  <c r="N200" i="1"/>
  <c r="N201" i="1" a="1"/>
  <c r="N201" i="1"/>
  <c r="N202" i="1" a="1"/>
  <c r="N202" i="1"/>
  <c r="N203" i="1" a="1"/>
  <c r="N203" i="1"/>
  <c r="N204" i="1" a="1"/>
  <c r="N204" i="1"/>
  <c r="N205" i="1" a="1"/>
  <c r="N205" i="1"/>
  <c r="N206" i="1" a="1"/>
  <c r="N206" i="1"/>
  <c r="N207" i="1" a="1"/>
  <c r="N207" i="1"/>
  <c r="N208" i="1" a="1"/>
  <c r="N208" i="1"/>
  <c r="N209" i="1" a="1"/>
  <c r="N209" i="1"/>
  <c r="N210" i="1" a="1"/>
  <c r="N210" i="1"/>
  <c r="N211" i="1" a="1"/>
  <c r="N211" i="1"/>
  <c r="N212" i="1" a="1"/>
  <c r="N212" i="1"/>
  <c r="N213" i="1" a="1"/>
  <c r="N213" i="1"/>
  <c r="N214" i="1" a="1"/>
  <c r="N214" i="1"/>
  <c r="N215" i="1" a="1"/>
  <c r="N215" i="1"/>
  <c r="N216" i="1" a="1"/>
  <c r="N216" i="1"/>
  <c r="N217" i="1" a="1"/>
  <c r="N217" i="1"/>
  <c r="N218" i="1" a="1"/>
  <c r="N218" i="1"/>
  <c r="N219" i="1" a="1"/>
  <c r="N219" i="1"/>
  <c r="N220" i="1" a="1"/>
  <c r="N220" i="1"/>
  <c r="N221" i="1" a="1"/>
  <c r="N221" i="1"/>
  <c r="N222" i="1" a="1"/>
  <c r="N222" i="1"/>
  <c r="N223" i="1" a="1"/>
  <c r="N223" i="1"/>
  <c r="N224" i="1" a="1"/>
  <c r="N224" i="1"/>
  <c r="N225" i="1" a="1"/>
  <c r="N225" i="1"/>
  <c r="N226" i="1" a="1"/>
  <c r="N226" i="1"/>
  <c r="N227" i="1" a="1"/>
  <c r="N227" i="1"/>
  <c r="N228" i="1" a="1"/>
  <c r="N228" i="1"/>
  <c r="N229" i="1" a="1"/>
  <c r="N229" i="1"/>
  <c r="N230" i="1" a="1"/>
  <c r="N230" i="1"/>
  <c r="N231" i="1" a="1"/>
  <c r="N231" i="1"/>
  <c r="N232" i="1" a="1"/>
  <c r="N232" i="1"/>
  <c r="N233" i="1" a="1"/>
  <c r="N233" i="1"/>
  <c r="N234" i="1" a="1"/>
  <c r="N234" i="1"/>
  <c r="N235" i="1" a="1"/>
  <c r="N235" i="1"/>
  <c r="N236" i="1" a="1"/>
  <c r="N236" i="1"/>
  <c r="N3" i="1" a="1"/>
  <c r="N3" i="1"/>
  <c r="N4" i="1" a="1"/>
  <c r="N4" i="1"/>
  <c r="N5" i="1" a="1"/>
  <c r="N5" i="1"/>
  <c r="N6" i="1" a="1"/>
  <c r="N6" i="1"/>
  <c r="N7" i="1" a="1"/>
  <c r="N7" i="1"/>
  <c r="N8" i="1" a="1"/>
  <c r="N8" i="1"/>
  <c r="N9" i="1" a="1"/>
  <c r="N9" i="1"/>
  <c r="N10" i="1" a="1"/>
  <c r="N10" i="1"/>
  <c r="N11" i="1" a="1"/>
  <c r="N11" i="1"/>
  <c r="N12" i="1" a="1"/>
  <c r="N12" i="1"/>
  <c r="N13" i="1" a="1"/>
  <c r="N13" i="1"/>
  <c r="N14" i="1" a="1"/>
  <c r="N14" i="1"/>
  <c r="N2" i="1" a="1"/>
  <c r="N2" i="1"/>
  <c r="C6" i="6"/>
  <c r="P6" i="6"/>
  <c r="L6" i="6"/>
  <c r="H6" i="6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" i="1"/>
  <c r="M4" i="1"/>
  <c r="M5" i="1"/>
  <c r="M2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" i="1"/>
  <c r="L4" i="1"/>
  <c r="L5" i="1"/>
  <c r="L6" i="1"/>
  <c r="L7" i="1"/>
  <c r="L8" i="1"/>
  <c r="L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<sst xmlns="http://schemas.openxmlformats.org/spreadsheetml/2006/main" count="1423" uniqueCount="59">
  <si>
    <t>Department</t>
  </si>
  <si>
    <t>Count of Readmitted?</t>
  </si>
  <si>
    <t>Count of Readmitted?2</t>
  </si>
  <si>
    <t>Cardiology</t>
  </si>
  <si>
    <t>General Surgery</t>
  </si>
  <si>
    <t>Neurology</t>
  </si>
  <si>
    <t>Orthopedics</t>
  </si>
  <si>
    <t>Pulmonology</t>
  </si>
  <si>
    <t>Grand Total</t>
  </si>
  <si>
    <t>Readmitted?</t>
  </si>
  <si>
    <t>(All)</t>
  </si>
  <si>
    <t>Patient ID</t>
  </si>
  <si>
    <t>Average of Total Cost Per Patient</t>
  </si>
  <si>
    <t>Max of Readmission Count per Patient</t>
  </si>
  <si>
    <t>Dashboard</t>
  </si>
  <si>
    <t>Patients</t>
  </si>
  <si>
    <t>Readmission Rate</t>
  </si>
  <si>
    <t>AVG Cost</t>
  </si>
  <si>
    <t>AVG L.O.S</t>
  </si>
  <si>
    <t>Readmission Count per Department</t>
  </si>
  <si>
    <t>Average Cost per Department</t>
  </si>
  <si>
    <t>Readmission per Age Group</t>
  </si>
  <si>
    <t>Percentage of Readmitted</t>
  </si>
  <si>
    <t>Average of Cost ($)</t>
  </si>
  <si>
    <t xml:space="preserve">Age Group </t>
  </si>
  <si>
    <t>&lt;30</t>
  </si>
  <si>
    <t>30-49</t>
  </si>
  <si>
    <t>50-69</t>
  </si>
  <si>
    <t>70+</t>
  </si>
  <si>
    <t>Age</t>
  </si>
  <si>
    <t>Gender</t>
  </si>
  <si>
    <t>Diagnosis</t>
  </si>
  <si>
    <t>Admission Date</t>
  </si>
  <si>
    <t>Discharge Date</t>
  </si>
  <si>
    <t>Length Of Stay</t>
  </si>
  <si>
    <t>Readmission Days</t>
  </si>
  <si>
    <t>Cost ($)</t>
  </si>
  <si>
    <t>Total Cost Per Patient</t>
  </si>
  <si>
    <t>Readmission Count per Patient</t>
  </si>
  <si>
    <t>M</t>
  </si>
  <si>
    <t>CHF</t>
  </si>
  <si>
    <t>Yes</t>
  </si>
  <si>
    <t>Appendicitis</t>
  </si>
  <si>
    <t>F</t>
  </si>
  <si>
    <t>Myocardial Infarction</t>
  </si>
  <si>
    <t>No</t>
  </si>
  <si>
    <t>N/A</t>
  </si>
  <si>
    <t>Arrhythmia</t>
  </si>
  <si>
    <t>Seizure</t>
  </si>
  <si>
    <t>Hernia</t>
  </si>
  <si>
    <t>COPD</t>
  </si>
  <si>
    <t>Arthritis</t>
  </si>
  <si>
    <t>Stroke</t>
  </si>
  <si>
    <t>Fracture</t>
  </si>
  <si>
    <t>Pneumonia</t>
  </si>
  <si>
    <t>Cholecystitis</t>
  </si>
  <si>
    <t>Migraine</t>
  </si>
  <si>
    <t>Asthma</t>
  </si>
  <si>
    <t>Osteoporosis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</si>
</sst>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b/>
      <sz val="12"/>
      <color theme="1"/>
      <name val="Calibri"/>
      <family val="2"/>
      <scheme val="minor"/>
    </font>
    <font>
      <sz val="11"/>
      <color theme="6" tint="0.5999938962981048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  <xf numFmtId="0" fontId="0" fillId="0" borderId="0" xfId="0" pivotButton="1"/>
    <xf numFmtId="10" fontId="0" fillId="0" borderId="0" xfId="0" applyNumberFormat="1"/>
    <xf numFmtId="0" fontId="1" fillId="0" borderId="1" xfId="0" applyFont="1" applyBorder="1" applyAlignment="1">
      <alignment horizontal="right" vertical="top" wrapText="1"/>
    </xf>
    <xf numFmtId="0" fontId="0" fillId="0" borderId="0" xfId="0" applyAlignment="1">
      <alignment horizontal="right"/>
    </xf>
    <xf numFmtId="164" fontId="1" fillId="0" borderId="1" xfId="0" applyNumberFormat="1" applyFont="1" applyBorder="1" applyAlignment="1">
      <alignment horizontal="right" vertical="top"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2" borderId="0" xfId="0" applyFill="1"/>
    <xf numFmtId="10" fontId="2" fillId="2" borderId="0" xfId="0" applyNumberFormat="1" applyFont="1" applyFill="1" applyAlignment="1">
      <alignment horizontal="left" wrapText="1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2" xfId="0" pivotButton="1" applyBorder="1"/>
    <xf numFmtId="0" fontId="0" fillId="0" borderId="3" xfId="0" pivotButton="1" applyBorder="1"/>
    <xf numFmtId="0" fontId="0" fillId="0" borderId="4" xfId="0" applyBorder="1" applyAlignment="1"/>
    <xf numFmtId="0" fontId="0" fillId="0" borderId="5" xfId="0" applyBorder="1"/>
    <xf numFmtId="0" fontId="0" fillId="0" borderId="0" xfId="0" applyNumberFormat="1" applyBorder="1"/>
    <xf numFmtId="10" fontId="0" fillId="0" borderId="6" xfId="0" applyNumberFormat="1" applyBorder="1"/>
    <xf numFmtId="0" fontId="0" fillId="0" borderId="7" xfId="0" applyBorder="1"/>
    <xf numFmtId="0" fontId="0" fillId="0" borderId="8" xfId="0" applyNumberFormat="1" applyBorder="1"/>
    <xf numFmtId="10" fontId="0" fillId="0" borderId="9" xfId="0" applyNumberFormat="1" applyBorder="1"/>
    <xf numFmtId="0" fontId="0" fillId="0" borderId="4" xfId="0" applyBorder="1"/>
    <xf numFmtId="164" fontId="0" fillId="0" borderId="6" xfId="0" applyNumberFormat="1" applyBorder="1"/>
    <xf numFmtId="164" fontId="0" fillId="0" borderId="9" xfId="0" applyNumberFormat="1" applyBorder="1"/>
    <xf numFmtId="0" fontId="0" fillId="0" borderId="6" xfId="0" applyNumberFormat="1" applyBorder="1"/>
    <xf numFmtId="0" fontId="0" fillId="0" borderId="9" xfId="0" applyNumberFormat="1" applyBorder="1"/>
    <xf numFmtId="0" fontId="4" fillId="0" borderId="8" xfId="0" applyFont="1" applyBorder="1" applyAlignment="1"/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7" fillId="2" borderId="0" xfId="0" applyFont="1" applyFill="1"/>
    <xf numFmtId="0" fontId="0" fillId="4" borderId="5" xfId="0" applyFill="1" applyBorder="1"/>
    <xf numFmtId="0" fontId="0" fillId="4" borderId="0" xfId="0" applyNumberFormat="1" applyFill="1" applyBorder="1"/>
    <xf numFmtId="10" fontId="0" fillId="4" borderId="6" xfId="0" applyNumberFormat="1" applyFill="1" applyBorder="1"/>
    <xf numFmtId="164" fontId="0" fillId="4" borderId="6" xfId="0" applyNumberFormat="1" applyFill="1" applyBorder="1"/>
    <xf numFmtId="0" fontId="0" fillId="5" borderId="5" xfId="0" applyFill="1" applyBorder="1"/>
    <xf numFmtId="0" fontId="0" fillId="5" borderId="0" xfId="0" applyNumberFormat="1" applyFill="1" applyBorder="1"/>
    <xf numFmtId="10" fontId="0" fillId="5" borderId="6" xfId="0" applyNumberFormat="1" applyFill="1" applyBorder="1"/>
    <xf numFmtId="164" fontId="0" fillId="5" borderId="6" xfId="0" applyNumberFormat="1" applyFill="1" applyBorder="1"/>
    <xf numFmtId="0" fontId="0" fillId="6" borderId="5" xfId="0" applyFill="1" applyBorder="1"/>
    <xf numFmtId="0" fontId="0" fillId="6" borderId="0" xfId="0" applyNumberFormat="1" applyFill="1" applyBorder="1"/>
    <xf numFmtId="10" fontId="0" fillId="6" borderId="6" xfId="0" applyNumberFormat="1" applyFill="1" applyBorder="1"/>
    <xf numFmtId="164" fontId="0" fillId="6" borderId="6" xfId="0" applyNumberFormat="1" applyFill="1" applyBorder="1"/>
    <xf numFmtId="0" fontId="3" fillId="3" borderId="0" xfId="0" applyFont="1" applyFill="1" applyAlignment="1">
      <alignment horizontal="center"/>
    </xf>
    <xf numFmtId="0" fontId="4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 wrapText="1"/>
    </xf>
    <xf numFmtId="0" fontId="6" fillId="2" borderId="0" xfId="0" applyFont="1" applyFill="1" applyAlignment="1">
      <alignment horizontal="right" wrapText="1"/>
    </xf>
  </cellXfs>
  <cellStyles count="1">
    <cellStyle name="Normal" xfId="0" builtinId="0"/>
  </cellStyles>
  <dxfs count="32">
    <dxf>
      <fill>
        <patternFill>
          <bgColor rgb="FFFFC7CE"/>
        </patternFill>
      </fill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wrapText="0"/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Readmission Percentage Based on Age group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Black"/>
                  <a:ea typeface="Arial Black"/>
                  <a:cs typeface="Arial Black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Black"/>
                  <a:ea typeface="Arial Black"/>
                  <a:cs typeface="Arial Black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Black"/>
                  <a:ea typeface="Arial Black"/>
                  <a:cs typeface="Arial Black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Black"/>
                  <a:ea typeface="Arial Black"/>
                  <a:cs typeface="Arial Black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Black"/>
                  <a:ea typeface="Arial Black"/>
                  <a:cs typeface="Arial Black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E46-4E83-AD0B-5EB5E637AB9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E46-4E83-AD0B-5EB5E637AB9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E46-4E83-AD0B-5EB5E637AB9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E46-4E83-AD0B-5EB5E637AB9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Black"/>
                    <a:ea typeface="Arial Black"/>
                    <a:cs typeface="Arial Black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4"/>
              <c:pt idx="0">
                <c:v>&lt;30</c:v>
              </c:pt>
              <c:pt idx="1">
                <c:v>30-49</c:v>
              </c:pt>
              <c:pt idx="2">
                <c:v>50-69</c:v>
              </c:pt>
              <c:pt idx="3">
                <c:v>70+</c:v>
              </c:pt>
            </c:strLit>
          </c:cat>
          <c:val>
            <c:numLit>
              <c:formatCode>General</c:formatCode>
              <c:ptCount val="4"/>
              <c:pt idx="0">
                <c:v>52</c:v>
              </c:pt>
              <c:pt idx="1">
                <c:v>84</c:v>
              </c:pt>
              <c:pt idx="2">
                <c:v>73</c:v>
              </c:pt>
              <c:pt idx="3">
                <c:v>91</c:v>
              </c:pt>
            </c:numLit>
          </c:val>
          <c:extLst>
            <c:ext xmlns:c16="http://schemas.microsoft.com/office/drawing/2014/chart" uri="{C3380CC4-5D6E-409C-BE32-E72D297353CC}">
              <c16:uniqueId val="{00000008-6E46-4E83-AD0B-5EB5E637AB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2</xdr:row>
      <xdr:rowOff>47625</xdr:rowOff>
    </xdr:from>
    <xdr:to>
      <xdr:col>10</xdr:col>
      <xdr:colOff>581025</xdr:colOff>
      <xdr:row>7</xdr:row>
      <xdr:rowOff>171450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D2B1FF6-FACC-A23F-5C43-A5C48C3126F5}"/>
            </a:ext>
            <a:ext uri="{147F2762-F138-4A5C-976F-8EAC2B608ADB}">
              <a16:predDERef xmlns:a16="http://schemas.microsoft.com/office/drawing/2014/main" pred="{22B255CA-8C72-DCCF-6761-D6E2E68BF3FD}"/>
            </a:ext>
          </a:extLst>
        </xdr:cNvPr>
        <xdr:cNvSpPr/>
      </xdr:nvSpPr>
      <xdr:spPr>
        <a:xfrm>
          <a:off x="5800725" y="47625"/>
          <a:ext cx="1152525" cy="9334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400" b="1" i="0" u="none" strike="noStrike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Average Cost per Patient</a:t>
          </a:r>
        </a:p>
      </xdr:txBody>
    </xdr:sp>
    <xdr:clientData/>
  </xdr:twoCellAnchor>
  <xdr:twoCellAnchor>
    <xdr:from>
      <xdr:col>5</xdr:col>
      <xdr:colOff>19050</xdr:colOff>
      <xdr:row>2</xdr:row>
      <xdr:rowOff>0</xdr:rowOff>
    </xdr:from>
    <xdr:to>
      <xdr:col>6</xdr:col>
      <xdr:colOff>571500</xdr:colOff>
      <xdr:row>7</xdr:row>
      <xdr:rowOff>161925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A8CAC83-CBA5-E407-FF22-26741B108916}"/>
            </a:ext>
            <a:ext uri="{147F2762-F138-4A5C-976F-8EAC2B608ADB}">
              <a16:predDERef xmlns:a16="http://schemas.microsoft.com/office/drawing/2014/main" pred="{7D2B1FF6-FACC-A23F-5C43-A5C48C3126F5}"/>
            </a:ext>
          </a:extLst>
        </xdr:cNvPr>
        <xdr:cNvSpPr/>
      </xdr:nvSpPr>
      <xdr:spPr>
        <a:xfrm>
          <a:off x="3086100" y="0"/>
          <a:ext cx="1162050" cy="9715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400" b="1" i="0" u="none" strike="noStrike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Readmission Rate (%)</a:t>
          </a:r>
        </a:p>
      </xdr:txBody>
    </xdr:sp>
    <xdr:clientData/>
  </xdr:twoCellAnchor>
  <xdr:twoCellAnchor>
    <xdr:from>
      <xdr:col>0</xdr:col>
      <xdr:colOff>57150</xdr:colOff>
      <xdr:row>2</xdr:row>
      <xdr:rowOff>47625</xdr:rowOff>
    </xdr:from>
    <xdr:to>
      <xdr:col>1</xdr:col>
      <xdr:colOff>581025</xdr:colOff>
      <xdr:row>7</xdr:row>
      <xdr:rowOff>161925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EB19C517-44C6-D2A0-0AC4-CEA8CC94657E}"/>
            </a:ext>
            <a:ext uri="{147F2762-F138-4A5C-976F-8EAC2B608ADB}">
              <a16:predDERef xmlns:a16="http://schemas.microsoft.com/office/drawing/2014/main" pred="{6A8CAC83-CBA5-E407-FF22-26741B108916}"/>
            </a:ext>
          </a:extLst>
        </xdr:cNvPr>
        <xdr:cNvSpPr/>
      </xdr:nvSpPr>
      <xdr:spPr>
        <a:xfrm>
          <a:off x="57150" y="47625"/>
          <a:ext cx="1133475" cy="9239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400" b="1" i="0" u="none" strike="noStrike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Total Unique Patients</a:t>
          </a:r>
        </a:p>
      </xdr:txBody>
    </xdr:sp>
    <xdr:clientData/>
  </xdr:twoCellAnchor>
  <xdr:twoCellAnchor>
    <xdr:from>
      <xdr:col>13</xdr:col>
      <xdr:colOff>28575</xdr:colOff>
      <xdr:row>2</xdr:row>
      <xdr:rowOff>19050</xdr:rowOff>
    </xdr:from>
    <xdr:to>
      <xdr:col>14</xdr:col>
      <xdr:colOff>600075</xdr:colOff>
      <xdr:row>7</xdr:row>
      <xdr:rowOff>161925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E58B12D4-11BB-C79C-DCAC-B41AAB659FB8}"/>
            </a:ext>
            <a:ext uri="{147F2762-F138-4A5C-976F-8EAC2B608ADB}">
              <a16:predDERef xmlns:a16="http://schemas.microsoft.com/office/drawing/2014/main" pred="{EB19C517-44C6-D2A0-0AC4-CEA8CC94657E}"/>
            </a:ext>
          </a:extLst>
        </xdr:cNvPr>
        <xdr:cNvSpPr/>
      </xdr:nvSpPr>
      <xdr:spPr>
        <a:xfrm>
          <a:off x="8429625" y="19050"/>
          <a:ext cx="1181100" cy="952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400" b="1" i="0" u="none" strike="noStrike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Average Length of Stay</a:t>
          </a:r>
          <a:r>
            <a:rPr lang="en-US" sz="1400" b="0" i="0" u="none" strike="noStrike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</a:t>
          </a:r>
        </a:p>
      </xdr:txBody>
    </xdr:sp>
    <xdr:clientData/>
  </xdr:twoCellAnchor>
  <xdr:twoCellAnchor>
    <xdr:from>
      <xdr:col>11</xdr:col>
      <xdr:colOff>314325</xdr:colOff>
      <xdr:row>9</xdr:row>
      <xdr:rowOff>66675</xdr:rowOff>
    </xdr:from>
    <xdr:to>
      <xdr:col>18</xdr:col>
      <xdr:colOff>419100</xdr:colOff>
      <xdr:row>23</xdr:row>
      <xdr:rowOff>142875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4DFE373-19BD-43F7-AB88-773E15BB2678}"/>
            </a:ext>
            <a:ext uri="{147F2762-F138-4A5C-976F-8EAC2B608ADB}">
              <a16:predDERef xmlns:a16="http://schemas.microsoft.com/office/drawing/2014/main" pred="{E58B12D4-11BB-C79C-DCAC-B41AAB659F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161925</xdr:colOff>
      <xdr:row>22</xdr:row>
      <xdr:rowOff>171450</xdr:rowOff>
    </xdr:from>
    <xdr:to>
      <xdr:col>6</xdr:col>
      <xdr:colOff>714375</xdr:colOff>
      <xdr:row>27</xdr:row>
      <xdr:rowOff>171450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91855915-4595-FBB3-FD05-E34100591C0A}"/>
            </a:ext>
            <a:ext uri="{147F2762-F138-4A5C-976F-8EAC2B608ADB}">
              <a16:predDERef xmlns:a16="http://schemas.microsoft.com/office/drawing/2014/main" pred="{E4DFE373-19BD-43F7-AB88-773E15BB2678}"/>
            </a:ext>
          </a:extLst>
        </xdr:cNvPr>
        <xdr:cNvSpPr/>
      </xdr:nvSpPr>
      <xdr:spPr>
        <a:xfrm>
          <a:off x="2943225" y="5334000"/>
          <a:ext cx="4362450" cy="9525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Neurology has the highest readmissions (25.33%) and high avg cost -- a priority area for intervention.</a:t>
          </a:r>
        </a:p>
      </xdr:txBody>
    </xdr:sp>
    <xdr:clientData/>
  </xdr:twoCellAnchor>
  <xdr:twoCellAnchor>
    <xdr:from>
      <xdr:col>2</xdr:col>
      <xdr:colOff>95250</xdr:colOff>
      <xdr:row>17</xdr:row>
      <xdr:rowOff>85725</xdr:rowOff>
    </xdr:from>
    <xdr:to>
      <xdr:col>2</xdr:col>
      <xdr:colOff>1152525</xdr:colOff>
      <xdr:row>23</xdr:row>
      <xdr:rowOff>19050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ABBF4021-0459-DD7F-7C00-C2243F74F66C}"/>
            </a:ext>
            <a:ext uri="{147F2762-F138-4A5C-976F-8EAC2B608ADB}">
              <a16:predDERef xmlns:a16="http://schemas.microsoft.com/office/drawing/2014/main" pred="{91855915-4595-FBB3-FD05-E34100591C0A}"/>
            </a:ext>
          </a:extLst>
        </xdr:cNvPr>
        <xdr:cNvCxnSpPr>
          <a:cxnSpLocks/>
        </xdr:cNvCxnSpPr>
      </xdr:nvCxnSpPr>
      <xdr:spPr>
        <a:xfrm>
          <a:off x="2876550" y="4295775"/>
          <a:ext cx="1057275" cy="10763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514350</xdr:colOff>
      <xdr:row>17</xdr:row>
      <xdr:rowOff>47625</xdr:rowOff>
    </xdr:from>
    <xdr:to>
      <xdr:col>6</xdr:col>
      <xdr:colOff>238125</xdr:colOff>
      <xdr:row>22</xdr:row>
      <xdr:rowOff>161925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5605E692-A5B3-197D-7BA5-C8DD7F7E8F46}"/>
            </a:ext>
            <a:ext uri="{147F2762-F138-4A5C-976F-8EAC2B608ADB}">
              <a16:predDERef xmlns:a16="http://schemas.microsoft.com/office/drawing/2014/main" pred="{ABBF4021-0459-DD7F-7C00-C2243F74F66C}"/>
            </a:ext>
          </a:extLst>
        </xdr:cNvPr>
        <xdr:cNvCxnSpPr>
          <a:cxnSpLocks/>
        </xdr:cNvCxnSpPr>
      </xdr:nvCxnSpPr>
      <xdr:spPr>
        <a:xfrm flipH="1">
          <a:off x="6076950" y="4257675"/>
          <a:ext cx="752475" cy="106680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22.780264120367" createdVersion="8" refreshedVersion="8" minRefreshableVersion="3" recordCount="300" xr:uid="{53757197-7D40-4BAF-8255-4941F8399BD7}">
  <cacheSource type="worksheet">
    <worksheetSource ref="A1:K301" sheet="Hospital_Dataset"/>
  </cacheSource>
  <cacheFields count="11">
    <cacheField name="Patient ID" numFmtId="0">
      <sharedItems containsSemiMixedTypes="0" containsString="0" containsNumber="1" containsInteger="1" minValue="1001" maxValue="1300"/>
    </cacheField>
    <cacheField name="Age" numFmtId="0">
      <sharedItems containsSemiMixedTypes="0" containsString="0" containsNumber="1" containsInteger="1" minValue="18" maxValue="90"/>
    </cacheField>
    <cacheField name="Gender" numFmtId="0">
      <sharedItems/>
    </cacheField>
    <cacheField name="Department" numFmtId="0">
      <sharedItems count="5">
        <s v="Cardiology"/>
        <s v="General Surgery"/>
        <s v="Neurology"/>
        <s v="Pulmonology"/>
        <s v="Orthopedics"/>
      </sharedItems>
    </cacheField>
    <cacheField name="Diagnosis" numFmtId="0">
      <sharedItems/>
    </cacheField>
    <cacheField name="Admission Date" numFmtId="14">
      <sharedItems containsSemiMixedTypes="0" containsNonDate="0" containsDate="1" containsString="0" minDate="2024-01-01T00:00:00" maxDate="2024-05-31T00:00:00"/>
    </cacheField>
    <cacheField name="Discharge Date" numFmtId="14">
      <sharedItems containsSemiMixedTypes="0" containsNonDate="0" containsDate="1" containsString="0" minDate="2024-01-04T00:00:00" maxDate="2024-06-09T00:00:00"/>
    </cacheField>
    <cacheField name="Length Of Stay" numFmtId="0">
      <sharedItems containsSemiMixedTypes="0" containsString="0" containsNumber="1" containsInteger="1" minValue="1" maxValue="10"/>
    </cacheField>
    <cacheField name="Readmitted?" numFmtId="0">
      <sharedItems count="2">
        <s v="Yes"/>
        <s v="No"/>
      </sharedItems>
    </cacheField>
    <cacheField name="Readmission Days" numFmtId="0">
      <sharedItems containsString="0" containsBlank="1" containsNumber="1" containsInteger="1" minValue="5" maxValue="30"/>
    </cacheField>
    <cacheField name="Cost ($)" numFmtId="0">
      <sharedItems containsSemiMixedTypes="0" containsString="0" containsNumber="1" minValue="3073.27" maxValue="14966.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23.391941319445" createdVersion="8" refreshedVersion="8" minRefreshableVersion="3" recordCount="300" xr:uid="{3F13B7CD-5C9E-4C50-A3DE-D85D4014B570}">
  <cacheSource type="worksheet">
    <worksheetSource ref="A1:L301" sheet="Hospital_Dataset"/>
  </cacheSource>
  <cacheFields count="12">
    <cacheField name="Patient ID" numFmtId="0">
      <sharedItems containsSemiMixedTypes="0" containsString="0" containsNumber="1" containsInteger="1" minValue="1001" maxValue="1300" count="300"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</sharedItems>
    </cacheField>
    <cacheField name="Age" numFmtId="0">
      <sharedItems containsSemiMixedTypes="0" containsString="0" containsNumber="1" containsInteger="1" minValue="18" maxValue="90"/>
    </cacheField>
    <cacheField name="Gender" numFmtId="0">
      <sharedItems/>
    </cacheField>
    <cacheField name="Department" numFmtId="0">
      <sharedItems/>
    </cacheField>
    <cacheField name="Diagnosis" numFmtId="0">
      <sharedItems/>
    </cacheField>
    <cacheField name="Admission Date" numFmtId="14">
      <sharedItems containsSemiMixedTypes="0" containsNonDate="0" containsDate="1" containsString="0" minDate="2024-01-01T00:00:00" maxDate="2024-05-31T00:00:00"/>
    </cacheField>
    <cacheField name="Discharge Date" numFmtId="14">
      <sharedItems containsSemiMixedTypes="0" containsNonDate="0" containsDate="1" containsString="0" minDate="2024-01-04T00:00:00" maxDate="2024-06-09T00:00:00"/>
    </cacheField>
    <cacheField name="Length Of Stay" numFmtId="0">
      <sharedItems containsSemiMixedTypes="0" containsString="0" containsNumber="1" containsInteger="1" minValue="1" maxValue="10"/>
    </cacheField>
    <cacheField name="Readmitted?" numFmtId="0">
      <sharedItems count="2">
        <s v="Yes"/>
        <s v="No"/>
      </sharedItems>
    </cacheField>
    <cacheField name="Readmission Days" numFmtId="0">
      <sharedItems containsMixedTypes="1" containsNumber="1" containsInteger="1" minValue="5" maxValue="30"/>
    </cacheField>
    <cacheField name="Cost ($)" numFmtId="0">
      <sharedItems containsSemiMixedTypes="0" containsString="0" containsNumber="1" minValue="3073.27" maxValue="14966.06"/>
    </cacheField>
    <cacheField name="Total Cost Per Patient" numFmtId="164">
      <sharedItems containsSemiMixedTypes="0" containsString="0" containsNumber="1" minValue="3073.27" maxValue="14966.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23.558179976855" createdVersion="8" refreshedVersion="8" minRefreshableVersion="3" recordCount="300" xr:uid="{CAD59736-7898-4306-8760-644746C62925}">
  <cacheSource type="worksheet">
    <worksheetSource ref="A1:M301" sheet="Hospital_Dataset"/>
  </cacheSource>
  <cacheFields count="13">
    <cacheField name="Patient ID" numFmtId="0">
      <sharedItems containsSemiMixedTypes="0" containsString="0" containsNumber="1" containsInteger="1" minValue="1001" maxValue="1300" count="300"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</sharedItems>
    </cacheField>
    <cacheField name="Age" numFmtId="0">
      <sharedItems containsSemiMixedTypes="0" containsString="0" containsNumber="1" containsInteger="1" minValue="18" maxValue="90"/>
    </cacheField>
    <cacheField name="Gender" numFmtId="0">
      <sharedItems/>
    </cacheField>
    <cacheField name="Department" numFmtId="0">
      <sharedItems count="5">
        <s v="Cardiology"/>
        <s v="General Surgery"/>
        <s v="Neurology"/>
        <s v="Pulmonology"/>
        <s v="Orthopedics"/>
      </sharedItems>
    </cacheField>
    <cacheField name="Diagnosis" numFmtId="0">
      <sharedItems/>
    </cacheField>
    <cacheField name="Admission Date" numFmtId="14">
      <sharedItems containsSemiMixedTypes="0" containsNonDate="0" containsDate="1" containsString="0" minDate="2024-01-01T00:00:00" maxDate="2024-05-31T00:00:00"/>
    </cacheField>
    <cacheField name="Discharge Date" numFmtId="14">
      <sharedItems containsSemiMixedTypes="0" containsNonDate="0" containsDate="1" containsString="0" minDate="2024-01-04T00:00:00" maxDate="2024-06-09T00:00:00"/>
    </cacheField>
    <cacheField name="Length Of Stay" numFmtId="0">
      <sharedItems containsSemiMixedTypes="0" containsString="0" containsNumber="1" containsInteger="1" minValue="1" maxValue="10"/>
    </cacheField>
    <cacheField name="Readmitted?" numFmtId="0">
      <sharedItems/>
    </cacheField>
    <cacheField name="Readmission Days" numFmtId="0">
      <sharedItems containsMixedTypes="1" containsNumber="1" containsInteger="1" minValue="5" maxValue="30"/>
    </cacheField>
    <cacheField name="Cost ($)" numFmtId="164">
      <sharedItems containsSemiMixedTypes="0" containsString="0" containsNumber="1" minValue="3073.27" maxValue="14966.06"/>
    </cacheField>
    <cacheField name="Total Cost Per Patient" numFmtId="164">
      <sharedItems containsSemiMixedTypes="0" containsString="0" containsNumber="1" minValue="3073.27" maxValue="14966.06"/>
    </cacheField>
    <cacheField name="Readmission Count per Patient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23.645323611112" createdVersion="8" refreshedVersion="8" minRefreshableVersion="3" recordCount="300" xr:uid="{0DE8AF71-2882-41F5-A196-3E3F992B6E2D}">
  <cacheSource type="worksheet">
    <worksheetSource ref="A1:N301" sheet="Hospital_Dataset"/>
  </cacheSource>
  <cacheFields count="14">
    <cacheField name="Patient ID" numFmtId="0">
      <sharedItems containsSemiMixedTypes="0" containsString="0" containsNumber="1" containsInteger="1" minValue="1001" maxValue="1300"/>
    </cacheField>
    <cacheField name="Age" numFmtId="0">
      <sharedItems containsSemiMixedTypes="0" containsString="0" containsNumber="1" containsInteger="1" minValue="18" maxValue="90"/>
    </cacheField>
    <cacheField name="Gender" numFmtId="0">
      <sharedItems/>
    </cacheField>
    <cacheField name="Department" numFmtId="0">
      <sharedItems/>
    </cacheField>
    <cacheField name="Diagnosis" numFmtId="0">
      <sharedItems/>
    </cacheField>
    <cacheField name="Admission Date" numFmtId="14">
      <sharedItems containsSemiMixedTypes="0" containsNonDate="0" containsDate="1" containsString="0" minDate="2024-01-01T00:00:00" maxDate="2024-05-31T00:00:00"/>
    </cacheField>
    <cacheField name="Discharge Date" numFmtId="14">
      <sharedItems containsSemiMixedTypes="0" containsNonDate="0" containsDate="1" containsString="0" minDate="2024-01-04T00:00:00" maxDate="2024-06-09T00:00:00"/>
    </cacheField>
    <cacheField name="Length Of Stay" numFmtId="0">
      <sharedItems containsSemiMixedTypes="0" containsString="0" containsNumber="1" containsInteger="1" minValue="1" maxValue="10"/>
    </cacheField>
    <cacheField name="Readmitted?" numFmtId="0">
      <sharedItems/>
    </cacheField>
    <cacheField name="Readmission Days" numFmtId="0">
      <sharedItems containsMixedTypes="1" containsNumber="1" containsInteger="1" minValue="5" maxValue="30"/>
    </cacheField>
    <cacheField name="Cost ($)" numFmtId="164">
      <sharedItems containsSemiMixedTypes="0" containsString="0" containsNumber="1" minValue="3073.27" maxValue="14966.06"/>
    </cacheField>
    <cacheField name="Total Cost Per Patient" numFmtId="164">
      <sharedItems containsSemiMixedTypes="0" containsString="0" containsNumber="1" minValue="3073.27" maxValue="14966.06"/>
    </cacheField>
    <cacheField name="Readmission Count per Patient" numFmtId="0">
      <sharedItems containsSemiMixedTypes="0" containsString="0" containsNumber="1" containsInteger="1" minValue="0" maxValue="1"/>
    </cacheField>
    <cacheField name="Age Group " numFmtId="0">
      <sharedItems count="4">
        <s v="50-69"/>
        <s v="70+"/>
        <s v="30-49"/>
        <s v="&lt;3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n v="1001"/>
    <n v="53"/>
    <s v="M"/>
    <x v="0"/>
    <s v="CHF"/>
    <d v="2024-02-27T00:00:00"/>
    <d v="2024-03-01T00:00:00"/>
    <n v="3"/>
    <x v="0"/>
    <n v="26"/>
    <n v="11888.01"/>
  </r>
  <r>
    <n v="1002"/>
    <n v="72"/>
    <s v="M"/>
    <x v="1"/>
    <s v="Appendicitis"/>
    <d v="2024-01-08T00:00:00"/>
    <d v="2024-01-10T00:00:00"/>
    <n v="2"/>
    <x v="0"/>
    <n v="12"/>
    <n v="9064.26"/>
  </r>
  <r>
    <n v="1003"/>
    <n v="43"/>
    <s v="F"/>
    <x v="0"/>
    <s v="Myocardial Infarction"/>
    <d v="2024-02-26T00:00:00"/>
    <d v="2024-03-05T00:00:00"/>
    <n v="8"/>
    <x v="1"/>
    <m/>
    <n v="12713.17"/>
  </r>
  <r>
    <n v="1004"/>
    <n v="72"/>
    <s v="F"/>
    <x v="0"/>
    <s v="CHF"/>
    <d v="2024-03-12T00:00:00"/>
    <d v="2024-03-15T00:00:00"/>
    <n v="3"/>
    <x v="0"/>
    <n v="29"/>
    <n v="7039.13"/>
  </r>
  <r>
    <n v="1005"/>
    <n v="30"/>
    <s v="F"/>
    <x v="0"/>
    <s v="Arrhythmia"/>
    <d v="2024-03-29T00:00:00"/>
    <d v="2024-04-08T00:00:00"/>
    <n v="10"/>
    <x v="1"/>
    <m/>
    <n v="12685.54"/>
  </r>
  <r>
    <n v="1006"/>
    <n v="33"/>
    <s v="F"/>
    <x v="2"/>
    <s v="Seizure"/>
    <d v="2024-01-21T00:00:00"/>
    <d v="2024-01-30T00:00:00"/>
    <n v="9"/>
    <x v="1"/>
    <m/>
    <n v="12952.86"/>
  </r>
  <r>
    <n v="1007"/>
    <n v="42"/>
    <s v="M"/>
    <x v="1"/>
    <s v="Hernia"/>
    <d v="2024-01-12T00:00:00"/>
    <d v="2024-01-16T00:00:00"/>
    <n v="4"/>
    <x v="1"/>
    <m/>
    <n v="14822.66"/>
  </r>
  <r>
    <n v="1008"/>
    <n v="66"/>
    <s v="F"/>
    <x v="3"/>
    <s v="COPD"/>
    <d v="2024-04-26T00:00:00"/>
    <d v="2024-05-02T00:00:00"/>
    <n v="6"/>
    <x v="0"/>
    <n v="16"/>
    <n v="7263.25"/>
  </r>
  <r>
    <n v="1009"/>
    <n v="27"/>
    <s v="M"/>
    <x v="4"/>
    <s v="Arthritis"/>
    <d v="2024-05-16T00:00:00"/>
    <d v="2024-05-20T00:00:00"/>
    <n v="4"/>
    <x v="0"/>
    <n v="19"/>
    <n v="7553.47"/>
  </r>
  <r>
    <n v="1010"/>
    <n v="59"/>
    <s v="M"/>
    <x v="1"/>
    <s v="Appendicitis"/>
    <d v="2024-02-28T00:00:00"/>
    <d v="2024-02-29T00:00:00"/>
    <n v="1"/>
    <x v="1"/>
    <m/>
    <n v="7813.98"/>
  </r>
  <r>
    <n v="1011"/>
    <n v="90"/>
    <s v="F"/>
    <x v="0"/>
    <s v="CHF"/>
    <d v="2024-02-24T00:00:00"/>
    <d v="2024-03-03T00:00:00"/>
    <n v="8"/>
    <x v="1"/>
    <m/>
    <n v="13616.2"/>
  </r>
  <r>
    <n v="1012"/>
    <n v="51"/>
    <s v="M"/>
    <x v="2"/>
    <s v="Stroke"/>
    <d v="2024-03-04T00:00:00"/>
    <d v="2024-03-13T00:00:00"/>
    <n v="9"/>
    <x v="1"/>
    <m/>
    <n v="11964.17"/>
  </r>
  <r>
    <n v="1013"/>
    <n v="69"/>
    <s v="F"/>
    <x v="2"/>
    <s v="Seizure"/>
    <d v="2024-02-26T00:00:00"/>
    <d v="2024-02-29T00:00:00"/>
    <n v="3"/>
    <x v="1"/>
    <m/>
    <n v="4090.91"/>
  </r>
  <r>
    <n v="1014"/>
    <n v="37"/>
    <s v="M"/>
    <x v="0"/>
    <s v="CHF"/>
    <d v="2024-04-18T00:00:00"/>
    <d v="2024-04-28T00:00:00"/>
    <n v="10"/>
    <x v="0"/>
    <n v="17"/>
    <n v="7579.43"/>
  </r>
  <r>
    <n v="1015"/>
    <n v="50"/>
    <s v="M"/>
    <x v="2"/>
    <s v="Seizure"/>
    <d v="2024-01-30T00:00:00"/>
    <d v="2024-02-08T00:00:00"/>
    <n v="9"/>
    <x v="1"/>
    <m/>
    <n v="12223.18"/>
  </r>
  <r>
    <n v="1016"/>
    <n v="55"/>
    <s v="F"/>
    <x v="4"/>
    <s v="Fracture"/>
    <d v="2024-02-10T00:00:00"/>
    <d v="2024-02-18T00:00:00"/>
    <n v="8"/>
    <x v="0"/>
    <n v="28"/>
    <n v="13510.24"/>
  </r>
  <r>
    <n v="1017"/>
    <n v="40"/>
    <s v="M"/>
    <x v="4"/>
    <s v="Arthritis"/>
    <d v="2024-03-17T00:00:00"/>
    <d v="2024-03-26T00:00:00"/>
    <n v="9"/>
    <x v="0"/>
    <n v="9"/>
    <n v="7486.97"/>
  </r>
  <r>
    <n v="1018"/>
    <n v="85"/>
    <s v="M"/>
    <x v="3"/>
    <s v="Pneumonia"/>
    <d v="2024-03-23T00:00:00"/>
    <d v="2024-03-31T00:00:00"/>
    <n v="8"/>
    <x v="0"/>
    <n v="8"/>
    <n v="14149.18"/>
  </r>
  <r>
    <n v="1019"/>
    <n v="25"/>
    <s v="M"/>
    <x v="4"/>
    <s v="Fracture"/>
    <d v="2024-05-25T00:00:00"/>
    <d v="2024-05-27T00:00:00"/>
    <n v="2"/>
    <x v="0"/>
    <n v="28"/>
    <n v="8831.89"/>
  </r>
  <r>
    <n v="1020"/>
    <n v="34"/>
    <s v="M"/>
    <x v="0"/>
    <s v="Myocardial Infarction"/>
    <d v="2024-05-01T00:00:00"/>
    <d v="2024-05-10T00:00:00"/>
    <n v="9"/>
    <x v="0"/>
    <n v="13"/>
    <n v="9332.09"/>
  </r>
  <r>
    <n v="1021"/>
    <n v="45"/>
    <s v="M"/>
    <x v="1"/>
    <s v="Hernia"/>
    <d v="2024-03-20T00:00:00"/>
    <d v="2024-03-27T00:00:00"/>
    <n v="7"/>
    <x v="1"/>
    <m/>
    <n v="8257.2000000000007"/>
  </r>
  <r>
    <n v="1022"/>
    <n v="33"/>
    <s v="M"/>
    <x v="1"/>
    <s v="Hernia"/>
    <d v="2024-02-27T00:00:00"/>
    <d v="2024-02-29T00:00:00"/>
    <n v="2"/>
    <x v="1"/>
    <m/>
    <n v="3252.41"/>
  </r>
  <r>
    <n v="1023"/>
    <n v="46"/>
    <s v="M"/>
    <x v="1"/>
    <s v="Appendicitis"/>
    <d v="2024-01-19T00:00:00"/>
    <d v="2024-01-20T00:00:00"/>
    <n v="1"/>
    <x v="0"/>
    <n v="7"/>
    <n v="13865.04"/>
  </r>
  <r>
    <n v="1024"/>
    <n v="83"/>
    <s v="M"/>
    <x v="4"/>
    <s v="Fracture"/>
    <d v="2024-03-12T00:00:00"/>
    <d v="2024-03-20T00:00:00"/>
    <n v="8"/>
    <x v="0"/>
    <n v="22"/>
    <n v="4587.74"/>
  </r>
  <r>
    <n v="1025"/>
    <n v="78"/>
    <s v="M"/>
    <x v="1"/>
    <s v="Cholecystitis"/>
    <d v="2024-05-01T00:00:00"/>
    <d v="2024-05-08T00:00:00"/>
    <n v="7"/>
    <x v="0"/>
    <n v="8"/>
    <n v="4163.17"/>
  </r>
  <r>
    <n v="1026"/>
    <n v="72"/>
    <s v="F"/>
    <x v="2"/>
    <s v="Migraine"/>
    <d v="2024-04-29T00:00:00"/>
    <d v="2024-04-30T00:00:00"/>
    <n v="1"/>
    <x v="0"/>
    <n v="6"/>
    <n v="7831.46"/>
  </r>
  <r>
    <n v="1027"/>
    <n v="49"/>
    <s v="M"/>
    <x v="4"/>
    <s v="Fracture"/>
    <d v="2024-02-18T00:00:00"/>
    <d v="2024-02-27T00:00:00"/>
    <n v="9"/>
    <x v="1"/>
    <m/>
    <n v="4682.1899999999996"/>
  </r>
  <r>
    <n v="1028"/>
    <n v="77"/>
    <s v="M"/>
    <x v="3"/>
    <s v="Asthma"/>
    <d v="2024-01-20T00:00:00"/>
    <d v="2024-01-28T00:00:00"/>
    <n v="8"/>
    <x v="0"/>
    <n v="6"/>
    <n v="10825.74"/>
  </r>
  <r>
    <n v="1029"/>
    <n v="29"/>
    <s v="M"/>
    <x v="1"/>
    <s v="Appendicitis"/>
    <d v="2024-02-12T00:00:00"/>
    <d v="2024-02-19T00:00:00"/>
    <n v="7"/>
    <x v="1"/>
    <m/>
    <n v="8776.2999999999993"/>
  </r>
  <r>
    <n v="1030"/>
    <n v="39"/>
    <s v="F"/>
    <x v="2"/>
    <s v="Stroke"/>
    <d v="2024-01-01T00:00:00"/>
    <d v="2024-01-08T00:00:00"/>
    <n v="7"/>
    <x v="1"/>
    <m/>
    <n v="14118.22"/>
  </r>
  <r>
    <n v="1031"/>
    <n v="72"/>
    <s v="F"/>
    <x v="2"/>
    <s v="Migraine"/>
    <d v="2024-02-09T00:00:00"/>
    <d v="2024-02-13T00:00:00"/>
    <n v="4"/>
    <x v="1"/>
    <m/>
    <n v="5612.41"/>
  </r>
  <r>
    <n v="1032"/>
    <n v="87"/>
    <s v="M"/>
    <x v="0"/>
    <s v="Myocardial Infarction"/>
    <d v="2024-03-21T00:00:00"/>
    <d v="2024-03-22T00:00:00"/>
    <n v="1"/>
    <x v="0"/>
    <n v="23"/>
    <n v="8721.4599999999991"/>
  </r>
  <r>
    <n v="1033"/>
    <n v="25"/>
    <s v="M"/>
    <x v="1"/>
    <s v="Appendicitis"/>
    <d v="2024-02-17T00:00:00"/>
    <d v="2024-02-19T00:00:00"/>
    <n v="2"/>
    <x v="0"/>
    <n v="26"/>
    <n v="13341.83"/>
  </r>
  <r>
    <n v="1034"/>
    <n v="90"/>
    <s v="M"/>
    <x v="2"/>
    <s v="Stroke"/>
    <d v="2024-05-28T00:00:00"/>
    <d v="2024-06-07T00:00:00"/>
    <n v="10"/>
    <x v="0"/>
    <n v="24"/>
    <n v="3983.8"/>
  </r>
  <r>
    <n v="1035"/>
    <n v="84"/>
    <s v="F"/>
    <x v="1"/>
    <s v="Cholecystitis"/>
    <d v="2024-03-07T00:00:00"/>
    <d v="2024-03-11T00:00:00"/>
    <n v="4"/>
    <x v="1"/>
    <m/>
    <n v="5864.23"/>
  </r>
  <r>
    <n v="1036"/>
    <n v="56"/>
    <s v="F"/>
    <x v="2"/>
    <s v="Stroke"/>
    <d v="2024-03-21T00:00:00"/>
    <d v="2024-03-23T00:00:00"/>
    <n v="2"/>
    <x v="0"/>
    <n v="19"/>
    <n v="10453.91"/>
  </r>
  <r>
    <n v="1037"/>
    <n v="27"/>
    <s v="M"/>
    <x v="1"/>
    <s v="Appendicitis"/>
    <d v="2024-05-09T00:00:00"/>
    <d v="2024-05-14T00:00:00"/>
    <n v="5"/>
    <x v="0"/>
    <n v="16"/>
    <n v="13570.37"/>
  </r>
  <r>
    <n v="1038"/>
    <n v="54"/>
    <s v="M"/>
    <x v="3"/>
    <s v="Asthma"/>
    <d v="2024-04-22T00:00:00"/>
    <d v="2024-05-01T00:00:00"/>
    <n v="9"/>
    <x v="1"/>
    <m/>
    <n v="10340.129999999999"/>
  </r>
  <r>
    <n v="1039"/>
    <n v="88"/>
    <s v="F"/>
    <x v="1"/>
    <s v="Appendicitis"/>
    <d v="2024-01-27T00:00:00"/>
    <d v="2024-01-30T00:00:00"/>
    <n v="3"/>
    <x v="1"/>
    <m/>
    <n v="4385.1400000000003"/>
  </r>
  <r>
    <n v="1040"/>
    <n v="88"/>
    <s v="M"/>
    <x v="0"/>
    <s v="Myocardial Infarction"/>
    <d v="2024-03-10T00:00:00"/>
    <d v="2024-03-15T00:00:00"/>
    <n v="5"/>
    <x v="0"/>
    <n v="27"/>
    <n v="7114.56"/>
  </r>
  <r>
    <n v="1041"/>
    <n v="80"/>
    <s v="F"/>
    <x v="4"/>
    <s v="Arthritis"/>
    <d v="2024-01-14T00:00:00"/>
    <d v="2024-01-16T00:00:00"/>
    <n v="2"/>
    <x v="1"/>
    <m/>
    <n v="12952.18"/>
  </r>
  <r>
    <n v="1042"/>
    <n v="60"/>
    <s v="M"/>
    <x v="0"/>
    <s v="CHF"/>
    <d v="2024-03-08T00:00:00"/>
    <d v="2024-03-11T00:00:00"/>
    <n v="3"/>
    <x v="1"/>
    <m/>
    <n v="9620.17"/>
  </r>
  <r>
    <n v="1043"/>
    <n v="19"/>
    <s v="M"/>
    <x v="2"/>
    <s v="Seizure"/>
    <d v="2024-01-20T00:00:00"/>
    <d v="2024-01-23T00:00:00"/>
    <n v="3"/>
    <x v="0"/>
    <n v="16"/>
    <n v="9990.11"/>
  </r>
  <r>
    <n v="1044"/>
    <n v="34"/>
    <s v="M"/>
    <x v="3"/>
    <s v="Asthma"/>
    <d v="2024-03-19T00:00:00"/>
    <d v="2024-03-25T00:00:00"/>
    <n v="6"/>
    <x v="0"/>
    <n v="16"/>
    <n v="5520.92"/>
  </r>
  <r>
    <n v="1045"/>
    <n v="31"/>
    <s v="F"/>
    <x v="3"/>
    <s v="Pneumonia"/>
    <d v="2024-05-23T00:00:00"/>
    <d v="2024-05-30T00:00:00"/>
    <n v="7"/>
    <x v="0"/>
    <n v="12"/>
    <n v="13375.27"/>
  </r>
  <r>
    <n v="1046"/>
    <n v="21"/>
    <s v="M"/>
    <x v="3"/>
    <s v="Asthma"/>
    <d v="2024-03-26T00:00:00"/>
    <d v="2024-04-02T00:00:00"/>
    <n v="7"/>
    <x v="0"/>
    <n v="13"/>
    <n v="4910.37"/>
  </r>
  <r>
    <n v="1047"/>
    <n v="22"/>
    <s v="F"/>
    <x v="0"/>
    <s v="Arrhythmia"/>
    <d v="2024-02-26T00:00:00"/>
    <d v="2024-03-01T00:00:00"/>
    <n v="4"/>
    <x v="1"/>
    <m/>
    <n v="7195.9"/>
  </r>
  <r>
    <n v="1048"/>
    <n v="21"/>
    <s v="M"/>
    <x v="3"/>
    <s v="COPD"/>
    <d v="2024-04-12T00:00:00"/>
    <d v="2024-04-18T00:00:00"/>
    <n v="6"/>
    <x v="1"/>
    <m/>
    <n v="13372.24"/>
  </r>
  <r>
    <n v="1049"/>
    <n v="83"/>
    <s v="F"/>
    <x v="4"/>
    <s v="Osteoporosis"/>
    <d v="2024-05-17T00:00:00"/>
    <d v="2024-05-23T00:00:00"/>
    <n v="6"/>
    <x v="0"/>
    <n v="8"/>
    <n v="13524.46"/>
  </r>
  <r>
    <n v="1050"/>
    <n v="51"/>
    <s v="M"/>
    <x v="4"/>
    <s v="Fracture"/>
    <d v="2024-01-28T00:00:00"/>
    <d v="2024-02-07T00:00:00"/>
    <n v="10"/>
    <x v="1"/>
    <m/>
    <n v="7148.25"/>
  </r>
  <r>
    <n v="1051"/>
    <n v="83"/>
    <s v="M"/>
    <x v="4"/>
    <s v="Osteoporosis"/>
    <d v="2024-04-08T00:00:00"/>
    <d v="2024-04-18T00:00:00"/>
    <n v="10"/>
    <x v="0"/>
    <n v="13"/>
    <n v="3532.64"/>
  </r>
  <r>
    <n v="1052"/>
    <n v="84"/>
    <s v="M"/>
    <x v="2"/>
    <s v="Stroke"/>
    <d v="2024-04-03T00:00:00"/>
    <d v="2024-04-10T00:00:00"/>
    <n v="7"/>
    <x v="0"/>
    <n v="26"/>
    <n v="14049.25"/>
  </r>
  <r>
    <n v="1053"/>
    <n v="33"/>
    <s v="F"/>
    <x v="1"/>
    <s v="Hernia"/>
    <d v="2024-05-09T00:00:00"/>
    <d v="2024-05-14T00:00:00"/>
    <n v="5"/>
    <x v="1"/>
    <m/>
    <n v="6914.19"/>
  </r>
  <r>
    <n v="1054"/>
    <n v="34"/>
    <s v="M"/>
    <x v="4"/>
    <s v="Arthritis"/>
    <d v="2024-04-17T00:00:00"/>
    <d v="2024-04-24T00:00:00"/>
    <n v="7"/>
    <x v="0"/>
    <n v="24"/>
    <n v="9829.26"/>
  </r>
  <r>
    <n v="1055"/>
    <n v="18"/>
    <s v="F"/>
    <x v="2"/>
    <s v="Seizure"/>
    <d v="2024-03-14T00:00:00"/>
    <d v="2024-03-18T00:00:00"/>
    <n v="4"/>
    <x v="1"/>
    <m/>
    <n v="12429.11"/>
  </r>
  <r>
    <n v="1056"/>
    <n v="59"/>
    <s v="F"/>
    <x v="1"/>
    <s v="Cholecystitis"/>
    <d v="2024-04-23T00:00:00"/>
    <d v="2024-05-01T00:00:00"/>
    <n v="8"/>
    <x v="0"/>
    <n v="21"/>
    <n v="8678.23"/>
  </r>
  <r>
    <n v="1057"/>
    <n v="28"/>
    <s v="F"/>
    <x v="3"/>
    <s v="Pneumonia"/>
    <d v="2024-05-11T00:00:00"/>
    <d v="2024-05-21T00:00:00"/>
    <n v="10"/>
    <x v="1"/>
    <m/>
    <n v="4120.6499999999996"/>
  </r>
  <r>
    <n v="1058"/>
    <n v="57"/>
    <s v="M"/>
    <x v="3"/>
    <s v="Pneumonia"/>
    <d v="2024-02-20T00:00:00"/>
    <d v="2024-02-23T00:00:00"/>
    <n v="3"/>
    <x v="0"/>
    <n v="6"/>
    <n v="5938.11"/>
  </r>
  <r>
    <n v="1059"/>
    <n v="27"/>
    <s v="F"/>
    <x v="2"/>
    <s v="Seizure"/>
    <d v="2024-04-16T00:00:00"/>
    <d v="2024-04-26T00:00:00"/>
    <n v="10"/>
    <x v="0"/>
    <n v="27"/>
    <n v="11356.25"/>
  </r>
  <r>
    <n v="1060"/>
    <n v="49"/>
    <s v="M"/>
    <x v="2"/>
    <s v="Migraine"/>
    <d v="2024-01-02T00:00:00"/>
    <d v="2024-01-04T00:00:00"/>
    <n v="2"/>
    <x v="1"/>
    <m/>
    <n v="5626.09"/>
  </r>
  <r>
    <n v="1061"/>
    <n v="24"/>
    <s v="M"/>
    <x v="1"/>
    <s v="Hernia"/>
    <d v="2024-02-01T00:00:00"/>
    <d v="2024-02-09T00:00:00"/>
    <n v="8"/>
    <x v="0"/>
    <n v="30"/>
    <n v="8575.7199999999993"/>
  </r>
  <r>
    <n v="1062"/>
    <n v="58"/>
    <s v="F"/>
    <x v="1"/>
    <s v="Cholecystitis"/>
    <d v="2024-05-09T00:00:00"/>
    <d v="2024-05-16T00:00:00"/>
    <n v="7"/>
    <x v="1"/>
    <m/>
    <n v="13766.5"/>
  </r>
  <r>
    <n v="1063"/>
    <n v="51"/>
    <s v="M"/>
    <x v="2"/>
    <s v="Migraine"/>
    <d v="2024-03-11T00:00:00"/>
    <d v="2024-03-20T00:00:00"/>
    <n v="9"/>
    <x v="1"/>
    <m/>
    <n v="10520.98"/>
  </r>
  <r>
    <n v="1064"/>
    <n v="27"/>
    <s v="F"/>
    <x v="4"/>
    <s v="Osteoporosis"/>
    <d v="2024-03-01T00:00:00"/>
    <d v="2024-03-06T00:00:00"/>
    <n v="5"/>
    <x v="1"/>
    <m/>
    <n v="6836.51"/>
  </r>
  <r>
    <n v="1065"/>
    <n v="35"/>
    <s v="M"/>
    <x v="1"/>
    <s v="Appendicitis"/>
    <d v="2024-02-29T00:00:00"/>
    <d v="2024-03-07T00:00:00"/>
    <n v="7"/>
    <x v="0"/>
    <n v="27"/>
    <n v="5567.43"/>
  </r>
  <r>
    <n v="1066"/>
    <n v="60"/>
    <s v="F"/>
    <x v="2"/>
    <s v="Migraine"/>
    <d v="2024-04-16T00:00:00"/>
    <d v="2024-04-17T00:00:00"/>
    <n v="1"/>
    <x v="0"/>
    <n v="18"/>
    <n v="7673.72"/>
  </r>
  <r>
    <n v="1067"/>
    <n v="20"/>
    <s v="F"/>
    <x v="1"/>
    <s v="Cholecystitis"/>
    <d v="2024-05-02T00:00:00"/>
    <d v="2024-05-03T00:00:00"/>
    <n v="1"/>
    <x v="1"/>
    <m/>
    <n v="6583.35"/>
  </r>
  <r>
    <n v="1068"/>
    <n v="86"/>
    <s v="M"/>
    <x v="2"/>
    <s v="Migraine"/>
    <d v="2024-05-04T00:00:00"/>
    <d v="2024-05-08T00:00:00"/>
    <n v="4"/>
    <x v="1"/>
    <m/>
    <n v="8230.0300000000007"/>
  </r>
  <r>
    <n v="1069"/>
    <n v="61"/>
    <s v="F"/>
    <x v="0"/>
    <s v="Arrhythmia"/>
    <d v="2024-02-12T00:00:00"/>
    <d v="2024-02-20T00:00:00"/>
    <n v="8"/>
    <x v="0"/>
    <n v="24"/>
    <n v="9409.48"/>
  </r>
  <r>
    <n v="1070"/>
    <n v="90"/>
    <s v="M"/>
    <x v="2"/>
    <s v="Seizure"/>
    <d v="2024-01-22T00:00:00"/>
    <d v="2024-01-29T00:00:00"/>
    <n v="7"/>
    <x v="0"/>
    <n v="19"/>
    <n v="5180.75"/>
  </r>
  <r>
    <n v="1071"/>
    <n v="59"/>
    <s v="M"/>
    <x v="4"/>
    <s v="Osteoporosis"/>
    <d v="2024-04-26T00:00:00"/>
    <d v="2024-05-02T00:00:00"/>
    <n v="6"/>
    <x v="1"/>
    <m/>
    <n v="12134.76"/>
  </r>
  <r>
    <n v="1072"/>
    <n v="71"/>
    <s v="F"/>
    <x v="2"/>
    <s v="Migraine"/>
    <d v="2024-01-21T00:00:00"/>
    <d v="2024-01-29T00:00:00"/>
    <n v="8"/>
    <x v="0"/>
    <n v="28"/>
    <n v="9473.0300000000007"/>
  </r>
  <r>
    <n v="1073"/>
    <n v="26"/>
    <s v="M"/>
    <x v="4"/>
    <s v="Fracture"/>
    <d v="2024-01-08T00:00:00"/>
    <d v="2024-01-12T00:00:00"/>
    <n v="4"/>
    <x v="0"/>
    <n v="5"/>
    <n v="10456.030000000001"/>
  </r>
  <r>
    <n v="1074"/>
    <n v="78"/>
    <s v="M"/>
    <x v="3"/>
    <s v="COPD"/>
    <d v="2024-05-24T00:00:00"/>
    <d v="2024-05-28T00:00:00"/>
    <n v="4"/>
    <x v="1"/>
    <m/>
    <n v="11393.58"/>
  </r>
  <r>
    <n v="1075"/>
    <n v="32"/>
    <s v="M"/>
    <x v="4"/>
    <s v="Fracture"/>
    <d v="2024-03-20T00:00:00"/>
    <d v="2024-03-22T00:00:00"/>
    <n v="2"/>
    <x v="0"/>
    <n v="14"/>
    <n v="9909.56"/>
  </r>
  <r>
    <n v="1076"/>
    <n v="43"/>
    <s v="M"/>
    <x v="2"/>
    <s v="Migraine"/>
    <d v="2024-03-03T00:00:00"/>
    <d v="2024-03-05T00:00:00"/>
    <n v="2"/>
    <x v="1"/>
    <m/>
    <n v="13203.52"/>
  </r>
  <r>
    <n v="1077"/>
    <n v="90"/>
    <s v="M"/>
    <x v="1"/>
    <s v="Appendicitis"/>
    <d v="2024-03-29T00:00:00"/>
    <d v="2024-04-07T00:00:00"/>
    <n v="9"/>
    <x v="1"/>
    <m/>
    <n v="10938.26"/>
  </r>
  <r>
    <n v="1078"/>
    <n v="61"/>
    <s v="M"/>
    <x v="0"/>
    <s v="Myocardial Infarction"/>
    <d v="2024-04-17T00:00:00"/>
    <d v="2024-04-25T00:00:00"/>
    <n v="8"/>
    <x v="0"/>
    <n v="18"/>
    <n v="14529.45"/>
  </r>
  <r>
    <n v="1079"/>
    <n v="37"/>
    <s v="F"/>
    <x v="2"/>
    <s v="Seizure"/>
    <d v="2024-02-15T00:00:00"/>
    <d v="2024-02-24T00:00:00"/>
    <n v="9"/>
    <x v="1"/>
    <m/>
    <n v="10390.950000000001"/>
  </r>
  <r>
    <n v="1080"/>
    <n v="77"/>
    <s v="F"/>
    <x v="1"/>
    <s v="Hernia"/>
    <d v="2024-03-09T00:00:00"/>
    <d v="2024-03-15T00:00:00"/>
    <n v="6"/>
    <x v="0"/>
    <n v="7"/>
    <n v="6347.14"/>
  </r>
  <r>
    <n v="1081"/>
    <n v="77"/>
    <s v="F"/>
    <x v="2"/>
    <s v="Stroke"/>
    <d v="2024-03-27T00:00:00"/>
    <d v="2024-03-28T00:00:00"/>
    <n v="1"/>
    <x v="1"/>
    <m/>
    <n v="13211.43"/>
  </r>
  <r>
    <n v="1082"/>
    <n v="45"/>
    <s v="F"/>
    <x v="3"/>
    <s v="Asthma"/>
    <d v="2024-03-07T00:00:00"/>
    <d v="2024-03-13T00:00:00"/>
    <n v="6"/>
    <x v="1"/>
    <m/>
    <n v="13563.84"/>
  </r>
  <r>
    <n v="1083"/>
    <n v="19"/>
    <s v="M"/>
    <x v="4"/>
    <s v="Arthritis"/>
    <d v="2024-01-22T00:00:00"/>
    <d v="2024-01-26T00:00:00"/>
    <n v="4"/>
    <x v="1"/>
    <m/>
    <n v="8862.93"/>
  </r>
  <r>
    <n v="1084"/>
    <n v="78"/>
    <s v="F"/>
    <x v="3"/>
    <s v="Pneumonia"/>
    <d v="2024-04-24T00:00:00"/>
    <d v="2024-04-25T00:00:00"/>
    <n v="1"/>
    <x v="0"/>
    <n v="14"/>
    <n v="5659.16"/>
  </r>
  <r>
    <n v="1085"/>
    <n v="65"/>
    <s v="F"/>
    <x v="3"/>
    <s v="Asthma"/>
    <d v="2024-05-21T00:00:00"/>
    <d v="2024-05-30T00:00:00"/>
    <n v="9"/>
    <x v="1"/>
    <m/>
    <n v="8106.05"/>
  </r>
  <r>
    <n v="1086"/>
    <n v="63"/>
    <s v="F"/>
    <x v="1"/>
    <s v="Hernia"/>
    <d v="2024-03-10T00:00:00"/>
    <d v="2024-03-15T00:00:00"/>
    <n v="5"/>
    <x v="1"/>
    <m/>
    <n v="5766.46"/>
  </r>
  <r>
    <n v="1087"/>
    <n v="33"/>
    <s v="M"/>
    <x v="3"/>
    <s v="Asthma"/>
    <d v="2024-02-19T00:00:00"/>
    <d v="2024-02-23T00:00:00"/>
    <n v="4"/>
    <x v="1"/>
    <m/>
    <n v="6318"/>
  </r>
  <r>
    <n v="1088"/>
    <n v="54"/>
    <s v="M"/>
    <x v="1"/>
    <s v="Cholecystitis"/>
    <d v="2024-02-19T00:00:00"/>
    <d v="2024-02-24T00:00:00"/>
    <n v="5"/>
    <x v="0"/>
    <n v="16"/>
    <n v="5153.3"/>
  </r>
  <r>
    <n v="1089"/>
    <n v="86"/>
    <s v="M"/>
    <x v="0"/>
    <s v="Myocardial Infarction"/>
    <d v="2024-03-11T00:00:00"/>
    <d v="2024-03-12T00:00:00"/>
    <n v="1"/>
    <x v="0"/>
    <n v="22"/>
    <n v="6505.64"/>
  </r>
  <r>
    <n v="1090"/>
    <n v="80"/>
    <s v="M"/>
    <x v="3"/>
    <s v="Pneumonia"/>
    <d v="2024-01-04T00:00:00"/>
    <d v="2024-01-14T00:00:00"/>
    <n v="10"/>
    <x v="1"/>
    <m/>
    <n v="8632.76"/>
  </r>
  <r>
    <n v="1091"/>
    <n v="41"/>
    <s v="M"/>
    <x v="2"/>
    <s v="Migraine"/>
    <d v="2024-03-05T00:00:00"/>
    <d v="2024-03-13T00:00:00"/>
    <n v="8"/>
    <x v="0"/>
    <n v="7"/>
    <n v="7808.49"/>
  </r>
  <r>
    <n v="1092"/>
    <n v="24"/>
    <s v="M"/>
    <x v="0"/>
    <s v="Myocardial Infarction"/>
    <d v="2024-02-08T00:00:00"/>
    <d v="2024-02-18T00:00:00"/>
    <n v="10"/>
    <x v="1"/>
    <m/>
    <n v="4022.17"/>
  </r>
  <r>
    <n v="1093"/>
    <n v="89"/>
    <s v="F"/>
    <x v="3"/>
    <s v="COPD"/>
    <d v="2024-02-27T00:00:00"/>
    <d v="2024-03-07T00:00:00"/>
    <n v="9"/>
    <x v="1"/>
    <m/>
    <n v="8406.17"/>
  </r>
  <r>
    <n v="1094"/>
    <n v="72"/>
    <s v="F"/>
    <x v="2"/>
    <s v="Migraine"/>
    <d v="2024-05-25T00:00:00"/>
    <d v="2024-06-04T00:00:00"/>
    <n v="10"/>
    <x v="0"/>
    <n v="24"/>
    <n v="14521.31"/>
  </r>
  <r>
    <n v="1095"/>
    <n v="45"/>
    <s v="F"/>
    <x v="0"/>
    <s v="CHF"/>
    <d v="2024-01-21T00:00:00"/>
    <d v="2024-01-24T00:00:00"/>
    <n v="3"/>
    <x v="0"/>
    <n v="10"/>
    <n v="9623.91"/>
  </r>
  <r>
    <n v="1096"/>
    <n v="70"/>
    <s v="F"/>
    <x v="3"/>
    <s v="COPD"/>
    <d v="2024-04-30T00:00:00"/>
    <d v="2024-05-05T00:00:00"/>
    <n v="5"/>
    <x v="0"/>
    <n v="12"/>
    <n v="6457.26"/>
  </r>
  <r>
    <n v="1097"/>
    <n v="76"/>
    <s v="M"/>
    <x v="4"/>
    <s v="Arthritis"/>
    <d v="2024-02-29T00:00:00"/>
    <d v="2024-03-05T00:00:00"/>
    <n v="5"/>
    <x v="0"/>
    <n v="18"/>
    <n v="4377.32"/>
  </r>
  <r>
    <n v="1098"/>
    <n v="37"/>
    <s v="F"/>
    <x v="3"/>
    <s v="Pneumonia"/>
    <d v="2024-02-06T00:00:00"/>
    <d v="2024-02-08T00:00:00"/>
    <n v="2"/>
    <x v="0"/>
    <n v="10"/>
    <n v="12511.54"/>
  </r>
  <r>
    <n v="1099"/>
    <n v="90"/>
    <s v="F"/>
    <x v="1"/>
    <s v="Cholecystitis"/>
    <d v="2024-04-22T00:00:00"/>
    <d v="2024-04-24T00:00:00"/>
    <n v="2"/>
    <x v="1"/>
    <m/>
    <n v="11264.14"/>
  </r>
  <r>
    <n v="1100"/>
    <n v="82"/>
    <s v="F"/>
    <x v="2"/>
    <s v="Migraine"/>
    <d v="2024-04-22T00:00:00"/>
    <d v="2024-04-24T00:00:00"/>
    <n v="2"/>
    <x v="0"/>
    <n v="18"/>
    <n v="11814.41"/>
  </r>
  <r>
    <n v="1101"/>
    <n v="21"/>
    <s v="M"/>
    <x v="1"/>
    <s v="Hernia"/>
    <d v="2024-02-28T00:00:00"/>
    <d v="2024-03-09T00:00:00"/>
    <n v="10"/>
    <x v="0"/>
    <n v="29"/>
    <n v="11067.38"/>
  </r>
  <r>
    <n v="1102"/>
    <n v="23"/>
    <s v="M"/>
    <x v="4"/>
    <s v="Arthritis"/>
    <d v="2024-04-30T00:00:00"/>
    <d v="2024-05-09T00:00:00"/>
    <n v="9"/>
    <x v="1"/>
    <m/>
    <n v="13992.87"/>
  </r>
  <r>
    <n v="1103"/>
    <n v="73"/>
    <s v="F"/>
    <x v="3"/>
    <s v="Pneumonia"/>
    <d v="2024-01-24T00:00:00"/>
    <d v="2024-02-01T00:00:00"/>
    <n v="8"/>
    <x v="1"/>
    <m/>
    <n v="7900.18"/>
  </r>
  <r>
    <n v="1104"/>
    <n v="31"/>
    <s v="M"/>
    <x v="4"/>
    <s v="Arthritis"/>
    <d v="2024-03-25T00:00:00"/>
    <d v="2024-04-01T00:00:00"/>
    <n v="7"/>
    <x v="1"/>
    <m/>
    <n v="6458.61"/>
  </r>
  <r>
    <n v="1105"/>
    <n v="22"/>
    <s v="F"/>
    <x v="2"/>
    <s v="Seizure"/>
    <d v="2024-01-23T00:00:00"/>
    <d v="2024-01-29T00:00:00"/>
    <n v="6"/>
    <x v="1"/>
    <m/>
    <n v="6879.29"/>
  </r>
  <r>
    <n v="1106"/>
    <n v="18"/>
    <s v="F"/>
    <x v="2"/>
    <s v="Seizure"/>
    <d v="2024-04-15T00:00:00"/>
    <d v="2024-04-16T00:00:00"/>
    <n v="1"/>
    <x v="0"/>
    <n v="21"/>
    <n v="7341.35"/>
  </r>
  <r>
    <n v="1107"/>
    <n v="74"/>
    <s v="M"/>
    <x v="2"/>
    <s v="Seizure"/>
    <d v="2024-02-22T00:00:00"/>
    <d v="2024-02-27T00:00:00"/>
    <n v="5"/>
    <x v="0"/>
    <n v="14"/>
    <n v="8257.39"/>
  </r>
  <r>
    <n v="1108"/>
    <n v="21"/>
    <s v="M"/>
    <x v="2"/>
    <s v="Stroke"/>
    <d v="2024-02-10T00:00:00"/>
    <d v="2024-02-15T00:00:00"/>
    <n v="5"/>
    <x v="0"/>
    <n v="22"/>
    <n v="7895.89"/>
  </r>
  <r>
    <n v="1109"/>
    <n v="77"/>
    <s v="M"/>
    <x v="3"/>
    <s v="COPD"/>
    <d v="2024-02-09T00:00:00"/>
    <d v="2024-02-17T00:00:00"/>
    <n v="8"/>
    <x v="1"/>
    <m/>
    <n v="9106.4599999999991"/>
  </r>
  <r>
    <n v="1110"/>
    <n v="79"/>
    <s v="F"/>
    <x v="4"/>
    <s v="Osteoporosis"/>
    <d v="2024-03-03T00:00:00"/>
    <d v="2024-03-11T00:00:00"/>
    <n v="8"/>
    <x v="0"/>
    <n v="17"/>
    <n v="5287.32"/>
  </r>
  <r>
    <n v="1111"/>
    <n v="35"/>
    <s v="M"/>
    <x v="1"/>
    <s v="Cholecystitis"/>
    <d v="2024-03-11T00:00:00"/>
    <d v="2024-03-18T00:00:00"/>
    <n v="7"/>
    <x v="1"/>
    <m/>
    <n v="14210.98"/>
  </r>
  <r>
    <n v="1112"/>
    <n v="18"/>
    <s v="F"/>
    <x v="1"/>
    <s v="Hernia"/>
    <d v="2024-03-17T00:00:00"/>
    <d v="2024-03-27T00:00:00"/>
    <n v="10"/>
    <x v="1"/>
    <m/>
    <n v="13383.13"/>
  </r>
  <r>
    <n v="1113"/>
    <n v="79"/>
    <s v="F"/>
    <x v="2"/>
    <s v="Seizure"/>
    <d v="2024-03-26T00:00:00"/>
    <d v="2024-04-04T00:00:00"/>
    <n v="9"/>
    <x v="1"/>
    <m/>
    <n v="8464.14"/>
  </r>
  <r>
    <n v="1114"/>
    <n v="48"/>
    <s v="F"/>
    <x v="4"/>
    <s v="Fracture"/>
    <d v="2024-02-29T00:00:00"/>
    <d v="2024-03-07T00:00:00"/>
    <n v="7"/>
    <x v="0"/>
    <n v="15"/>
    <n v="11936.46"/>
  </r>
  <r>
    <n v="1115"/>
    <n v="37"/>
    <s v="F"/>
    <x v="2"/>
    <s v="Migraine"/>
    <d v="2024-01-10T00:00:00"/>
    <d v="2024-01-13T00:00:00"/>
    <n v="3"/>
    <x v="1"/>
    <m/>
    <n v="13436.4"/>
  </r>
  <r>
    <n v="1116"/>
    <n v="85"/>
    <s v="F"/>
    <x v="2"/>
    <s v="Stroke"/>
    <d v="2024-01-04T00:00:00"/>
    <d v="2024-01-07T00:00:00"/>
    <n v="3"/>
    <x v="1"/>
    <m/>
    <n v="13451.2"/>
  </r>
  <r>
    <n v="1117"/>
    <n v="78"/>
    <s v="F"/>
    <x v="3"/>
    <s v="COPD"/>
    <d v="2024-03-27T00:00:00"/>
    <d v="2024-04-06T00:00:00"/>
    <n v="10"/>
    <x v="1"/>
    <m/>
    <n v="10798.04"/>
  </r>
  <r>
    <n v="1118"/>
    <n v="86"/>
    <s v="F"/>
    <x v="4"/>
    <s v="Arthritis"/>
    <d v="2024-03-22T00:00:00"/>
    <d v="2024-03-30T00:00:00"/>
    <n v="8"/>
    <x v="0"/>
    <n v="24"/>
    <n v="3821.05"/>
  </r>
  <r>
    <n v="1119"/>
    <n v="29"/>
    <s v="F"/>
    <x v="4"/>
    <s v="Fracture"/>
    <d v="2024-01-26T00:00:00"/>
    <d v="2024-01-28T00:00:00"/>
    <n v="2"/>
    <x v="1"/>
    <m/>
    <n v="4996.38"/>
  </r>
  <r>
    <n v="1120"/>
    <n v="23"/>
    <s v="F"/>
    <x v="4"/>
    <s v="Fracture"/>
    <d v="2024-01-15T00:00:00"/>
    <d v="2024-01-20T00:00:00"/>
    <n v="5"/>
    <x v="1"/>
    <m/>
    <n v="7498.09"/>
  </r>
  <r>
    <n v="1121"/>
    <n v="85"/>
    <s v="F"/>
    <x v="3"/>
    <s v="COPD"/>
    <d v="2024-05-24T00:00:00"/>
    <d v="2024-05-27T00:00:00"/>
    <n v="3"/>
    <x v="0"/>
    <n v="10"/>
    <n v="3947.62"/>
  </r>
  <r>
    <n v="1122"/>
    <n v="48"/>
    <s v="F"/>
    <x v="2"/>
    <s v="Seizure"/>
    <d v="2024-05-29T00:00:00"/>
    <d v="2024-06-01T00:00:00"/>
    <n v="3"/>
    <x v="0"/>
    <n v="19"/>
    <n v="10654.86"/>
  </r>
  <r>
    <n v="1123"/>
    <n v="19"/>
    <s v="F"/>
    <x v="2"/>
    <s v="Migraine"/>
    <d v="2024-03-14T00:00:00"/>
    <d v="2024-03-23T00:00:00"/>
    <n v="9"/>
    <x v="0"/>
    <n v="7"/>
    <n v="8300.76"/>
  </r>
  <r>
    <n v="1124"/>
    <n v="56"/>
    <s v="F"/>
    <x v="4"/>
    <s v="Arthritis"/>
    <d v="2024-03-05T00:00:00"/>
    <d v="2024-03-13T00:00:00"/>
    <n v="8"/>
    <x v="1"/>
    <m/>
    <n v="5390.6"/>
  </r>
  <r>
    <n v="1125"/>
    <n v="31"/>
    <s v="M"/>
    <x v="2"/>
    <s v="Migraine"/>
    <d v="2024-04-07T00:00:00"/>
    <d v="2024-04-17T00:00:00"/>
    <n v="10"/>
    <x v="1"/>
    <m/>
    <n v="9897.74"/>
  </r>
  <r>
    <n v="1126"/>
    <n v="68"/>
    <s v="F"/>
    <x v="4"/>
    <s v="Fracture"/>
    <d v="2024-01-03T00:00:00"/>
    <d v="2024-01-13T00:00:00"/>
    <n v="10"/>
    <x v="0"/>
    <n v="24"/>
    <n v="11942.07"/>
  </r>
  <r>
    <n v="1127"/>
    <n v="63"/>
    <s v="M"/>
    <x v="4"/>
    <s v="Fracture"/>
    <d v="2024-02-18T00:00:00"/>
    <d v="2024-02-28T00:00:00"/>
    <n v="10"/>
    <x v="1"/>
    <m/>
    <n v="11133.17"/>
  </r>
  <r>
    <n v="1128"/>
    <n v="30"/>
    <s v="M"/>
    <x v="3"/>
    <s v="Pneumonia"/>
    <d v="2024-03-20T00:00:00"/>
    <d v="2024-03-28T00:00:00"/>
    <n v="8"/>
    <x v="0"/>
    <n v="23"/>
    <n v="7378.33"/>
  </r>
  <r>
    <n v="1129"/>
    <n v="55"/>
    <s v="F"/>
    <x v="3"/>
    <s v="COPD"/>
    <d v="2024-04-16T00:00:00"/>
    <d v="2024-04-19T00:00:00"/>
    <n v="3"/>
    <x v="0"/>
    <n v="9"/>
    <n v="12438.15"/>
  </r>
  <r>
    <n v="1130"/>
    <n v="82"/>
    <s v="F"/>
    <x v="4"/>
    <s v="Arthritis"/>
    <d v="2024-02-12T00:00:00"/>
    <d v="2024-02-17T00:00:00"/>
    <n v="5"/>
    <x v="1"/>
    <m/>
    <n v="14608.61"/>
  </r>
  <r>
    <n v="1131"/>
    <n v="61"/>
    <s v="M"/>
    <x v="4"/>
    <s v="Arthritis"/>
    <d v="2024-04-29T00:00:00"/>
    <d v="2024-05-01T00:00:00"/>
    <n v="2"/>
    <x v="0"/>
    <n v="29"/>
    <n v="14598"/>
  </r>
  <r>
    <n v="1132"/>
    <n v="64"/>
    <s v="M"/>
    <x v="2"/>
    <s v="Seizure"/>
    <d v="2024-04-11T00:00:00"/>
    <d v="2024-04-12T00:00:00"/>
    <n v="1"/>
    <x v="1"/>
    <m/>
    <n v="9438.8700000000008"/>
  </r>
  <r>
    <n v="1133"/>
    <n v="51"/>
    <s v="F"/>
    <x v="2"/>
    <s v="Migraine"/>
    <d v="2024-04-05T00:00:00"/>
    <d v="2024-04-07T00:00:00"/>
    <n v="2"/>
    <x v="0"/>
    <n v="20"/>
    <n v="3300.3"/>
  </r>
  <r>
    <n v="1134"/>
    <n v="46"/>
    <s v="M"/>
    <x v="1"/>
    <s v="Hernia"/>
    <d v="2024-04-28T00:00:00"/>
    <d v="2024-05-03T00:00:00"/>
    <n v="5"/>
    <x v="1"/>
    <m/>
    <n v="4400.1099999999997"/>
  </r>
  <r>
    <n v="1135"/>
    <n v="56"/>
    <s v="F"/>
    <x v="0"/>
    <s v="CHF"/>
    <d v="2024-01-30T00:00:00"/>
    <d v="2024-02-01T00:00:00"/>
    <n v="2"/>
    <x v="0"/>
    <n v="22"/>
    <n v="4627.97"/>
  </r>
  <r>
    <n v="1136"/>
    <n v="87"/>
    <s v="F"/>
    <x v="2"/>
    <s v="Migraine"/>
    <d v="2024-05-30T00:00:00"/>
    <d v="2024-06-02T00:00:00"/>
    <n v="3"/>
    <x v="1"/>
    <m/>
    <n v="10859.06"/>
  </r>
  <r>
    <n v="1137"/>
    <n v="70"/>
    <s v="F"/>
    <x v="2"/>
    <s v="Seizure"/>
    <d v="2024-01-09T00:00:00"/>
    <d v="2024-01-15T00:00:00"/>
    <n v="6"/>
    <x v="0"/>
    <n v="19"/>
    <n v="8336.35"/>
  </r>
  <r>
    <n v="1138"/>
    <n v="30"/>
    <s v="F"/>
    <x v="3"/>
    <s v="Asthma"/>
    <d v="2024-05-19T00:00:00"/>
    <d v="2024-05-25T00:00:00"/>
    <n v="6"/>
    <x v="0"/>
    <n v="17"/>
    <n v="6310.58"/>
  </r>
  <r>
    <n v="1139"/>
    <n v="29"/>
    <s v="M"/>
    <x v="0"/>
    <s v="Arrhythmia"/>
    <d v="2024-01-06T00:00:00"/>
    <d v="2024-01-07T00:00:00"/>
    <n v="1"/>
    <x v="1"/>
    <m/>
    <n v="5922.83"/>
  </r>
  <r>
    <n v="1140"/>
    <n v="44"/>
    <s v="M"/>
    <x v="3"/>
    <s v="Pneumonia"/>
    <d v="2024-05-21T00:00:00"/>
    <d v="2024-05-25T00:00:00"/>
    <n v="4"/>
    <x v="0"/>
    <n v="12"/>
    <n v="6942.71"/>
  </r>
  <r>
    <n v="1141"/>
    <n v="18"/>
    <s v="F"/>
    <x v="3"/>
    <s v="Pneumonia"/>
    <d v="2024-02-07T00:00:00"/>
    <d v="2024-02-10T00:00:00"/>
    <n v="3"/>
    <x v="1"/>
    <m/>
    <n v="12582.17"/>
  </r>
  <r>
    <n v="1142"/>
    <n v="21"/>
    <s v="M"/>
    <x v="0"/>
    <s v="Myocardial Infarction"/>
    <d v="2024-01-04T00:00:00"/>
    <d v="2024-01-10T00:00:00"/>
    <n v="6"/>
    <x v="0"/>
    <n v="23"/>
    <n v="6885.26"/>
  </r>
  <r>
    <n v="1143"/>
    <n v="24"/>
    <s v="M"/>
    <x v="3"/>
    <s v="Asthma"/>
    <d v="2024-04-17T00:00:00"/>
    <d v="2024-04-26T00:00:00"/>
    <n v="9"/>
    <x v="0"/>
    <n v="28"/>
    <n v="3762.7"/>
  </r>
  <r>
    <n v="1144"/>
    <n v="83"/>
    <s v="M"/>
    <x v="2"/>
    <s v="Migraine"/>
    <d v="2024-04-25T00:00:00"/>
    <d v="2024-05-04T00:00:00"/>
    <n v="9"/>
    <x v="0"/>
    <n v="24"/>
    <n v="3520.38"/>
  </r>
  <r>
    <n v="1145"/>
    <n v="76"/>
    <s v="M"/>
    <x v="1"/>
    <s v="Hernia"/>
    <d v="2024-01-16T00:00:00"/>
    <d v="2024-01-24T00:00:00"/>
    <n v="8"/>
    <x v="1"/>
    <m/>
    <n v="8115.28"/>
  </r>
  <r>
    <n v="1146"/>
    <n v="74"/>
    <s v="M"/>
    <x v="0"/>
    <s v="Arrhythmia"/>
    <d v="2024-01-21T00:00:00"/>
    <d v="2024-01-27T00:00:00"/>
    <n v="6"/>
    <x v="0"/>
    <n v="7"/>
    <n v="4514.3"/>
  </r>
  <r>
    <n v="1147"/>
    <n v="88"/>
    <s v="F"/>
    <x v="1"/>
    <s v="Cholecystitis"/>
    <d v="2024-04-07T00:00:00"/>
    <d v="2024-04-17T00:00:00"/>
    <n v="10"/>
    <x v="1"/>
    <m/>
    <n v="8444.59"/>
  </r>
  <r>
    <n v="1148"/>
    <n v="30"/>
    <s v="M"/>
    <x v="1"/>
    <s v="Hernia"/>
    <d v="2024-05-21T00:00:00"/>
    <d v="2024-05-25T00:00:00"/>
    <n v="4"/>
    <x v="1"/>
    <m/>
    <n v="8418.66"/>
  </r>
  <r>
    <n v="1149"/>
    <n v="61"/>
    <s v="F"/>
    <x v="3"/>
    <s v="Asthma"/>
    <d v="2024-04-12T00:00:00"/>
    <d v="2024-04-19T00:00:00"/>
    <n v="7"/>
    <x v="0"/>
    <n v="15"/>
    <n v="8121.17"/>
  </r>
  <r>
    <n v="1150"/>
    <n v="37"/>
    <s v="F"/>
    <x v="4"/>
    <s v="Osteoporosis"/>
    <d v="2024-01-18T00:00:00"/>
    <d v="2024-01-20T00:00:00"/>
    <n v="2"/>
    <x v="0"/>
    <n v="7"/>
    <n v="8182.52"/>
  </r>
  <r>
    <n v="1151"/>
    <n v="89"/>
    <s v="M"/>
    <x v="4"/>
    <s v="Fracture"/>
    <d v="2024-05-30T00:00:00"/>
    <d v="2024-06-08T00:00:00"/>
    <n v="9"/>
    <x v="1"/>
    <m/>
    <n v="11040.16"/>
  </r>
  <r>
    <n v="1152"/>
    <n v="72"/>
    <s v="M"/>
    <x v="2"/>
    <s v="Migraine"/>
    <d v="2024-03-14T00:00:00"/>
    <d v="2024-03-24T00:00:00"/>
    <n v="10"/>
    <x v="1"/>
    <m/>
    <n v="7219.75"/>
  </r>
  <r>
    <n v="1153"/>
    <n v="45"/>
    <s v="M"/>
    <x v="1"/>
    <s v="Cholecystitis"/>
    <d v="2024-05-03T00:00:00"/>
    <d v="2024-05-07T00:00:00"/>
    <n v="4"/>
    <x v="0"/>
    <n v="16"/>
    <n v="13144.48"/>
  </r>
  <r>
    <n v="1154"/>
    <n v="53"/>
    <s v="M"/>
    <x v="4"/>
    <s v="Fracture"/>
    <d v="2024-04-19T00:00:00"/>
    <d v="2024-04-28T00:00:00"/>
    <n v="9"/>
    <x v="0"/>
    <n v="24"/>
    <n v="14149.01"/>
  </r>
  <r>
    <n v="1155"/>
    <n v="41"/>
    <s v="F"/>
    <x v="4"/>
    <s v="Fracture"/>
    <d v="2024-03-20T00:00:00"/>
    <d v="2024-03-26T00:00:00"/>
    <n v="6"/>
    <x v="1"/>
    <m/>
    <n v="3073.27"/>
  </r>
  <r>
    <n v="1156"/>
    <n v="69"/>
    <s v="M"/>
    <x v="3"/>
    <s v="Pneumonia"/>
    <d v="2024-02-06T00:00:00"/>
    <d v="2024-02-07T00:00:00"/>
    <n v="1"/>
    <x v="0"/>
    <n v="28"/>
    <n v="9365.7900000000009"/>
  </r>
  <r>
    <n v="1157"/>
    <n v="76"/>
    <s v="F"/>
    <x v="2"/>
    <s v="Migraine"/>
    <d v="2024-02-10T00:00:00"/>
    <d v="2024-02-16T00:00:00"/>
    <n v="6"/>
    <x v="1"/>
    <m/>
    <n v="11659.15"/>
  </r>
  <r>
    <n v="1158"/>
    <n v="28"/>
    <s v="M"/>
    <x v="1"/>
    <s v="Cholecystitis"/>
    <d v="2024-02-09T00:00:00"/>
    <d v="2024-02-12T00:00:00"/>
    <n v="3"/>
    <x v="0"/>
    <n v="26"/>
    <n v="3978.98"/>
  </r>
  <r>
    <n v="1159"/>
    <n v="72"/>
    <s v="F"/>
    <x v="2"/>
    <s v="Seizure"/>
    <d v="2024-04-23T00:00:00"/>
    <d v="2024-04-30T00:00:00"/>
    <n v="7"/>
    <x v="1"/>
    <m/>
    <n v="5586.83"/>
  </r>
  <r>
    <n v="1160"/>
    <n v="62"/>
    <s v="F"/>
    <x v="1"/>
    <s v="Appendicitis"/>
    <d v="2024-01-29T00:00:00"/>
    <d v="2024-02-03T00:00:00"/>
    <n v="5"/>
    <x v="1"/>
    <m/>
    <n v="9323.2099999999991"/>
  </r>
  <r>
    <n v="1161"/>
    <n v="46"/>
    <s v="F"/>
    <x v="4"/>
    <s v="Fracture"/>
    <d v="2024-01-15T00:00:00"/>
    <d v="2024-01-16T00:00:00"/>
    <n v="1"/>
    <x v="0"/>
    <n v="14"/>
    <n v="14343.89"/>
  </r>
  <r>
    <n v="1162"/>
    <n v="55"/>
    <s v="F"/>
    <x v="3"/>
    <s v="Asthma"/>
    <d v="2024-01-31T00:00:00"/>
    <d v="2024-02-01T00:00:00"/>
    <n v="1"/>
    <x v="1"/>
    <m/>
    <n v="11964.17"/>
  </r>
  <r>
    <n v="1163"/>
    <n v="66"/>
    <s v="M"/>
    <x v="3"/>
    <s v="COPD"/>
    <d v="2024-05-08T00:00:00"/>
    <d v="2024-05-17T00:00:00"/>
    <n v="9"/>
    <x v="1"/>
    <m/>
    <n v="3864.91"/>
  </r>
  <r>
    <n v="1164"/>
    <n v="20"/>
    <s v="F"/>
    <x v="0"/>
    <s v="Arrhythmia"/>
    <d v="2024-01-20T00:00:00"/>
    <d v="2024-01-26T00:00:00"/>
    <n v="6"/>
    <x v="1"/>
    <m/>
    <n v="9880.7999999999993"/>
  </r>
  <r>
    <n v="1165"/>
    <n v="32"/>
    <s v="F"/>
    <x v="2"/>
    <s v="Migraine"/>
    <d v="2024-01-06T00:00:00"/>
    <d v="2024-01-12T00:00:00"/>
    <n v="6"/>
    <x v="0"/>
    <n v="30"/>
    <n v="14371.37"/>
  </r>
  <r>
    <n v="1166"/>
    <n v="64"/>
    <s v="M"/>
    <x v="2"/>
    <s v="Seizure"/>
    <d v="2024-04-21T00:00:00"/>
    <d v="2024-04-23T00:00:00"/>
    <n v="2"/>
    <x v="0"/>
    <n v="18"/>
    <n v="10066.459999999999"/>
  </r>
  <r>
    <n v="1167"/>
    <n v="68"/>
    <s v="F"/>
    <x v="1"/>
    <s v="Appendicitis"/>
    <d v="2024-03-27T00:00:00"/>
    <d v="2024-03-31T00:00:00"/>
    <n v="4"/>
    <x v="1"/>
    <m/>
    <n v="12349.41"/>
  </r>
  <r>
    <n v="1168"/>
    <n v="32"/>
    <s v="M"/>
    <x v="0"/>
    <s v="Myocardial Infarction"/>
    <d v="2024-03-30T00:00:00"/>
    <d v="2024-04-05T00:00:00"/>
    <n v="6"/>
    <x v="0"/>
    <n v="12"/>
    <n v="4233.6499999999996"/>
  </r>
  <r>
    <n v="1169"/>
    <n v="40"/>
    <s v="M"/>
    <x v="4"/>
    <s v="Fracture"/>
    <d v="2024-01-20T00:00:00"/>
    <d v="2024-01-23T00:00:00"/>
    <n v="3"/>
    <x v="1"/>
    <m/>
    <n v="8567.44"/>
  </r>
  <r>
    <n v="1170"/>
    <n v="75"/>
    <s v="F"/>
    <x v="1"/>
    <s v="Cholecystitis"/>
    <d v="2024-03-21T00:00:00"/>
    <d v="2024-03-24T00:00:00"/>
    <n v="3"/>
    <x v="1"/>
    <m/>
    <n v="3819.44"/>
  </r>
  <r>
    <n v="1171"/>
    <n v="56"/>
    <s v="F"/>
    <x v="2"/>
    <s v="Seizure"/>
    <d v="2024-01-15T00:00:00"/>
    <d v="2024-01-21T00:00:00"/>
    <n v="6"/>
    <x v="0"/>
    <n v="14"/>
    <n v="8540.91"/>
  </r>
  <r>
    <n v="1172"/>
    <n v="65"/>
    <s v="F"/>
    <x v="0"/>
    <s v="CHF"/>
    <d v="2024-01-20T00:00:00"/>
    <d v="2024-01-22T00:00:00"/>
    <n v="2"/>
    <x v="1"/>
    <m/>
    <n v="8552.5400000000009"/>
  </r>
  <r>
    <n v="1173"/>
    <n v="23"/>
    <s v="F"/>
    <x v="1"/>
    <s v="Cholecystitis"/>
    <d v="2024-05-26T00:00:00"/>
    <d v="2024-05-30T00:00:00"/>
    <n v="4"/>
    <x v="1"/>
    <m/>
    <n v="10260.07"/>
  </r>
  <r>
    <n v="1174"/>
    <n v="25"/>
    <s v="F"/>
    <x v="1"/>
    <s v="Appendicitis"/>
    <d v="2024-01-27T00:00:00"/>
    <d v="2024-02-02T00:00:00"/>
    <n v="6"/>
    <x v="0"/>
    <n v="21"/>
    <n v="10753.53"/>
  </r>
  <r>
    <n v="1175"/>
    <n v="74"/>
    <s v="F"/>
    <x v="0"/>
    <s v="CHF"/>
    <d v="2024-05-14T00:00:00"/>
    <d v="2024-05-23T00:00:00"/>
    <n v="9"/>
    <x v="0"/>
    <n v="16"/>
    <n v="7474.22"/>
  </r>
  <r>
    <n v="1176"/>
    <n v="70"/>
    <s v="F"/>
    <x v="4"/>
    <s v="Osteoporosis"/>
    <d v="2024-01-14T00:00:00"/>
    <d v="2024-01-20T00:00:00"/>
    <n v="6"/>
    <x v="0"/>
    <n v="15"/>
    <n v="4134.07"/>
  </r>
  <r>
    <n v="1177"/>
    <n v="50"/>
    <s v="M"/>
    <x v="2"/>
    <s v="Migraine"/>
    <d v="2024-03-26T00:00:00"/>
    <d v="2024-03-28T00:00:00"/>
    <n v="2"/>
    <x v="0"/>
    <n v="16"/>
    <n v="6722.78"/>
  </r>
  <r>
    <n v="1178"/>
    <n v="28"/>
    <s v="F"/>
    <x v="2"/>
    <s v="Stroke"/>
    <d v="2024-05-23T00:00:00"/>
    <d v="2024-05-30T00:00:00"/>
    <n v="7"/>
    <x v="1"/>
    <m/>
    <n v="12758.22"/>
  </r>
  <r>
    <n v="1179"/>
    <n v="72"/>
    <s v="F"/>
    <x v="1"/>
    <s v="Appendicitis"/>
    <d v="2024-01-05T00:00:00"/>
    <d v="2024-01-11T00:00:00"/>
    <n v="6"/>
    <x v="1"/>
    <m/>
    <n v="5163.16"/>
  </r>
  <r>
    <n v="1180"/>
    <n v="80"/>
    <s v="M"/>
    <x v="3"/>
    <s v="Asthma"/>
    <d v="2024-02-27T00:00:00"/>
    <d v="2024-03-01T00:00:00"/>
    <n v="3"/>
    <x v="0"/>
    <n v="7"/>
    <n v="6549.51"/>
  </r>
  <r>
    <n v="1181"/>
    <n v="87"/>
    <s v="M"/>
    <x v="0"/>
    <s v="Myocardial Infarction"/>
    <d v="2024-03-27T00:00:00"/>
    <d v="2024-04-06T00:00:00"/>
    <n v="10"/>
    <x v="0"/>
    <n v="24"/>
    <n v="7520.64"/>
  </r>
  <r>
    <n v="1182"/>
    <n v="39"/>
    <s v="F"/>
    <x v="3"/>
    <s v="COPD"/>
    <d v="2024-01-12T00:00:00"/>
    <d v="2024-01-19T00:00:00"/>
    <n v="7"/>
    <x v="1"/>
    <m/>
    <n v="11116.36"/>
  </r>
  <r>
    <n v="1183"/>
    <n v="54"/>
    <s v="F"/>
    <x v="3"/>
    <s v="Asthma"/>
    <d v="2024-02-29T00:00:00"/>
    <d v="2024-03-09T00:00:00"/>
    <n v="9"/>
    <x v="0"/>
    <n v="14"/>
    <n v="14587.16"/>
  </r>
  <r>
    <n v="1184"/>
    <n v="65"/>
    <s v="F"/>
    <x v="2"/>
    <s v="Stroke"/>
    <d v="2024-04-28T00:00:00"/>
    <d v="2024-05-03T00:00:00"/>
    <n v="5"/>
    <x v="1"/>
    <m/>
    <n v="9034.8799999999992"/>
  </r>
  <r>
    <n v="1185"/>
    <n v="43"/>
    <s v="M"/>
    <x v="2"/>
    <s v="Stroke"/>
    <d v="2024-03-05T00:00:00"/>
    <d v="2024-03-06T00:00:00"/>
    <n v="1"/>
    <x v="1"/>
    <m/>
    <n v="13489.4"/>
  </r>
  <r>
    <n v="1186"/>
    <n v="84"/>
    <s v="M"/>
    <x v="1"/>
    <s v="Appendicitis"/>
    <d v="2024-03-13T00:00:00"/>
    <d v="2024-03-15T00:00:00"/>
    <n v="2"/>
    <x v="0"/>
    <n v="13"/>
    <n v="8391.83"/>
  </r>
  <r>
    <n v="1187"/>
    <n v="73"/>
    <s v="M"/>
    <x v="1"/>
    <s v="Appendicitis"/>
    <d v="2024-02-26T00:00:00"/>
    <d v="2024-03-05T00:00:00"/>
    <n v="8"/>
    <x v="1"/>
    <m/>
    <n v="14165.66"/>
  </r>
  <r>
    <n v="1188"/>
    <n v="68"/>
    <s v="F"/>
    <x v="2"/>
    <s v="Stroke"/>
    <d v="2024-03-01T00:00:00"/>
    <d v="2024-03-08T00:00:00"/>
    <n v="7"/>
    <x v="0"/>
    <n v="16"/>
    <n v="5694.47"/>
  </r>
  <r>
    <n v="1189"/>
    <n v="60"/>
    <s v="M"/>
    <x v="4"/>
    <s v="Fracture"/>
    <d v="2024-02-05T00:00:00"/>
    <d v="2024-02-06T00:00:00"/>
    <n v="1"/>
    <x v="1"/>
    <m/>
    <n v="14008.75"/>
  </r>
  <r>
    <n v="1190"/>
    <n v="35"/>
    <s v="F"/>
    <x v="2"/>
    <s v="Seizure"/>
    <d v="2024-04-24T00:00:00"/>
    <d v="2024-05-04T00:00:00"/>
    <n v="10"/>
    <x v="0"/>
    <n v="7"/>
    <n v="3228.05"/>
  </r>
  <r>
    <n v="1191"/>
    <n v="88"/>
    <s v="F"/>
    <x v="3"/>
    <s v="COPD"/>
    <d v="2024-01-29T00:00:00"/>
    <d v="2024-02-03T00:00:00"/>
    <n v="5"/>
    <x v="0"/>
    <n v="14"/>
    <n v="4462.18"/>
  </r>
  <r>
    <n v="1192"/>
    <n v="76"/>
    <s v="M"/>
    <x v="3"/>
    <s v="Asthma"/>
    <d v="2024-01-29T00:00:00"/>
    <d v="2024-02-06T00:00:00"/>
    <n v="8"/>
    <x v="0"/>
    <n v="25"/>
    <n v="9184.51"/>
  </r>
  <r>
    <n v="1193"/>
    <n v="36"/>
    <s v="F"/>
    <x v="3"/>
    <s v="Pneumonia"/>
    <d v="2024-04-19T00:00:00"/>
    <d v="2024-04-20T00:00:00"/>
    <n v="1"/>
    <x v="1"/>
    <m/>
    <n v="5886.77"/>
  </r>
  <r>
    <n v="1194"/>
    <n v="28"/>
    <s v="F"/>
    <x v="2"/>
    <s v="Stroke"/>
    <d v="2024-01-18T00:00:00"/>
    <d v="2024-01-27T00:00:00"/>
    <n v="9"/>
    <x v="0"/>
    <n v="17"/>
    <n v="13479.98"/>
  </r>
  <r>
    <n v="1195"/>
    <n v="67"/>
    <s v="F"/>
    <x v="0"/>
    <s v="Myocardial Infarction"/>
    <d v="2024-03-05T00:00:00"/>
    <d v="2024-03-06T00:00:00"/>
    <n v="1"/>
    <x v="1"/>
    <m/>
    <n v="12462.24"/>
  </r>
  <r>
    <n v="1196"/>
    <n v="31"/>
    <s v="F"/>
    <x v="4"/>
    <s v="Fracture"/>
    <d v="2024-02-04T00:00:00"/>
    <d v="2024-02-05T00:00:00"/>
    <n v="1"/>
    <x v="1"/>
    <m/>
    <n v="9552.16"/>
  </r>
  <r>
    <n v="1197"/>
    <n v="77"/>
    <s v="F"/>
    <x v="3"/>
    <s v="Pneumonia"/>
    <d v="2024-02-16T00:00:00"/>
    <d v="2024-02-19T00:00:00"/>
    <n v="3"/>
    <x v="0"/>
    <n v="27"/>
    <n v="12314.28"/>
  </r>
  <r>
    <n v="1198"/>
    <n v="55"/>
    <s v="M"/>
    <x v="2"/>
    <s v="Stroke"/>
    <d v="2024-01-12T00:00:00"/>
    <d v="2024-01-16T00:00:00"/>
    <n v="4"/>
    <x v="0"/>
    <n v="15"/>
    <n v="14200.45"/>
  </r>
  <r>
    <n v="1199"/>
    <n v="87"/>
    <s v="F"/>
    <x v="1"/>
    <s v="Hernia"/>
    <d v="2024-03-05T00:00:00"/>
    <d v="2024-03-06T00:00:00"/>
    <n v="1"/>
    <x v="0"/>
    <n v="14"/>
    <n v="7283.69"/>
  </r>
  <r>
    <n v="1200"/>
    <n v="60"/>
    <s v="F"/>
    <x v="0"/>
    <s v="Myocardial Infarction"/>
    <d v="2024-02-01T00:00:00"/>
    <d v="2024-02-07T00:00:00"/>
    <n v="6"/>
    <x v="1"/>
    <m/>
    <n v="13673.84"/>
  </r>
  <r>
    <n v="1201"/>
    <n v="61"/>
    <s v="M"/>
    <x v="2"/>
    <s v="Migraine"/>
    <d v="2024-05-07T00:00:00"/>
    <d v="2024-05-15T00:00:00"/>
    <n v="8"/>
    <x v="1"/>
    <m/>
    <n v="14091.73"/>
  </r>
  <r>
    <n v="1202"/>
    <n v="28"/>
    <s v="F"/>
    <x v="1"/>
    <s v="Hernia"/>
    <d v="2024-01-21T00:00:00"/>
    <d v="2024-01-28T00:00:00"/>
    <n v="7"/>
    <x v="0"/>
    <n v="22"/>
    <n v="6525.2"/>
  </r>
  <r>
    <n v="1203"/>
    <n v="59"/>
    <s v="F"/>
    <x v="0"/>
    <s v="CHF"/>
    <d v="2024-03-19T00:00:00"/>
    <d v="2024-03-27T00:00:00"/>
    <n v="8"/>
    <x v="1"/>
    <m/>
    <n v="4999.74"/>
  </r>
  <r>
    <n v="1204"/>
    <n v="75"/>
    <s v="M"/>
    <x v="2"/>
    <s v="Migraine"/>
    <d v="2024-03-31T00:00:00"/>
    <d v="2024-04-10T00:00:00"/>
    <n v="10"/>
    <x v="1"/>
    <m/>
    <n v="6294.66"/>
  </r>
  <r>
    <n v="1205"/>
    <n v="69"/>
    <s v="F"/>
    <x v="0"/>
    <s v="CHF"/>
    <d v="2024-05-11T00:00:00"/>
    <d v="2024-05-14T00:00:00"/>
    <n v="3"/>
    <x v="0"/>
    <n v="9"/>
    <n v="13184.03"/>
  </r>
  <r>
    <n v="1206"/>
    <n v="34"/>
    <s v="M"/>
    <x v="2"/>
    <s v="Stroke"/>
    <d v="2024-03-01T00:00:00"/>
    <d v="2024-03-07T00:00:00"/>
    <n v="6"/>
    <x v="1"/>
    <m/>
    <n v="7594.25"/>
  </r>
  <r>
    <n v="1207"/>
    <n v="37"/>
    <s v="F"/>
    <x v="1"/>
    <s v="Appendicitis"/>
    <d v="2024-04-04T00:00:00"/>
    <d v="2024-04-10T00:00:00"/>
    <n v="6"/>
    <x v="1"/>
    <m/>
    <n v="12157.01"/>
  </r>
  <r>
    <n v="1208"/>
    <n v="85"/>
    <s v="F"/>
    <x v="1"/>
    <s v="Appendicitis"/>
    <d v="2024-04-11T00:00:00"/>
    <d v="2024-04-17T00:00:00"/>
    <n v="6"/>
    <x v="1"/>
    <m/>
    <n v="5995.34"/>
  </r>
  <r>
    <n v="1209"/>
    <n v="41"/>
    <s v="F"/>
    <x v="0"/>
    <s v="CHF"/>
    <d v="2024-05-12T00:00:00"/>
    <d v="2024-05-19T00:00:00"/>
    <n v="7"/>
    <x v="0"/>
    <n v="13"/>
    <n v="12299.57"/>
  </r>
  <r>
    <n v="1210"/>
    <n v="54"/>
    <s v="F"/>
    <x v="2"/>
    <s v="Stroke"/>
    <d v="2024-02-21T00:00:00"/>
    <d v="2024-02-23T00:00:00"/>
    <n v="2"/>
    <x v="0"/>
    <n v="7"/>
    <n v="8424.51"/>
  </r>
  <r>
    <n v="1211"/>
    <n v="58"/>
    <s v="F"/>
    <x v="2"/>
    <s v="Stroke"/>
    <d v="2024-01-17T00:00:00"/>
    <d v="2024-01-26T00:00:00"/>
    <n v="9"/>
    <x v="1"/>
    <m/>
    <n v="13695.98"/>
  </r>
  <r>
    <n v="1212"/>
    <n v="40"/>
    <s v="F"/>
    <x v="3"/>
    <s v="Pneumonia"/>
    <d v="2024-05-10T00:00:00"/>
    <d v="2024-05-14T00:00:00"/>
    <n v="4"/>
    <x v="0"/>
    <n v="11"/>
    <n v="12504.79"/>
  </r>
  <r>
    <n v="1213"/>
    <n v="21"/>
    <s v="F"/>
    <x v="3"/>
    <s v="Asthma"/>
    <d v="2024-05-21T00:00:00"/>
    <d v="2024-05-31T00:00:00"/>
    <n v="10"/>
    <x v="1"/>
    <m/>
    <n v="8608.8700000000008"/>
  </r>
  <r>
    <n v="1214"/>
    <n v="29"/>
    <s v="M"/>
    <x v="1"/>
    <s v="Appendicitis"/>
    <d v="2024-03-20T00:00:00"/>
    <d v="2024-03-27T00:00:00"/>
    <n v="7"/>
    <x v="1"/>
    <m/>
    <n v="9308.35"/>
  </r>
  <r>
    <n v="1215"/>
    <n v="27"/>
    <s v="M"/>
    <x v="2"/>
    <s v="Seizure"/>
    <d v="2024-03-22T00:00:00"/>
    <d v="2024-03-24T00:00:00"/>
    <n v="2"/>
    <x v="1"/>
    <m/>
    <n v="8590"/>
  </r>
  <r>
    <n v="1216"/>
    <n v="34"/>
    <s v="M"/>
    <x v="1"/>
    <s v="Hernia"/>
    <d v="2024-02-03T00:00:00"/>
    <d v="2024-02-10T00:00:00"/>
    <n v="7"/>
    <x v="0"/>
    <n v="8"/>
    <n v="9217.23"/>
  </r>
  <r>
    <n v="1217"/>
    <n v="38"/>
    <s v="F"/>
    <x v="4"/>
    <s v="Fracture"/>
    <d v="2024-02-27T00:00:00"/>
    <d v="2024-03-04T00:00:00"/>
    <n v="6"/>
    <x v="1"/>
    <m/>
    <n v="13151.2"/>
  </r>
  <r>
    <n v="1218"/>
    <n v="88"/>
    <s v="F"/>
    <x v="4"/>
    <s v="Fracture"/>
    <d v="2024-02-02T00:00:00"/>
    <d v="2024-02-07T00:00:00"/>
    <n v="5"/>
    <x v="0"/>
    <n v="21"/>
    <n v="10691.85"/>
  </r>
  <r>
    <n v="1219"/>
    <n v="37"/>
    <s v="M"/>
    <x v="1"/>
    <s v="Cholecystitis"/>
    <d v="2024-03-27T00:00:00"/>
    <d v="2024-04-06T00:00:00"/>
    <n v="10"/>
    <x v="0"/>
    <n v="5"/>
    <n v="3974.67"/>
  </r>
  <r>
    <n v="1220"/>
    <n v="44"/>
    <s v="F"/>
    <x v="1"/>
    <s v="Hernia"/>
    <d v="2024-01-08T00:00:00"/>
    <d v="2024-01-16T00:00:00"/>
    <n v="8"/>
    <x v="1"/>
    <m/>
    <n v="10702.89"/>
  </r>
  <r>
    <n v="1221"/>
    <n v="49"/>
    <s v="F"/>
    <x v="4"/>
    <s v="Osteoporosis"/>
    <d v="2024-03-17T00:00:00"/>
    <d v="2024-03-25T00:00:00"/>
    <n v="8"/>
    <x v="0"/>
    <n v="27"/>
    <n v="3718.96"/>
  </r>
  <r>
    <n v="1222"/>
    <n v="79"/>
    <s v="F"/>
    <x v="2"/>
    <s v="Migraine"/>
    <d v="2024-02-22T00:00:00"/>
    <d v="2024-02-28T00:00:00"/>
    <n v="6"/>
    <x v="0"/>
    <n v="15"/>
    <n v="13337.82"/>
  </r>
  <r>
    <n v="1223"/>
    <n v="62"/>
    <s v="F"/>
    <x v="4"/>
    <s v="Arthritis"/>
    <d v="2024-02-03T00:00:00"/>
    <d v="2024-02-09T00:00:00"/>
    <n v="6"/>
    <x v="0"/>
    <n v="15"/>
    <n v="5900.85"/>
  </r>
  <r>
    <n v="1224"/>
    <n v="75"/>
    <s v="M"/>
    <x v="0"/>
    <s v="Arrhythmia"/>
    <d v="2024-02-06T00:00:00"/>
    <d v="2024-02-08T00:00:00"/>
    <n v="2"/>
    <x v="0"/>
    <n v="14"/>
    <n v="14344.62"/>
  </r>
  <r>
    <n v="1225"/>
    <n v="49"/>
    <s v="M"/>
    <x v="1"/>
    <s v="Hernia"/>
    <d v="2024-03-24T00:00:00"/>
    <d v="2024-04-03T00:00:00"/>
    <n v="10"/>
    <x v="1"/>
    <m/>
    <n v="5278.01"/>
  </r>
  <r>
    <n v="1226"/>
    <n v="83"/>
    <s v="F"/>
    <x v="3"/>
    <s v="Asthma"/>
    <d v="2024-05-07T00:00:00"/>
    <d v="2024-05-12T00:00:00"/>
    <n v="5"/>
    <x v="1"/>
    <m/>
    <n v="3278.12"/>
  </r>
  <r>
    <n v="1227"/>
    <n v="76"/>
    <s v="M"/>
    <x v="2"/>
    <s v="Seizure"/>
    <d v="2024-02-25T00:00:00"/>
    <d v="2024-03-06T00:00:00"/>
    <n v="10"/>
    <x v="1"/>
    <m/>
    <n v="3583.9"/>
  </r>
  <r>
    <n v="1228"/>
    <n v="78"/>
    <s v="F"/>
    <x v="4"/>
    <s v="Osteoporosis"/>
    <d v="2024-05-17T00:00:00"/>
    <d v="2024-05-18T00:00:00"/>
    <n v="1"/>
    <x v="0"/>
    <n v="18"/>
    <n v="4607.22"/>
  </r>
  <r>
    <n v="1229"/>
    <n v="64"/>
    <s v="F"/>
    <x v="4"/>
    <s v="Arthritis"/>
    <d v="2024-04-03T00:00:00"/>
    <d v="2024-04-04T00:00:00"/>
    <n v="1"/>
    <x v="1"/>
    <m/>
    <n v="3613.89"/>
  </r>
  <r>
    <n v="1230"/>
    <n v="64"/>
    <s v="F"/>
    <x v="1"/>
    <s v="Appendicitis"/>
    <d v="2024-01-19T00:00:00"/>
    <d v="2024-01-26T00:00:00"/>
    <n v="7"/>
    <x v="1"/>
    <m/>
    <n v="12172.85"/>
  </r>
  <r>
    <n v="1231"/>
    <n v="33"/>
    <s v="M"/>
    <x v="4"/>
    <s v="Arthritis"/>
    <d v="2024-01-25T00:00:00"/>
    <d v="2024-02-01T00:00:00"/>
    <n v="7"/>
    <x v="1"/>
    <m/>
    <n v="12538.77"/>
  </r>
  <r>
    <n v="1232"/>
    <n v="64"/>
    <s v="M"/>
    <x v="4"/>
    <s v="Arthritis"/>
    <d v="2024-02-20T00:00:00"/>
    <d v="2024-03-01T00:00:00"/>
    <n v="10"/>
    <x v="1"/>
    <m/>
    <n v="9000.93"/>
  </r>
  <r>
    <n v="1233"/>
    <n v="35"/>
    <s v="F"/>
    <x v="0"/>
    <s v="CHF"/>
    <d v="2024-05-01T00:00:00"/>
    <d v="2024-05-10T00:00:00"/>
    <n v="9"/>
    <x v="1"/>
    <m/>
    <n v="4787.29"/>
  </r>
  <r>
    <n v="1234"/>
    <n v="59"/>
    <s v="F"/>
    <x v="1"/>
    <s v="Appendicitis"/>
    <d v="2024-02-11T00:00:00"/>
    <d v="2024-02-18T00:00:00"/>
    <n v="7"/>
    <x v="1"/>
    <m/>
    <n v="10124.700000000001"/>
  </r>
  <r>
    <n v="1235"/>
    <n v="86"/>
    <s v="F"/>
    <x v="1"/>
    <s v="Cholecystitis"/>
    <d v="2024-05-24T00:00:00"/>
    <d v="2024-05-29T00:00:00"/>
    <n v="5"/>
    <x v="1"/>
    <m/>
    <n v="12788.99"/>
  </r>
  <r>
    <n v="1236"/>
    <n v="32"/>
    <s v="F"/>
    <x v="4"/>
    <s v="Osteoporosis"/>
    <d v="2024-05-29T00:00:00"/>
    <d v="2024-06-03T00:00:00"/>
    <n v="5"/>
    <x v="0"/>
    <n v="24"/>
    <n v="8695.08"/>
  </r>
  <r>
    <n v="1237"/>
    <n v="47"/>
    <s v="M"/>
    <x v="1"/>
    <s v="Cholecystitis"/>
    <d v="2024-05-29T00:00:00"/>
    <d v="2024-06-06T00:00:00"/>
    <n v="8"/>
    <x v="0"/>
    <n v="21"/>
    <n v="10548.3"/>
  </r>
  <r>
    <n v="1238"/>
    <n v="36"/>
    <s v="M"/>
    <x v="1"/>
    <s v="Hernia"/>
    <d v="2024-01-09T00:00:00"/>
    <d v="2024-01-19T00:00:00"/>
    <n v="10"/>
    <x v="0"/>
    <n v="11"/>
    <n v="3227.25"/>
  </r>
  <r>
    <n v="1239"/>
    <n v="37"/>
    <s v="F"/>
    <x v="4"/>
    <s v="Osteoporosis"/>
    <d v="2024-02-22T00:00:00"/>
    <d v="2024-02-29T00:00:00"/>
    <n v="7"/>
    <x v="1"/>
    <m/>
    <n v="13473.81"/>
  </r>
  <r>
    <n v="1240"/>
    <n v="35"/>
    <s v="M"/>
    <x v="0"/>
    <s v="Myocardial Infarction"/>
    <d v="2024-05-23T00:00:00"/>
    <d v="2024-05-29T00:00:00"/>
    <n v="6"/>
    <x v="1"/>
    <m/>
    <n v="9305.73"/>
  </r>
  <r>
    <n v="1241"/>
    <n v="76"/>
    <s v="F"/>
    <x v="4"/>
    <s v="Fracture"/>
    <d v="2024-05-19T00:00:00"/>
    <d v="2024-05-25T00:00:00"/>
    <n v="6"/>
    <x v="1"/>
    <m/>
    <n v="10320.92"/>
  </r>
  <r>
    <n v="1242"/>
    <n v="53"/>
    <s v="F"/>
    <x v="3"/>
    <s v="COPD"/>
    <d v="2024-02-27T00:00:00"/>
    <d v="2024-03-03T00:00:00"/>
    <n v="5"/>
    <x v="1"/>
    <m/>
    <n v="11458.81"/>
  </r>
  <r>
    <n v="1243"/>
    <n v="79"/>
    <s v="F"/>
    <x v="2"/>
    <s v="Migraine"/>
    <d v="2024-05-23T00:00:00"/>
    <d v="2024-05-28T00:00:00"/>
    <n v="5"/>
    <x v="1"/>
    <m/>
    <n v="4462.49"/>
  </r>
  <r>
    <n v="1244"/>
    <n v="68"/>
    <s v="F"/>
    <x v="1"/>
    <s v="Hernia"/>
    <d v="2024-02-07T00:00:00"/>
    <d v="2024-02-12T00:00:00"/>
    <n v="5"/>
    <x v="0"/>
    <n v="14"/>
    <n v="14463.76"/>
  </r>
  <r>
    <n v="1245"/>
    <n v="74"/>
    <s v="F"/>
    <x v="0"/>
    <s v="Arrhythmia"/>
    <d v="2024-05-02T00:00:00"/>
    <d v="2024-05-06T00:00:00"/>
    <n v="4"/>
    <x v="0"/>
    <n v="22"/>
    <n v="6253.59"/>
  </r>
  <r>
    <n v="1246"/>
    <n v="52"/>
    <s v="M"/>
    <x v="1"/>
    <s v="Cholecystitis"/>
    <d v="2024-01-28T00:00:00"/>
    <d v="2024-02-07T00:00:00"/>
    <n v="10"/>
    <x v="0"/>
    <n v="12"/>
    <n v="3609.19"/>
  </r>
  <r>
    <n v="1247"/>
    <n v="47"/>
    <s v="M"/>
    <x v="1"/>
    <s v="Appendicitis"/>
    <d v="2024-01-26T00:00:00"/>
    <d v="2024-02-02T00:00:00"/>
    <n v="7"/>
    <x v="1"/>
    <m/>
    <n v="11608.3"/>
  </r>
  <r>
    <n v="1248"/>
    <n v="35"/>
    <s v="M"/>
    <x v="0"/>
    <s v="Myocardial Infarction"/>
    <d v="2024-05-20T00:00:00"/>
    <d v="2024-05-23T00:00:00"/>
    <n v="3"/>
    <x v="1"/>
    <m/>
    <n v="10834.71"/>
  </r>
  <r>
    <n v="1249"/>
    <n v="43"/>
    <s v="F"/>
    <x v="2"/>
    <s v="Migraine"/>
    <d v="2024-03-23T00:00:00"/>
    <d v="2024-03-28T00:00:00"/>
    <n v="5"/>
    <x v="0"/>
    <n v="29"/>
    <n v="4073.53"/>
  </r>
  <r>
    <n v="1250"/>
    <n v="86"/>
    <s v="M"/>
    <x v="1"/>
    <s v="Appendicitis"/>
    <d v="2024-02-14T00:00:00"/>
    <d v="2024-02-21T00:00:00"/>
    <n v="7"/>
    <x v="0"/>
    <n v="6"/>
    <n v="14966.06"/>
  </r>
  <r>
    <n v="1251"/>
    <n v="41"/>
    <s v="F"/>
    <x v="2"/>
    <s v="Migraine"/>
    <d v="2024-01-10T00:00:00"/>
    <d v="2024-01-11T00:00:00"/>
    <n v="1"/>
    <x v="1"/>
    <m/>
    <n v="9815.5400000000009"/>
  </r>
  <r>
    <n v="1252"/>
    <n v="54"/>
    <s v="F"/>
    <x v="0"/>
    <s v="Arrhythmia"/>
    <d v="2024-05-19T00:00:00"/>
    <d v="2024-05-28T00:00:00"/>
    <n v="9"/>
    <x v="1"/>
    <m/>
    <n v="13671.12"/>
  </r>
  <r>
    <n v="1253"/>
    <n v="77"/>
    <s v="F"/>
    <x v="3"/>
    <s v="Pneumonia"/>
    <d v="2024-02-19T00:00:00"/>
    <d v="2024-02-21T00:00:00"/>
    <n v="2"/>
    <x v="1"/>
    <m/>
    <n v="4949.93"/>
  </r>
  <r>
    <n v="1254"/>
    <n v="50"/>
    <s v="M"/>
    <x v="2"/>
    <s v="Seizure"/>
    <d v="2024-01-04T00:00:00"/>
    <d v="2024-01-10T00:00:00"/>
    <n v="6"/>
    <x v="1"/>
    <m/>
    <n v="9813.3700000000008"/>
  </r>
  <r>
    <n v="1255"/>
    <n v="69"/>
    <s v="F"/>
    <x v="3"/>
    <s v="COPD"/>
    <d v="2024-05-11T00:00:00"/>
    <d v="2024-05-17T00:00:00"/>
    <n v="6"/>
    <x v="0"/>
    <n v="17"/>
    <n v="11031.07"/>
  </r>
  <r>
    <n v="1256"/>
    <n v="79"/>
    <s v="F"/>
    <x v="3"/>
    <s v="COPD"/>
    <d v="2024-03-04T00:00:00"/>
    <d v="2024-03-05T00:00:00"/>
    <n v="1"/>
    <x v="1"/>
    <m/>
    <n v="7602.89"/>
  </r>
  <r>
    <n v="1257"/>
    <n v="60"/>
    <s v="F"/>
    <x v="2"/>
    <s v="Migraine"/>
    <d v="2024-05-29T00:00:00"/>
    <d v="2024-06-08T00:00:00"/>
    <n v="10"/>
    <x v="0"/>
    <n v="13"/>
    <n v="10844.2"/>
  </r>
  <r>
    <n v="1258"/>
    <n v="33"/>
    <s v="F"/>
    <x v="3"/>
    <s v="COPD"/>
    <d v="2024-03-19T00:00:00"/>
    <d v="2024-03-22T00:00:00"/>
    <n v="3"/>
    <x v="1"/>
    <m/>
    <n v="11232.88"/>
  </r>
  <r>
    <n v="1259"/>
    <n v="33"/>
    <s v="F"/>
    <x v="4"/>
    <s v="Arthritis"/>
    <d v="2024-04-04T00:00:00"/>
    <d v="2024-04-14T00:00:00"/>
    <n v="10"/>
    <x v="0"/>
    <n v="12"/>
    <n v="14488.33"/>
  </r>
  <r>
    <n v="1260"/>
    <n v="76"/>
    <s v="F"/>
    <x v="2"/>
    <s v="Stroke"/>
    <d v="2024-04-16T00:00:00"/>
    <d v="2024-04-25T00:00:00"/>
    <n v="9"/>
    <x v="1"/>
    <m/>
    <n v="12088.21"/>
  </r>
  <r>
    <n v="1261"/>
    <n v="28"/>
    <s v="F"/>
    <x v="3"/>
    <s v="COPD"/>
    <d v="2024-05-15T00:00:00"/>
    <d v="2024-05-21T00:00:00"/>
    <n v="6"/>
    <x v="0"/>
    <n v="23"/>
    <n v="4346.51"/>
  </r>
  <r>
    <n v="1262"/>
    <n v="43"/>
    <s v="M"/>
    <x v="1"/>
    <s v="Cholecystitis"/>
    <d v="2024-02-12T00:00:00"/>
    <d v="2024-02-18T00:00:00"/>
    <n v="6"/>
    <x v="1"/>
    <m/>
    <n v="4394.88"/>
  </r>
  <r>
    <n v="1263"/>
    <n v="80"/>
    <s v="M"/>
    <x v="3"/>
    <s v="Pneumonia"/>
    <d v="2024-05-10T00:00:00"/>
    <d v="2024-05-18T00:00:00"/>
    <n v="8"/>
    <x v="0"/>
    <n v="19"/>
    <n v="4583.33"/>
  </r>
  <r>
    <n v="1264"/>
    <n v="90"/>
    <s v="M"/>
    <x v="2"/>
    <s v="Migraine"/>
    <d v="2024-05-23T00:00:00"/>
    <d v="2024-05-31T00:00:00"/>
    <n v="8"/>
    <x v="1"/>
    <m/>
    <n v="11679.36"/>
  </r>
  <r>
    <n v="1265"/>
    <n v="18"/>
    <s v="M"/>
    <x v="2"/>
    <s v="Migraine"/>
    <d v="2024-05-28T00:00:00"/>
    <d v="2024-05-30T00:00:00"/>
    <n v="2"/>
    <x v="0"/>
    <n v="18"/>
    <n v="7134.35"/>
  </r>
  <r>
    <n v="1266"/>
    <n v="25"/>
    <s v="M"/>
    <x v="0"/>
    <s v="Myocardial Infarction"/>
    <d v="2024-04-30T00:00:00"/>
    <d v="2024-05-01T00:00:00"/>
    <n v="1"/>
    <x v="1"/>
    <m/>
    <n v="7906.4"/>
  </r>
  <r>
    <n v="1267"/>
    <n v="71"/>
    <s v="F"/>
    <x v="3"/>
    <s v="Pneumonia"/>
    <d v="2024-04-07T00:00:00"/>
    <d v="2024-04-15T00:00:00"/>
    <n v="8"/>
    <x v="1"/>
    <m/>
    <n v="7507.75"/>
  </r>
  <r>
    <n v="1268"/>
    <n v="62"/>
    <s v="M"/>
    <x v="1"/>
    <s v="Appendicitis"/>
    <d v="2024-02-15T00:00:00"/>
    <d v="2024-02-24T00:00:00"/>
    <n v="9"/>
    <x v="1"/>
    <m/>
    <n v="9346.11"/>
  </r>
  <r>
    <n v="1269"/>
    <n v="20"/>
    <s v="F"/>
    <x v="3"/>
    <s v="COPD"/>
    <d v="2024-04-28T00:00:00"/>
    <d v="2024-05-07T00:00:00"/>
    <n v="9"/>
    <x v="1"/>
    <m/>
    <n v="9383.2000000000007"/>
  </r>
  <r>
    <n v="1270"/>
    <n v="76"/>
    <s v="F"/>
    <x v="3"/>
    <s v="COPD"/>
    <d v="2024-02-09T00:00:00"/>
    <d v="2024-02-14T00:00:00"/>
    <n v="5"/>
    <x v="0"/>
    <n v="28"/>
    <n v="12185.88"/>
  </r>
  <r>
    <n v="1271"/>
    <n v="71"/>
    <s v="M"/>
    <x v="0"/>
    <s v="Myocardial Infarction"/>
    <d v="2024-03-02T00:00:00"/>
    <d v="2024-03-06T00:00:00"/>
    <n v="4"/>
    <x v="0"/>
    <n v="8"/>
    <n v="10127.33"/>
  </r>
  <r>
    <n v="1272"/>
    <n v="24"/>
    <s v="M"/>
    <x v="2"/>
    <s v="Seizure"/>
    <d v="2024-01-12T00:00:00"/>
    <d v="2024-01-19T00:00:00"/>
    <n v="7"/>
    <x v="1"/>
    <m/>
    <n v="5812.07"/>
  </r>
  <r>
    <n v="1273"/>
    <n v="35"/>
    <s v="F"/>
    <x v="3"/>
    <s v="COPD"/>
    <d v="2024-02-29T00:00:00"/>
    <d v="2024-03-10T00:00:00"/>
    <n v="10"/>
    <x v="1"/>
    <m/>
    <n v="9929.7000000000007"/>
  </r>
  <r>
    <n v="1274"/>
    <n v="56"/>
    <s v="M"/>
    <x v="4"/>
    <s v="Fracture"/>
    <d v="2024-05-13T00:00:00"/>
    <d v="2024-05-17T00:00:00"/>
    <n v="4"/>
    <x v="1"/>
    <m/>
    <n v="6606.01"/>
  </r>
  <r>
    <n v="1275"/>
    <n v="40"/>
    <s v="F"/>
    <x v="0"/>
    <s v="Myocardial Infarction"/>
    <d v="2024-05-22T00:00:00"/>
    <d v="2024-05-30T00:00:00"/>
    <n v="8"/>
    <x v="0"/>
    <n v="16"/>
    <n v="14299.04"/>
  </r>
  <r>
    <n v="1276"/>
    <n v="58"/>
    <s v="F"/>
    <x v="2"/>
    <s v="Seizure"/>
    <d v="2024-04-14T00:00:00"/>
    <d v="2024-04-17T00:00:00"/>
    <n v="3"/>
    <x v="1"/>
    <m/>
    <n v="7517.52"/>
  </r>
  <r>
    <n v="1277"/>
    <n v="48"/>
    <s v="M"/>
    <x v="1"/>
    <s v="Hernia"/>
    <d v="2024-03-17T00:00:00"/>
    <d v="2024-03-20T00:00:00"/>
    <n v="3"/>
    <x v="1"/>
    <m/>
    <n v="13976.89"/>
  </r>
  <r>
    <n v="1278"/>
    <n v="71"/>
    <s v="M"/>
    <x v="1"/>
    <s v="Hernia"/>
    <d v="2024-04-09T00:00:00"/>
    <d v="2024-04-13T00:00:00"/>
    <n v="4"/>
    <x v="1"/>
    <m/>
    <n v="5440.04"/>
  </r>
  <r>
    <n v="1279"/>
    <n v="65"/>
    <s v="M"/>
    <x v="0"/>
    <s v="Arrhythmia"/>
    <d v="2024-05-17T00:00:00"/>
    <d v="2024-05-21T00:00:00"/>
    <n v="4"/>
    <x v="0"/>
    <n v="13"/>
    <n v="7526.02"/>
  </r>
  <r>
    <n v="1280"/>
    <n v="23"/>
    <s v="M"/>
    <x v="1"/>
    <s v="Cholecystitis"/>
    <d v="2024-02-18T00:00:00"/>
    <d v="2024-02-28T00:00:00"/>
    <n v="10"/>
    <x v="0"/>
    <n v="20"/>
    <n v="5506.67"/>
  </r>
  <r>
    <n v="1281"/>
    <n v="19"/>
    <s v="M"/>
    <x v="4"/>
    <s v="Osteoporosis"/>
    <d v="2024-02-18T00:00:00"/>
    <d v="2024-02-20T00:00:00"/>
    <n v="2"/>
    <x v="1"/>
    <m/>
    <n v="13973.3"/>
  </r>
  <r>
    <n v="1282"/>
    <n v="44"/>
    <s v="F"/>
    <x v="1"/>
    <s v="Cholecystitis"/>
    <d v="2024-03-02T00:00:00"/>
    <d v="2024-03-11T00:00:00"/>
    <n v="9"/>
    <x v="1"/>
    <m/>
    <n v="12306.17"/>
  </r>
  <r>
    <n v="1283"/>
    <n v="86"/>
    <s v="F"/>
    <x v="2"/>
    <s v="Migraine"/>
    <d v="2024-03-19T00:00:00"/>
    <d v="2024-03-24T00:00:00"/>
    <n v="5"/>
    <x v="1"/>
    <m/>
    <n v="9153.7999999999993"/>
  </r>
  <r>
    <n v="1284"/>
    <n v="30"/>
    <s v="F"/>
    <x v="2"/>
    <s v="Migraine"/>
    <d v="2024-03-22T00:00:00"/>
    <d v="2024-03-26T00:00:00"/>
    <n v="4"/>
    <x v="1"/>
    <m/>
    <n v="6755.06"/>
  </r>
  <r>
    <n v="1285"/>
    <n v="46"/>
    <s v="M"/>
    <x v="0"/>
    <s v="Myocardial Infarction"/>
    <d v="2024-01-05T00:00:00"/>
    <d v="2024-01-10T00:00:00"/>
    <n v="5"/>
    <x v="1"/>
    <m/>
    <n v="6542.31"/>
  </r>
  <r>
    <n v="1286"/>
    <n v="47"/>
    <s v="F"/>
    <x v="3"/>
    <s v="Asthma"/>
    <d v="2024-05-25T00:00:00"/>
    <d v="2024-05-29T00:00:00"/>
    <n v="4"/>
    <x v="1"/>
    <m/>
    <n v="9607.7099999999991"/>
  </r>
  <r>
    <n v="1287"/>
    <n v="80"/>
    <s v="F"/>
    <x v="4"/>
    <s v="Osteoporosis"/>
    <d v="2024-04-27T00:00:00"/>
    <d v="2024-04-30T00:00:00"/>
    <n v="3"/>
    <x v="1"/>
    <m/>
    <n v="5031.1899999999996"/>
  </r>
  <r>
    <n v="1288"/>
    <n v="41"/>
    <s v="M"/>
    <x v="1"/>
    <s v="Hernia"/>
    <d v="2024-05-14T00:00:00"/>
    <d v="2024-05-15T00:00:00"/>
    <n v="1"/>
    <x v="0"/>
    <n v="26"/>
    <n v="3582.17"/>
  </r>
  <r>
    <n v="1289"/>
    <n v="35"/>
    <s v="M"/>
    <x v="0"/>
    <s v="Arrhythmia"/>
    <d v="2024-01-18T00:00:00"/>
    <d v="2024-01-21T00:00:00"/>
    <n v="3"/>
    <x v="0"/>
    <n v="11"/>
    <n v="9068.7999999999993"/>
  </r>
  <r>
    <n v="1290"/>
    <n v="79"/>
    <s v="F"/>
    <x v="4"/>
    <s v="Fracture"/>
    <d v="2024-01-05T00:00:00"/>
    <d v="2024-01-06T00:00:00"/>
    <n v="1"/>
    <x v="1"/>
    <m/>
    <n v="3142.21"/>
  </r>
  <r>
    <n v="1291"/>
    <n v="53"/>
    <s v="F"/>
    <x v="1"/>
    <s v="Cholecystitis"/>
    <d v="2024-01-05T00:00:00"/>
    <d v="2024-01-14T00:00:00"/>
    <n v="9"/>
    <x v="1"/>
    <m/>
    <n v="12674.01"/>
  </r>
  <r>
    <n v="1292"/>
    <n v="30"/>
    <s v="M"/>
    <x v="3"/>
    <s v="COPD"/>
    <d v="2024-03-02T00:00:00"/>
    <d v="2024-03-06T00:00:00"/>
    <n v="4"/>
    <x v="1"/>
    <m/>
    <n v="12782.57"/>
  </r>
  <r>
    <n v="1293"/>
    <n v="28"/>
    <s v="F"/>
    <x v="4"/>
    <s v="Osteoporosis"/>
    <d v="2024-04-13T00:00:00"/>
    <d v="2024-04-21T00:00:00"/>
    <n v="8"/>
    <x v="0"/>
    <n v="27"/>
    <n v="5710.29"/>
  </r>
  <r>
    <n v="1294"/>
    <n v="22"/>
    <s v="M"/>
    <x v="0"/>
    <s v="Myocardial Infarction"/>
    <d v="2024-04-13T00:00:00"/>
    <d v="2024-04-20T00:00:00"/>
    <n v="7"/>
    <x v="1"/>
    <m/>
    <n v="9632.42"/>
  </r>
  <r>
    <n v="1295"/>
    <n v="19"/>
    <s v="M"/>
    <x v="0"/>
    <s v="Myocardial Infarction"/>
    <d v="2024-01-22T00:00:00"/>
    <d v="2024-01-30T00:00:00"/>
    <n v="8"/>
    <x v="1"/>
    <m/>
    <n v="10738.89"/>
  </r>
  <r>
    <n v="1296"/>
    <n v="30"/>
    <s v="M"/>
    <x v="4"/>
    <s v="Arthritis"/>
    <d v="2024-02-28T00:00:00"/>
    <d v="2024-03-03T00:00:00"/>
    <n v="4"/>
    <x v="1"/>
    <m/>
    <n v="6253.14"/>
  </r>
  <r>
    <n v="1297"/>
    <n v="53"/>
    <s v="M"/>
    <x v="0"/>
    <s v="Myocardial Infarction"/>
    <d v="2024-02-15T00:00:00"/>
    <d v="2024-02-21T00:00:00"/>
    <n v="6"/>
    <x v="0"/>
    <n v="11"/>
    <n v="10044.43"/>
  </r>
  <r>
    <n v="1298"/>
    <n v="56"/>
    <s v="M"/>
    <x v="2"/>
    <s v="Stroke"/>
    <d v="2024-05-24T00:00:00"/>
    <d v="2024-05-28T00:00:00"/>
    <n v="4"/>
    <x v="1"/>
    <m/>
    <n v="11124.42"/>
  </r>
  <r>
    <n v="1299"/>
    <n v="67"/>
    <s v="M"/>
    <x v="1"/>
    <s v="Hernia"/>
    <d v="2024-01-21T00:00:00"/>
    <d v="2024-01-30T00:00:00"/>
    <n v="9"/>
    <x v="1"/>
    <m/>
    <n v="3644.36"/>
  </r>
  <r>
    <n v="1300"/>
    <n v="27"/>
    <s v="F"/>
    <x v="2"/>
    <s v="Stroke"/>
    <d v="2024-04-11T00:00:00"/>
    <d v="2024-04-17T00:00:00"/>
    <n v="6"/>
    <x v="0"/>
    <n v="25"/>
    <n v="6279.9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x v="0"/>
    <n v="53"/>
    <s v="M"/>
    <s v="Cardiology"/>
    <s v="CHF"/>
    <d v="2024-02-27T00:00:00"/>
    <d v="2024-03-01T00:00:00"/>
    <n v="3"/>
    <x v="0"/>
    <n v="26"/>
    <n v="11888.01"/>
    <n v="11888.01"/>
  </r>
  <r>
    <x v="1"/>
    <n v="72"/>
    <s v="M"/>
    <s v="General Surgery"/>
    <s v="Appendicitis"/>
    <d v="2024-01-08T00:00:00"/>
    <d v="2024-01-10T00:00:00"/>
    <n v="2"/>
    <x v="0"/>
    <n v="12"/>
    <n v="9064.26"/>
    <n v="9064.26"/>
  </r>
  <r>
    <x v="2"/>
    <n v="43"/>
    <s v="F"/>
    <s v="Cardiology"/>
    <s v="Myocardial Infarction"/>
    <d v="2024-02-26T00:00:00"/>
    <d v="2024-03-05T00:00:00"/>
    <n v="8"/>
    <x v="1"/>
    <s v="N/A"/>
    <n v="12713.17"/>
    <n v="12713.17"/>
  </r>
  <r>
    <x v="3"/>
    <n v="72"/>
    <s v="F"/>
    <s v="Cardiology"/>
    <s v="CHF"/>
    <d v="2024-03-12T00:00:00"/>
    <d v="2024-03-15T00:00:00"/>
    <n v="3"/>
    <x v="0"/>
    <n v="29"/>
    <n v="7039.13"/>
    <n v="7039.13"/>
  </r>
  <r>
    <x v="4"/>
    <n v="30"/>
    <s v="F"/>
    <s v="Cardiology"/>
    <s v="Arrhythmia"/>
    <d v="2024-03-29T00:00:00"/>
    <d v="2024-04-08T00:00:00"/>
    <n v="10"/>
    <x v="1"/>
    <s v="N/A"/>
    <n v="12685.54"/>
    <n v="12685.54"/>
  </r>
  <r>
    <x v="5"/>
    <n v="33"/>
    <s v="F"/>
    <s v="Neurology"/>
    <s v="Seizure"/>
    <d v="2024-01-21T00:00:00"/>
    <d v="2024-01-30T00:00:00"/>
    <n v="9"/>
    <x v="1"/>
    <s v="N/A"/>
    <n v="12952.86"/>
    <n v="12952.86"/>
  </r>
  <r>
    <x v="6"/>
    <n v="42"/>
    <s v="M"/>
    <s v="General Surgery"/>
    <s v="Hernia"/>
    <d v="2024-01-12T00:00:00"/>
    <d v="2024-01-16T00:00:00"/>
    <n v="4"/>
    <x v="1"/>
    <s v="N/A"/>
    <n v="14822.66"/>
    <n v="14822.66"/>
  </r>
  <r>
    <x v="7"/>
    <n v="66"/>
    <s v="F"/>
    <s v="Pulmonology"/>
    <s v="COPD"/>
    <d v="2024-04-26T00:00:00"/>
    <d v="2024-05-02T00:00:00"/>
    <n v="6"/>
    <x v="0"/>
    <n v="16"/>
    <n v="7263.25"/>
    <n v="7263.25"/>
  </r>
  <r>
    <x v="8"/>
    <n v="27"/>
    <s v="M"/>
    <s v="Orthopedics"/>
    <s v="Arthritis"/>
    <d v="2024-05-16T00:00:00"/>
    <d v="2024-05-20T00:00:00"/>
    <n v="4"/>
    <x v="0"/>
    <n v="19"/>
    <n v="7553.47"/>
    <n v="7553.47"/>
  </r>
  <r>
    <x v="9"/>
    <n v="59"/>
    <s v="M"/>
    <s v="General Surgery"/>
    <s v="Appendicitis"/>
    <d v="2024-02-28T00:00:00"/>
    <d v="2024-02-29T00:00:00"/>
    <n v="1"/>
    <x v="1"/>
    <s v="N/A"/>
    <n v="7813.98"/>
    <n v="7813.98"/>
  </r>
  <r>
    <x v="10"/>
    <n v="90"/>
    <s v="F"/>
    <s v="Cardiology"/>
    <s v="CHF"/>
    <d v="2024-02-24T00:00:00"/>
    <d v="2024-03-03T00:00:00"/>
    <n v="8"/>
    <x v="1"/>
    <s v="N/A"/>
    <n v="13616.2"/>
    <n v="13616.2"/>
  </r>
  <r>
    <x v="11"/>
    <n v="51"/>
    <s v="M"/>
    <s v="Neurology"/>
    <s v="Stroke"/>
    <d v="2024-03-04T00:00:00"/>
    <d v="2024-03-13T00:00:00"/>
    <n v="9"/>
    <x v="1"/>
    <s v="N/A"/>
    <n v="11964.17"/>
    <n v="11964.17"/>
  </r>
  <r>
    <x v="12"/>
    <n v="69"/>
    <s v="F"/>
    <s v="Neurology"/>
    <s v="Seizure"/>
    <d v="2024-02-26T00:00:00"/>
    <d v="2024-02-29T00:00:00"/>
    <n v="3"/>
    <x v="1"/>
    <s v="N/A"/>
    <n v="4090.91"/>
    <n v="4090.91"/>
  </r>
  <r>
    <x v="13"/>
    <n v="37"/>
    <s v="M"/>
    <s v="Cardiology"/>
    <s v="CHF"/>
    <d v="2024-04-18T00:00:00"/>
    <d v="2024-04-28T00:00:00"/>
    <n v="10"/>
    <x v="0"/>
    <n v="17"/>
    <n v="7579.43"/>
    <n v="7579.43"/>
  </r>
  <r>
    <x v="14"/>
    <n v="50"/>
    <s v="M"/>
    <s v="Neurology"/>
    <s v="Seizure"/>
    <d v="2024-01-30T00:00:00"/>
    <d v="2024-02-08T00:00:00"/>
    <n v="9"/>
    <x v="1"/>
    <s v="N/A"/>
    <n v="12223.18"/>
    <n v="12223.18"/>
  </r>
  <r>
    <x v="15"/>
    <n v="55"/>
    <s v="F"/>
    <s v="Orthopedics"/>
    <s v="Fracture"/>
    <d v="2024-02-10T00:00:00"/>
    <d v="2024-02-18T00:00:00"/>
    <n v="8"/>
    <x v="0"/>
    <n v="28"/>
    <n v="13510.24"/>
    <n v="13510.24"/>
  </r>
  <r>
    <x v="16"/>
    <n v="40"/>
    <s v="M"/>
    <s v="Orthopedics"/>
    <s v="Arthritis"/>
    <d v="2024-03-17T00:00:00"/>
    <d v="2024-03-26T00:00:00"/>
    <n v="9"/>
    <x v="0"/>
    <n v="9"/>
    <n v="7486.97"/>
    <n v="7486.97"/>
  </r>
  <r>
    <x v="17"/>
    <n v="85"/>
    <s v="M"/>
    <s v="Pulmonology"/>
    <s v="Pneumonia"/>
    <d v="2024-03-23T00:00:00"/>
    <d v="2024-03-31T00:00:00"/>
    <n v="8"/>
    <x v="0"/>
    <n v="8"/>
    <n v="14149.18"/>
    <n v="14149.18"/>
  </r>
  <r>
    <x v="18"/>
    <n v="25"/>
    <s v="M"/>
    <s v="Orthopedics"/>
    <s v="Fracture"/>
    <d v="2024-05-25T00:00:00"/>
    <d v="2024-05-27T00:00:00"/>
    <n v="2"/>
    <x v="0"/>
    <n v="28"/>
    <n v="8831.89"/>
    <n v="8831.89"/>
  </r>
  <r>
    <x v="19"/>
    <n v="34"/>
    <s v="M"/>
    <s v="Cardiology"/>
    <s v="Myocardial Infarction"/>
    <d v="2024-05-01T00:00:00"/>
    <d v="2024-05-10T00:00:00"/>
    <n v="9"/>
    <x v="0"/>
    <n v="13"/>
    <n v="9332.09"/>
    <n v="9332.09"/>
  </r>
  <r>
    <x v="20"/>
    <n v="45"/>
    <s v="M"/>
    <s v="General Surgery"/>
    <s v="Hernia"/>
    <d v="2024-03-20T00:00:00"/>
    <d v="2024-03-27T00:00:00"/>
    <n v="7"/>
    <x v="1"/>
    <s v="N/A"/>
    <n v="8257.2000000000007"/>
    <n v="8257.2000000000007"/>
  </r>
  <r>
    <x v="21"/>
    <n v="33"/>
    <s v="M"/>
    <s v="General Surgery"/>
    <s v="Hernia"/>
    <d v="2024-02-27T00:00:00"/>
    <d v="2024-02-29T00:00:00"/>
    <n v="2"/>
    <x v="1"/>
    <s v="N/A"/>
    <n v="3252.41"/>
    <n v="3252.41"/>
  </r>
  <r>
    <x v="22"/>
    <n v="46"/>
    <s v="M"/>
    <s v="General Surgery"/>
    <s v="Appendicitis"/>
    <d v="2024-01-19T00:00:00"/>
    <d v="2024-01-20T00:00:00"/>
    <n v="1"/>
    <x v="0"/>
    <n v="7"/>
    <n v="13865.04"/>
    <n v="13865.04"/>
  </r>
  <r>
    <x v="23"/>
    <n v="83"/>
    <s v="M"/>
    <s v="Orthopedics"/>
    <s v="Fracture"/>
    <d v="2024-03-12T00:00:00"/>
    <d v="2024-03-20T00:00:00"/>
    <n v="8"/>
    <x v="0"/>
    <n v="22"/>
    <n v="4587.74"/>
    <n v="4587.74"/>
  </r>
  <r>
    <x v="24"/>
    <n v="78"/>
    <s v="M"/>
    <s v="General Surgery"/>
    <s v="Cholecystitis"/>
    <d v="2024-05-01T00:00:00"/>
    <d v="2024-05-08T00:00:00"/>
    <n v="7"/>
    <x v="0"/>
    <n v="8"/>
    <n v="4163.17"/>
    <n v="4163.17"/>
  </r>
  <r>
    <x v="25"/>
    <n v="72"/>
    <s v="F"/>
    <s v="Neurology"/>
    <s v="Migraine"/>
    <d v="2024-04-29T00:00:00"/>
    <d v="2024-04-30T00:00:00"/>
    <n v="1"/>
    <x v="0"/>
    <n v="6"/>
    <n v="7831.46"/>
    <n v="7831.46"/>
  </r>
  <r>
    <x v="26"/>
    <n v="49"/>
    <s v="M"/>
    <s v="Orthopedics"/>
    <s v="Fracture"/>
    <d v="2024-02-18T00:00:00"/>
    <d v="2024-02-27T00:00:00"/>
    <n v="9"/>
    <x v="1"/>
    <s v="N/A"/>
    <n v="4682.1899999999996"/>
    <n v="4682.1899999999996"/>
  </r>
  <r>
    <x v="27"/>
    <n v="77"/>
    <s v="M"/>
    <s v="Pulmonology"/>
    <s v="Asthma"/>
    <d v="2024-01-20T00:00:00"/>
    <d v="2024-01-28T00:00:00"/>
    <n v="8"/>
    <x v="0"/>
    <n v="6"/>
    <n v="10825.74"/>
    <n v="10825.74"/>
  </r>
  <r>
    <x v="28"/>
    <n v="29"/>
    <s v="M"/>
    <s v="General Surgery"/>
    <s v="Appendicitis"/>
    <d v="2024-02-12T00:00:00"/>
    <d v="2024-02-19T00:00:00"/>
    <n v="7"/>
    <x v="1"/>
    <s v="N/A"/>
    <n v="8776.2999999999993"/>
    <n v="8776.2999999999993"/>
  </r>
  <r>
    <x v="29"/>
    <n v="39"/>
    <s v="F"/>
    <s v="Neurology"/>
    <s v="Stroke"/>
    <d v="2024-01-01T00:00:00"/>
    <d v="2024-01-08T00:00:00"/>
    <n v="7"/>
    <x v="1"/>
    <s v="N/A"/>
    <n v="14118.22"/>
    <n v="14118.22"/>
  </r>
  <r>
    <x v="30"/>
    <n v="72"/>
    <s v="F"/>
    <s v="Neurology"/>
    <s v="Migraine"/>
    <d v="2024-02-09T00:00:00"/>
    <d v="2024-02-13T00:00:00"/>
    <n v="4"/>
    <x v="1"/>
    <s v="N/A"/>
    <n v="5612.41"/>
    <n v="5612.41"/>
  </r>
  <r>
    <x v="31"/>
    <n v="87"/>
    <s v="M"/>
    <s v="Cardiology"/>
    <s v="Myocardial Infarction"/>
    <d v="2024-03-21T00:00:00"/>
    <d v="2024-03-22T00:00:00"/>
    <n v="1"/>
    <x v="0"/>
    <n v="23"/>
    <n v="8721.4599999999991"/>
    <n v="8721.4599999999991"/>
  </r>
  <r>
    <x v="32"/>
    <n v="25"/>
    <s v="M"/>
    <s v="General Surgery"/>
    <s v="Appendicitis"/>
    <d v="2024-02-17T00:00:00"/>
    <d v="2024-02-19T00:00:00"/>
    <n v="2"/>
    <x v="0"/>
    <n v="26"/>
    <n v="13341.83"/>
    <n v="13341.83"/>
  </r>
  <r>
    <x v="33"/>
    <n v="90"/>
    <s v="M"/>
    <s v="Neurology"/>
    <s v="Stroke"/>
    <d v="2024-05-28T00:00:00"/>
    <d v="2024-06-07T00:00:00"/>
    <n v="10"/>
    <x v="0"/>
    <n v="24"/>
    <n v="3983.8"/>
    <n v="3983.8"/>
  </r>
  <r>
    <x v="34"/>
    <n v="84"/>
    <s v="F"/>
    <s v="General Surgery"/>
    <s v="Cholecystitis"/>
    <d v="2024-03-07T00:00:00"/>
    <d v="2024-03-11T00:00:00"/>
    <n v="4"/>
    <x v="1"/>
    <s v="N/A"/>
    <n v="5864.23"/>
    <n v="5864.23"/>
  </r>
  <r>
    <x v="35"/>
    <n v="56"/>
    <s v="F"/>
    <s v="Neurology"/>
    <s v="Stroke"/>
    <d v="2024-03-21T00:00:00"/>
    <d v="2024-03-23T00:00:00"/>
    <n v="2"/>
    <x v="0"/>
    <n v="19"/>
    <n v="10453.91"/>
    <n v="10453.91"/>
  </r>
  <r>
    <x v="36"/>
    <n v="27"/>
    <s v="M"/>
    <s v="General Surgery"/>
    <s v="Appendicitis"/>
    <d v="2024-05-09T00:00:00"/>
    <d v="2024-05-14T00:00:00"/>
    <n v="5"/>
    <x v="0"/>
    <n v="16"/>
    <n v="13570.37"/>
    <n v="13570.37"/>
  </r>
  <r>
    <x v="37"/>
    <n v="54"/>
    <s v="M"/>
    <s v="Pulmonology"/>
    <s v="Asthma"/>
    <d v="2024-04-22T00:00:00"/>
    <d v="2024-05-01T00:00:00"/>
    <n v="9"/>
    <x v="1"/>
    <s v="N/A"/>
    <n v="10340.129999999999"/>
    <n v="10340.129999999999"/>
  </r>
  <r>
    <x v="38"/>
    <n v="88"/>
    <s v="F"/>
    <s v="General Surgery"/>
    <s v="Appendicitis"/>
    <d v="2024-01-27T00:00:00"/>
    <d v="2024-01-30T00:00:00"/>
    <n v="3"/>
    <x v="1"/>
    <s v="N/A"/>
    <n v="4385.1400000000003"/>
    <n v="4385.1400000000003"/>
  </r>
  <r>
    <x v="39"/>
    <n v="88"/>
    <s v="M"/>
    <s v="Cardiology"/>
    <s v="Myocardial Infarction"/>
    <d v="2024-03-10T00:00:00"/>
    <d v="2024-03-15T00:00:00"/>
    <n v="5"/>
    <x v="0"/>
    <n v="27"/>
    <n v="7114.56"/>
    <n v="7114.56"/>
  </r>
  <r>
    <x v="40"/>
    <n v="80"/>
    <s v="F"/>
    <s v="Orthopedics"/>
    <s v="Arthritis"/>
    <d v="2024-01-14T00:00:00"/>
    <d v="2024-01-16T00:00:00"/>
    <n v="2"/>
    <x v="1"/>
    <s v="N/A"/>
    <n v="12952.18"/>
    <n v="12952.18"/>
  </r>
  <r>
    <x v="41"/>
    <n v="60"/>
    <s v="M"/>
    <s v="Cardiology"/>
    <s v="CHF"/>
    <d v="2024-03-08T00:00:00"/>
    <d v="2024-03-11T00:00:00"/>
    <n v="3"/>
    <x v="1"/>
    <s v="N/A"/>
    <n v="9620.17"/>
    <n v="9620.17"/>
  </r>
  <r>
    <x v="42"/>
    <n v="19"/>
    <s v="M"/>
    <s v="Neurology"/>
    <s v="Seizure"/>
    <d v="2024-01-20T00:00:00"/>
    <d v="2024-01-23T00:00:00"/>
    <n v="3"/>
    <x v="0"/>
    <n v="16"/>
    <n v="9990.11"/>
    <n v="9990.11"/>
  </r>
  <r>
    <x v="43"/>
    <n v="34"/>
    <s v="M"/>
    <s v="Pulmonology"/>
    <s v="Asthma"/>
    <d v="2024-03-19T00:00:00"/>
    <d v="2024-03-25T00:00:00"/>
    <n v="6"/>
    <x v="0"/>
    <n v="16"/>
    <n v="5520.92"/>
    <n v="5520.92"/>
  </r>
  <r>
    <x v="44"/>
    <n v="31"/>
    <s v="F"/>
    <s v="Pulmonology"/>
    <s v="Pneumonia"/>
    <d v="2024-05-23T00:00:00"/>
    <d v="2024-05-30T00:00:00"/>
    <n v="7"/>
    <x v="0"/>
    <n v="12"/>
    <n v="13375.27"/>
    <n v="13375.27"/>
  </r>
  <r>
    <x v="45"/>
    <n v="21"/>
    <s v="M"/>
    <s v="Pulmonology"/>
    <s v="Asthma"/>
    <d v="2024-03-26T00:00:00"/>
    <d v="2024-04-02T00:00:00"/>
    <n v="7"/>
    <x v="0"/>
    <n v="13"/>
    <n v="4910.37"/>
    <n v="4910.37"/>
  </r>
  <r>
    <x v="46"/>
    <n v="22"/>
    <s v="F"/>
    <s v="Cardiology"/>
    <s v="Arrhythmia"/>
    <d v="2024-02-26T00:00:00"/>
    <d v="2024-03-01T00:00:00"/>
    <n v="4"/>
    <x v="1"/>
    <s v="N/A"/>
    <n v="7195.9"/>
    <n v="7195.9"/>
  </r>
  <r>
    <x v="47"/>
    <n v="21"/>
    <s v="M"/>
    <s v="Pulmonology"/>
    <s v="COPD"/>
    <d v="2024-04-12T00:00:00"/>
    <d v="2024-04-18T00:00:00"/>
    <n v="6"/>
    <x v="1"/>
    <s v="N/A"/>
    <n v="13372.24"/>
    <n v="13372.24"/>
  </r>
  <r>
    <x v="48"/>
    <n v="83"/>
    <s v="F"/>
    <s v="Orthopedics"/>
    <s v="Osteoporosis"/>
    <d v="2024-05-17T00:00:00"/>
    <d v="2024-05-23T00:00:00"/>
    <n v="6"/>
    <x v="0"/>
    <n v="8"/>
    <n v="13524.46"/>
    <n v="13524.46"/>
  </r>
  <r>
    <x v="49"/>
    <n v="51"/>
    <s v="M"/>
    <s v="Orthopedics"/>
    <s v="Fracture"/>
    <d v="2024-01-28T00:00:00"/>
    <d v="2024-02-07T00:00:00"/>
    <n v="10"/>
    <x v="1"/>
    <s v="N/A"/>
    <n v="7148.25"/>
    <n v="7148.25"/>
  </r>
  <r>
    <x v="50"/>
    <n v="83"/>
    <s v="M"/>
    <s v="Orthopedics"/>
    <s v="Osteoporosis"/>
    <d v="2024-04-08T00:00:00"/>
    <d v="2024-04-18T00:00:00"/>
    <n v="10"/>
    <x v="0"/>
    <n v="13"/>
    <n v="3532.64"/>
    <n v="3532.64"/>
  </r>
  <r>
    <x v="51"/>
    <n v="84"/>
    <s v="M"/>
    <s v="Neurology"/>
    <s v="Stroke"/>
    <d v="2024-04-03T00:00:00"/>
    <d v="2024-04-10T00:00:00"/>
    <n v="7"/>
    <x v="0"/>
    <n v="26"/>
    <n v="14049.25"/>
    <n v="14049.25"/>
  </r>
  <r>
    <x v="52"/>
    <n v="33"/>
    <s v="F"/>
    <s v="General Surgery"/>
    <s v="Hernia"/>
    <d v="2024-05-09T00:00:00"/>
    <d v="2024-05-14T00:00:00"/>
    <n v="5"/>
    <x v="1"/>
    <s v="N/A"/>
    <n v="6914.19"/>
    <n v="6914.19"/>
  </r>
  <r>
    <x v="53"/>
    <n v="34"/>
    <s v="M"/>
    <s v="Orthopedics"/>
    <s v="Arthritis"/>
    <d v="2024-04-17T00:00:00"/>
    <d v="2024-04-24T00:00:00"/>
    <n v="7"/>
    <x v="0"/>
    <n v="24"/>
    <n v="9829.26"/>
    <n v="9829.26"/>
  </r>
  <r>
    <x v="54"/>
    <n v="18"/>
    <s v="F"/>
    <s v="Neurology"/>
    <s v="Seizure"/>
    <d v="2024-03-14T00:00:00"/>
    <d v="2024-03-18T00:00:00"/>
    <n v="4"/>
    <x v="1"/>
    <s v="N/A"/>
    <n v="12429.11"/>
    <n v="12429.11"/>
  </r>
  <r>
    <x v="55"/>
    <n v="59"/>
    <s v="F"/>
    <s v="General Surgery"/>
    <s v="Cholecystitis"/>
    <d v="2024-04-23T00:00:00"/>
    <d v="2024-05-01T00:00:00"/>
    <n v="8"/>
    <x v="0"/>
    <n v="21"/>
    <n v="8678.23"/>
    <n v="8678.23"/>
  </r>
  <r>
    <x v="56"/>
    <n v="28"/>
    <s v="F"/>
    <s v="Pulmonology"/>
    <s v="Pneumonia"/>
    <d v="2024-05-11T00:00:00"/>
    <d v="2024-05-21T00:00:00"/>
    <n v="10"/>
    <x v="1"/>
    <s v="N/A"/>
    <n v="4120.6499999999996"/>
    <n v="4120.6499999999996"/>
  </r>
  <r>
    <x v="57"/>
    <n v="57"/>
    <s v="M"/>
    <s v="Pulmonology"/>
    <s v="Pneumonia"/>
    <d v="2024-02-20T00:00:00"/>
    <d v="2024-02-23T00:00:00"/>
    <n v="3"/>
    <x v="0"/>
    <n v="6"/>
    <n v="5938.11"/>
    <n v="5938.11"/>
  </r>
  <r>
    <x v="58"/>
    <n v="27"/>
    <s v="F"/>
    <s v="Neurology"/>
    <s v="Seizure"/>
    <d v="2024-04-16T00:00:00"/>
    <d v="2024-04-26T00:00:00"/>
    <n v="10"/>
    <x v="0"/>
    <n v="27"/>
    <n v="11356.25"/>
    <n v="11356.25"/>
  </r>
  <r>
    <x v="59"/>
    <n v="49"/>
    <s v="M"/>
    <s v="Neurology"/>
    <s v="Migraine"/>
    <d v="2024-01-02T00:00:00"/>
    <d v="2024-01-04T00:00:00"/>
    <n v="2"/>
    <x v="1"/>
    <s v="N/A"/>
    <n v="5626.09"/>
    <n v="5626.09"/>
  </r>
  <r>
    <x v="60"/>
    <n v="24"/>
    <s v="M"/>
    <s v="General Surgery"/>
    <s v="Hernia"/>
    <d v="2024-02-01T00:00:00"/>
    <d v="2024-02-09T00:00:00"/>
    <n v="8"/>
    <x v="0"/>
    <n v="30"/>
    <n v="8575.7199999999993"/>
    <n v="8575.7199999999993"/>
  </r>
  <r>
    <x v="61"/>
    <n v="58"/>
    <s v="F"/>
    <s v="General Surgery"/>
    <s v="Cholecystitis"/>
    <d v="2024-05-09T00:00:00"/>
    <d v="2024-05-16T00:00:00"/>
    <n v="7"/>
    <x v="1"/>
    <s v="N/A"/>
    <n v="13766.5"/>
    <n v="13766.5"/>
  </r>
  <r>
    <x v="62"/>
    <n v="51"/>
    <s v="M"/>
    <s v="Neurology"/>
    <s v="Migraine"/>
    <d v="2024-03-11T00:00:00"/>
    <d v="2024-03-20T00:00:00"/>
    <n v="9"/>
    <x v="1"/>
    <s v="N/A"/>
    <n v="10520.98"/>
    <n v="10520.98"/>
  </r>
  <r>
    <x v="63"/>
    <n v="27"/>
    <s v="F"/>
    <s v="Orthopedics"/>
    <s v="Osteoporosis"/>
    <d v="2024-03-01T00:00:00"/>
    <d v="2024-03-06T00:00:00"/>
    <n v="5"/>
    <x v="1"/>
    <s v="N/A"/>
    <n v="6836.51"/>
    <n v="6836.51"/>
  </r>
  <r>
    <x v="64"/>
    <n v="35"/>
    <s v="M"/>
    <s v="General Surgery"/>
    <s v="Appendicitis"/>
    <d v="2024-02-29T00:00:00"/>
    <d v="2024-03-07T00:00:00"/>
    <n v="7"/>
    <x v="0"/>
    <n v="27"/>
    <n v="5567.43"/>
    <n v="5567.43"/>
  </r>
  <r>
    <x v="65"/>
    <n v="60"/>
    <s v="F"/>
    <s v="Neurology"/>
    <s v="Migraine"/>
    <d v="2024-04-16T00:00:00"/>
    <d v="2024-04-17T00:00:00"/>
    <n v="1"/>
    <x v="0"/>
    <n v="18"/>
    <n v="7673.72"/>
    <n v="7673.72"/>
  </r>
  <r>
    <x v="66"/>
    <n v="20"/>
    <s v="F"/>
    <s v="General Surgery"/>
    <s v="Cholecystitis"/>
    <d v="2024-05-02T00:00:00"/>
    <d v="2024-05-03T00:00:00"/>
    <n v="1"/>
    <x v="1"/>
    <s v="N/A"/>
    <n v="6583.35"/>
    <n v="6583.35"/>
  </r>
  <r>
    <x v="67"/>
    <n v="86"/>
    <s v="M"/>
    <s v="Neurology"/>
    <s v="Migraine"/>
    <d v="2024-05-04T00:00:00"/>
    <d v="2024-05-08T00:00:00"/>
    <n v="4"/>
    <x v="1"/>
    <s v="N/A"/>
    <n v="8230.0300000000007"/>
    <n v="8230.0300000000007"/>
  </r>
  <r>
    <x v="68"/>
    <n v="61"/>
    <s v="F"/>
    <s v="Cardiology"/>
    <s v="Arrhythmia"/>
    <d v="2024-02-12T00:00:00"/>
    <d v="2024-02-20T00:00:00"/>
    <n v="8"/>
    <x v="0"/>
    <n v="24"/>
    <n v="9409.48"/>
    <n v="9409.48"/>
  </r>
  <r>
    <x v="69"/>
    <n v="90"/>
    <s v="M"/>
    <s v="Neurology"/>
    <s v="Seizure"/>
    <d v="2024-01-22T00:00:00"/>
    <d v="2024-01-29T00:00:00"/>
    <n v="7"/>
    <x v="0"/>
    <n v="19"/>
    <n v="5180.75"/>
    <n v="5180.75"/>
  </r>
  <r>
    <x v="70"/>
    <n v="59"/>
    <s v="M"/>
    <s v="Orthopedics"/>
    <s v="Osteoporosis"/>
    <d v="2024-04-26T00:00:00"/>
    <d v="2024-05-02T00:00:00"/>
    <n v="6"/>
    <x v="1"/>
    <s v="N/A"/>
    <n v="12134.76"/>
    <n v="12134.76"/>
  </r>
  <r>
    <x v="71"/>
    <n v="71"/>
    <s v="F"/>
    <s v="Neurology"/>
    <s v="Migraine"/>
    <d v="2024-01-21T00:00:00"/>
    <d v="2024-01-29T00:00:00"/>
    <n v="8"/>
    <x v="0"/>
    <n v="28"/>
    <n v="9473.0300000000007"/>
    <n v="9473.0300000000007"/>
  </r>
  <r>
    <x v="72"/>
    <n v="26"/>
    <s v="M"/>
    <s v="Orthopedics"/>
    <s v="Fracture"/>
    <d v="2024-01-08T00:00:00"/>
    <d v="2024-01-12T00:00:00"/>
    <n v="4"/>
    <x v="0"/>
    <n v="5"/>
    <n v="10456.030000000001"/>
    <n v="10456.030000000001"/>
  </r>
  <r>
    <x v="73"/>
    <n v="78"/>
    <s v="M"/>
    <s v="Pulmonology"/>
    <s v="COPD"/>
    <d v="2024-05-24T00:00:00"/>
    <d v="2024-05-28T00:00:00"/>
    <n v="4"/>
    <x v="1"/>
    <s v="N/A"/>
    <n v="11393.58"/>
    <n v="11393.58"/>
  </r>
  <r>
    <x v="74"/>
    <n v="32"/>
    <s v="M"/>
    <s v="Orthopedics"/>
    <s v="Fracture"/>
    <d v="2024-03-20T00:00:00"/>
    <d v="2024-03-22T00:00:00"/>
    <n v="2"/>
    <x v="0"/>
    <n v="14"/>
    <n v="9909.56"/>
    <n v="9909.56"/>
  </r>
  <r>
    <x v="75"/>
    <n v="43"/>
    <s v="M"/>
    <s v="Neurology"/>
    <s v="Migraine"/>
    <d v="2024-03-03T00:00:00"/>
    <d v="2024-03-05T00:00:00"/>
    <n v="2"/>
    <x v="1"/>
    <s v="N/A"/>
    <n v="13203.52"/>
    <n v="13203.52"/>
  </r>
  <r>
    <x v="76"/>
    <n v="90"/>
    <s v="M"/>
    <s v="General Surgery"/>
    <s v="Appendicitis"/>
    <d v="2024-03-29T00:00:00"/>
    <d v="2024-04-07T00:00:00"/>
    <n v="9"/>
    <x v="1"/>
    <s v="N/A"/>
    <n v="10938.26"/>
    <n v="10938.26"/>
  </r>
  <r>
    <x v="77"/>
    <n v="61"/>
    <s v="M"/>
    <s v="Cardiology"/>
    <s v="Myocardial Infarction"/>
    <d v="2024-04-17T00:00:00"/>
    <d v="2024-04-25T00:00:00"/>
    <n v="8"/>
    <x v="0"/>
    <n v="18"/>
    <n v="14529.45"/>
    <n v="14529.45"/>
  </r>
  <r>
    <x v="78"/>
    <n v="37"/>
    <s v="F"/>
    <s v="Neurology"/>
    <s v="Seizure"/>
    <d v="2024-02-15T00:00:00"/>
    <d v="2024-02-24T00:00:00"/>
    <n v="9"/>
    <x v="1"/>
    <s v="N/A"/>
    <n v="10390.950000000001"/>
    <n v="10390.950000000001"/>
  </r>
  <r>
    <x v="79"/>
    <n v="77"/>
    <s v="F"/>
    <s v="General Surgery"/>
    <s v="Hernia"/>
    <d v="2024-03-09T00:00:00"/>
    <d v="2024-03-15T00:00:00"/>
    <n v="6"/>
    <x v="0"/>
    <n v="7"/>
    <n v="6347.14"/>
    <n v="6347.14"/>
  </r>
  <r>
    <x v="80"/>
    <n v="77"/>
    <s v="F"/>
    <s v="Neurology"/>
    <s v="Stroke"/>
    <d v="2024-03-27T00:00:00"/>
    <d v="2024-03-28T00:00:00"/>
    <n v="1"/>
    <x v="1"/>
    <s v="N/A"/>
    <n v="13211.43"/>
    <n v="13211.43"/>
  </r>
  <r>
    <x v="81"/>
    <n v="45"/>
    <s v="F"/>
    <s v="Pulmonology"/>
    <s v="Asthma"/>
    <d v="2024-03-07T00:00:00"/>
    <d v="2024-03-13T00:00:00"/>
    <n v="6"/>
    <x v="1"/>
    <s v="N/A"/>
    <n v="13563.84"/>
    <n v="13563.84"/>
  </r>
  <r>
    <x v="82"/>
    <n v="19"/>
    <s v="M"/>
    <s v="Orthopedics"/>
    <s v="Arthritis"/>
    <d v="2024-01-22T00:00:00"/>
    <d v="2024-01-26T00:00:00"/>
    <n v="4"/>
    <x v="1"/>
    <s v="N/A"/>
    <n v="8862.93"/>
    <n v="8862.93"/>
  </r>
  <r>
    <x v="83"/>
    <n v="78"/>
    <s v="F"/>
    <s v="Pulmonology"/>
    <s v="Pneumonia"/>
    <d v="2024-04-24T00:00:00"/>
    <d v="2024-04-25T00:00:00"/>
    <n v="1"/>
    <x v="0"/>
    <n v="14"/>
    <n v="5659.16"/>
    <n v="5659.16"/>
  </r>
  <r>
    <x v="84"/>
    <n v="65"/>
    <s v="F"/>
    <s v="Pulmonology"/>
    <s v="Asthma"/>
    <d v="2024-05-21T00:00:00"/>
    <d v="2024-05-30T00:00:00"/>
    <n v="9"/>
    <x v="1"/>
    <s v="N/A"/>
    <n v="8106.05"/>
    <n v="8106.05"/>
  </r>
  <r>
    <x v="85"/>
    <n v="63"/>
    <s v="F"/>
    <s v="General Surgery"/>
    <s v="Hernia"/>
    <d v="2024-03-10T00:00:00"/>
    <d v="2024-03-15T00:00:00"/>
    <n v="5"/>
    <x v="1"/>
    <s v="N/A"/>
    <n v="5766.46"/>
    <n v="5766.46"/>
  </r>
  <r>
    <x v="86"/>
    <n v="33"/>
    <s v="M"/>
    <s v="Pulmonology"/>
    <s v="Asthma"/>
    <d v="2024-02-19T00:00:00"/>
    <d v="2024-02-23T00:00:00"/>
    <n v="4"/>
    <x v="1"/>
    <s v="N/A"/>
    <n v="6318"/>
    <n v="6318"/>
  </r>
  <r>
    <x v="87"/>
    <n v="54"/>
    <s v="M"/>
    <s v="General Surgery"/>
    <s v="Cholecystitis"/>
    <d v="2024-02-19T00:00:00"/>
    <d v="2024-02-24T00:00:00"/>
    <n v="5"/>
    <x v="0"/>
    <n v="16"/>
    <n v="5153.3"/>
    <n v="5153.3"/>
  </r>
  <r>
    <x v="88"/>
    <n v="86"/>
    <s v="M"/>
    <s v="Cardiology"/>
    <s v="Myocardial Infarction"/>
    <d v="2024-03-11T00:00:00"/>
    <d v="2024-03-12T00:00:00"/>
    <n v="1"/>
    <x v="0"/>
    <n v="22"/>
    <n v="6505.64"/>
    <n v="6505.64"/>
  </r>
  <r>
    <x v="89"/>
    <n v="80"/>
    <s v="M"/>
    <s v="Pulmonology"/>
    <s v="Pneumonia"/>
    <d v="2024-01-04T00:00:00"/>
    <d v="2024-01-14T00:00:00"/>
    <n v="10"/>
    <x v="1"/>
    <s v="N/A"/>
    <n v="8632.76"/>
    <n v="8632.76"/>
  </r>
  <r>
    <x v="90"/>
    <n v="41"/>
    <s v="M"/>
    <s v="Neurology"/>
    <s v="Migraine"/>
    <d v="2024-03-05T00:00:00"/>
    <d v="2024-03-13T00:00:00"/>
    <n v="8"/>
    <x v="0"/>
    <n v="7"/>
    <n v="7808.49"/>
    <n v="7808.49"/>
  </r>
  <r>
    <x v="91"/>
    <n v="24"/>
    <s v="M"/>
    <s v="Cardiology"/>
    <s v="Myocardial Infarction"/>
    <d v="2024-02-08T00:00:00"/>
    <d v="2024-02-18T00:00:00"/>
    <n v="10"/>
    <x v="1"/>
    <s v="N/A"/>
    <n v="4022.17"/>
    <n v="4022.17"/>
  </r>
  <r>
    <x v="92"/>
    <n v="89"/>
    <s v="F"/>
    <s v="Pulmonology"/>
    <s v="COPD"/>
    <d v="2024-02-27T00:00:00"/>
    <d v="2024-03-07T00:00:00"/>
    <n v="9"/>
    <x v="1"/>
    <s v="N/A"/>
    <n v="8406.17"/>
    <n v="8406.17"/>
  </r>
  <r>
    <x v="93"/>
    <n v="72"/>
    <s v="F"/>
    <s v="Neurology"/>
    <s v="Migraine"/>
    <d v="2024-05-25T00:00:00"/>
    <d v="2024-06-04T00:00:00"/>
    <n v="10"/>
    <x v="0"/>
    <n v="24"/>
    <n v="14521.31"/>
    <n v="14521.31"/>
  </r>
  <r>
    <x v="94"/>
    <n v="45"/>
    <s v="F"/>
    <s v="Cardiology"/>
    <s v="CHF"/>
    <d v="2024-01-21T00:00:00"/>
    <d v="2024-01-24T00:00:00"/>
    <n v="3"/>
    <x v="0"/>
    <n v="10"/>
    <n v="9623.91"/>
    <n v="9623.91"/>
  </r>
  <r>
    <x v="95"/>
    <n v="70"/>
    <s v="F"/>
    <s v="Pulmonology"/>
    <s v="COPD"/>
    <d v="2024-04-30T00:00:00"/>
    <d v="2024-05-05T00:00:00"/>
    <n v="5"/>
    <x v="0"/>
    <n v="12"/>
    <n v="6457.26"/>
    <n v="6457.26"/>
  </r>
  <r>
    <x v="96"/>
    <n v="76"/>
    <s v="M"/>
    <s v="Orthopedics"/>
    <s v="Arthritis"/>
    <d v="2024-02-29T00:00:00"/>
    <d v="2024-03-05T00:00:00"/>
    <n v="5"/>
    <x v="0"/>
    <n v="18"/>
    <n v="4377.32"/>
    <n v="4377.32"/>
  </r>
  <r>
    <x v="97"/>
    <n v="37"/>
    <s v="F"/>
    <s v="Pulmonology"/>
    <s v="Pneumonia"/>
    <d v="2024-02-06T00:00:00"/>
    <d v="2024-02-08T00:00:00"/>
    <n v="2"/>
    <x v="0"/>
    <n v="10"/>
    <n v="12511.54"/>
    <n v="12511.54"/>
  </r>
  <r>
    <x v="98"/>
    <n v="90"/>
    <s v="F"/>
    <s v="General Surgery"/>
    <s v="Cholecystitis"/>
    <d v="2024-04-22T00:00:00"/>
    <d v="2024-04-24T00:00:00"/>
    <n v="2"/>
    <x v="1"/>
    <s v="N/A"/>
    <n v="11264.14"/>
    <n v="11264.14"/>
  </r>
  <r>
    <x v="99"/>
    <n v="82"/>
    <s v="F"/>
    <s v="Neurology"/>
    <s v="Migraine"/>
    <d v="2024-04-22T00:00:00"/>
    <d v="2024-04-24T00:00:00"/>
    <n v="2"/>
    <x v="0"/>
    <n v="18"/>
    <n v="11814.41"/>
    <n v="11814.41"/>
  </r>
  <r>
    <x v="100"/>
    <n v="21"/>
    <s v="M"/>
    <s v="General Surgery"/>
    <s v="Hernia"/>
    <d v="2024-02-28T00:00:00"/>
    <d v="2024-03-09T00:00:00"/>
    <n v="10"/>
    <x v="0"/>
    <n v="29"/>
    <n v="11067.38"/>
    <n v="11067.38"/>
  </r>
  <r>
    <x v="101"/>
    <n v="23"/>
    <s v="M"/>
    <s v="Orthopedics"/>
    <s v="Arthritis"/>
    <d v="2024-04-30T00:00:00"/>
    <d v="2024-05-09T00:00:00"/>
    <n v="9"/>
    <x v="1"/>
    <s v="N/A"/>
    <n v="13992.87"/>
    <n v="13992.87"/>
  </r>
  <r>
    <x v="102"/>
    <n v="73"/>
    <s v="F"/>
    <s v="Pulmonology"/>
    <s v="Pneumonia"/>
    <d v="2024-01-24T00:00:00"/>
    <d v="2024-02-01T00:00:00"/>
    <n v="8"/>
    <x v="1"/>
    <s v="N/A"/>
    <n v="7900.18"/>
    <n v="7900.18"/>
  </r>
  <r>
    <x v="103"/>
    <n v="31"/>
    <s v="M"/>
    <s v="Orthopedics"/>
    <s v="Arthritis"/>
    <d v="2024-03-25T00:00:00"/>
    <d v="2024-04-01T00:00:00"/>
    <n v="7"/>
    <x v="1"/>
    <s v="N/A"/>
    <n v="6458.61"/>
    <n v="6458.61"/>
  </r>
  <r>
    <x v="104"/>
    <n v="22"/>
    <s v="F"/>
    <s v="Neurology"/>
    <s v="Seizure"/>
    <d v="2024-01-23T00:00:00"/>
    <d v="2024-01-29T00:00:00"/>
    <n v="6"/>
    <x v="1"/>
    <s v="N/A"/>
    <n v="6879.29"/>
    <n v="6879.29"/>
  </r>
  <r>
    <x v="105"/>
    <n v="18"/>
    <s v="F"/>
    <s v="Neurology"/>
    <s v="Seizure"/>
    <d v="2024-04-15T00:00:00"/>
    <d v="2024-04-16T00:00:00"/>
    <n v="1"/>
    <x v="0"/>
    <n v="21"/>
    <n v="7341.35"/>
    <n v="7341.35"/>
  </r>
  <r>
    <x v="106"/>
    <n v="74"/>
    <s v="M"/>
    <s v="Neurology"/>
    <s v="Seizure"/>
    <d v="2024-02-22T00:00:00"/>
    <d v="2024-02-27T00:00:00"/>
    <n v="5"/>
    <x v="0"/>
    <n v="14"/>
    <n v="8257.39"/>
    <n v="8257.39"/>
  </r>
  <r>
    <x v="107"/>
    <n v="21"/>
    <s v="M"/>
    <s v="Neurology"/>
    <s v="Stroke"/>
    <d v="2024-02-10T00:00:00"/>
    <d v="2024-02-15T00:00:00"/>
    <n v="5"/>
    <x v="0"/>
    <n v="22"/>
    <n v="7895.89"/>
    <n v="7895.89"/>
  </r>
  <r>
    <x v="108"/>
    <n v="77"/>
    <s v="M"/>
    <s v="Pulmonology"/>
    <s v="COPD"/>
    <d v="2024-02-09T00:00:00"/>
    <d v="2024-02-17T00:00:00"/>
    <n v="8"/>
    <x v="1"/>
    <s v="N/A"/>
    <n v="9106.4599999999991"/>
    <n v="9106.4599999999991"/>
  </r>
  <r>
    <x v="109"/>
    <n v="79"/>
    <s v="F"/>
    <s v="Orthopedics"/>
    <s v="Osteoporosis"/>
    <d v="2024-03-03T00:00:00"/>
    <d v="2024-03-11T00:00:00"/>
    <n v="8"/>
    <x v="0"/>
    <n v="17"/>
    <n v="5287.32"/>
    <n v="5287.32"/>
  </r>
  <r>
    <x v="110"/>
    <n v="35"/>
    <s v="M"/>
    <s v="General Surgery"/>
    <s v="Cholecystitis"/>
    <d v="2024-03-11T00:00:00"/>
    <d v="2024-03-18T00:00:00"/>
    <n v="7"/>
    <x v="1"/>
    <s v="N/A"/>
    <n v="14210.98"/>
    <n v="14210.98"/>
  </r>
  <r>
    <x v="111"/>
    <n v="18"/>
    <s v="F"/>
    <s v="General Surgery"/>
    <s v="Hernia"/>
    <d v="2024-03-17T00:00:00"/>
    <d v="2024-03-27T00:00:00"/>
    <n v="10"/>
    <x v="1"/>
    <s v="N/A"/>
    <n v="13383.13"/>
    <n v="13383.13"/>
  </r>
  <r>
    <x v="112"/>
    <n v="79"/>
    <s v="F"/>
    <s v="Neurology"/>
    <s v="Seizure"/>
    <d v="2024-03-26T00:00:00"/>
    <d v="2024-04-04T00:00:00"/>
    <n v="9"/>
    <x v="1"/>
    <s v="N/A"/>
    <n v="8464.14"/>
    <n v="8464.14"/>
  </r>
  <r>
    <x v="113"/>
    <n v="48"/>
    <s v="F"/>
    <s v="Orthopedics"/>
    <s v="Fracture"/>
    <d v="2024-02-29T00:00:00"/>
    <d v="2024-03-07T00:00:00"/>
    <n v="7"/>
    <x v="0"/>
    <n v="15"/>
    <n v="11936.46"/>
    <n v="11936.46"/>
  </r>
  <r>
    <x v="114"/>
    <n v="37"/>
    <s v="F"/>
    <s v="Neurology"/>
    <s v="Migraine"/>
    <d v="2024-01-10T00:00:00"/>
    <d v="2024-01-13T00:00:00"/>
    <n v="3"/>
    <x v="1"/>
    <s v="N/A"/>
    <n v="13436.4"/>
    <n v="13436.4"/>
  </r>
  <r>
    <x v="115"/>
    <n v="85"/>
    <s v="F"/>
    <s v="Neurology"/>
    <s v="Stroke"/>
    <d v="2024-01-04T00:00:00"/>
    <d v="2024-01-07T00:00:00"/>
    <n v="3"/>
    <x v="1"/>
    <s v="N/A"/>
    <n v="13451.2"/>
    <n v="13451.2"/>
  </r>
  <r>
    <x v="116"/>
    <n v="78"/>
    <s v="F"/>
    <s v="Pulmonology"/>
    <s v="COPD"/>
    <d v="2024-03-27T00:00:00"/>
    <d v="2024-04-06T00:00:00"/>
    <n v="10"/>
    <x v="1"/>
    <s v="N/A"/>
    <n v="10798.04"/>
    <n v="10798.04"/>
  </r>
  <r>
    <x v="117"/>
    <n v="86"/>
    <s v="F"/>
    <s v="Orthopedics"/>
    <s v="Arthritis"/>
    <d v="2024-03-22T00:00:00"/>
    <d v="2024-03-30T00:00:00"/>
    <n v="8"/>
    <x v="0"/>
    <n v="24"/>
    <n v="3821.05"/>
    <n v="3821.05"/>
  </r>
  <r>
    <x v="118"/>
    <n v="29"/>
    <s v="F"/>
    <s v="Orthopedics"/>
    <s v="Fracture"/>
    <d v="2024-01-26T00:00:00"/>
    <d v="2024-01-28T00:00:00"/>
    <n v="2"/>
    <x v="1"/>
    <s v="N/A"/>
    <n v="4996.38"/>
    <n v="4996.38"/>
  </r>
  <r>
    <x v="119"/>
    <n v="23"/>
    <s v="F"/>
    <s v="Orthopedics"/>
    <s v="Fracture"/>
    <d v="2024-01-15T00:00:00"/>
    <d v="2024-01-20T00:00:00"/>
    <n v="5"/>
    <x v="1"/>
    <s v="N/A"/>
    <n v="7498.09"/>
    <n v="7498.09"/>
  </r>
  <r>
    <x v="120"/>
    <n v="85"/>
    <s v="F"/>
    <s v="Pulmonology"/>
    <s v="COPD"/>
    <d v="2024-05-24T00:00:00"/>
    <d v="2024-05-27T00:00:00"/>
    <n v="3"/>
    <x v="0"/>
    <n v="10"/>
    <n v="3947.62"/>
    <n v="3947.62"/>
  </r>
  <r>
    <x v="121"/>
    <n v="48"/>
    <s v="F"/>
    <s v="Neurology"/>
    <s v="Seizure"/>
    <d v="2024-05-29T00:00:00"/>
    <d v="2024-06-01T00:00:00"/>
    <n v="3"/>
    <x v="0"/>
    <n v="19"/>
    <n v="10654.86"/>
    <n v="10654.86"/>
  </r>
  <r>
    <x v="122"/>
    <n v="19"/>
    <s v="F"/>
    <s v="Neurology"/>
    <s v="Migraine"/>
    <d v="2024-03-14T00:00:00"/>
    <d v="2024-03-23T00:00:00"/>
    <n v="9"/>
    <x v="0"/>
    <n v="7"/>
    <n v="8300.76"/>
    <n v="8300.76"/>
  </r>
  <r>
    <x v="123"/>
    <n v="56"/>
    <s v="F"/>
    <s v="Orthopedics"/>
    <s v="Arthritis"/>
    <d v="2024-03-05T00:00:00"/>
    <d v="2024-03-13T00:00:00"/>
    <n v="8"/>
    <x v="1"/>
    <s v="N/A"/>
    <n v="5390.6"/>
    <n v="5390.6"/>
  </r>
  <r>
    <x v="124"/>
    <n v="31"/>
    <s v="M"/>
    <s v="Neurology"/>
    <s v="Migraine"/>
    <d v="2024-04-07T00:00:00"/>
    <d v="2024-04-17T00:00:00"/>
    <n v="10"/>
    <x v="1"/>
    <s v="N/A"/>
    <n v="9897.74"/>
    <n v="9897.74"/>
  </r>
  <r>
    <x v="125"/>
    <n v="68"/>
    <s v="F"/>
    <s v="Orthopedics"/>
    <s v="Fracture"/>
    <d v="2024-01-03T00:00:00"/>
    <d v="2024-01-13T00:00:00"/>
    <n v="10"/>
    <x v="0"/>
    <n v="24"/>
    <n v="11942.07"/>
    <n v="11942.07"/>
  </r>
  <r>
    <x v="126"/>
    <n v="63"/>
    <s v="M"/>
    <s v="Orthopedics"/>
    <s v="Fracture"/>
    <d v="2024-02-18T00:00:00"/>
    <d v="2024-02-28T00:00:00"/>
    <n v="10"/>
    <x v="1"/>
    <s v="N/A"/>
    <n v="11133.17"/>
    <n v="11133.17"/>
  </r>
  <r>
    <x v="127"/>
    <n v="30"/>
    <s v="M"/>
    <s v="Pulmonology"/>
    <s v="Pneumonia"/>
    <d v="2024-03-20T00:00:00"/>
    <d v="2024-03-28T00:00:00"/>
    <n v="8"/>
    <x v="0"/>
    <n v="23"/>
    <n v="7378.33"/>
    <n v="7378.33"/>
  </r>
  <r>
    <x v="128"/>
    <n v="55"/>
    <s v="F"/>
    <s v="Pulmonology"/>
    <s v="COPD"/>
    <d v="2024-04-16T00:00:00"/>
    <d v="2024-04-19T00:00:00"/>
    <n v="3"/>
    <x v="0"/>
    <n v="9"/>
    <n v="12438.15"/>
    <n v="12438.15"/>
  </r>
  <r>
    <x v="129"/>
    <n v="82"/>
    <s v="F"/>
    <s v="Orthopedics"/>
    <s v="Arthritis"/>
    <d v="2024-02-12T00:00:00"/>
    <d v="2024-02-17T00:00:00"/>
    <n v="5"/>
    <x v="1"/>
    <s v="N/A"/>
    <n v="14608.61"/>
    <n v="14608.61"/>
  </r>
  <r>
    <x v="130"/>
    <n v="61"/>
    <s v="M"/>
    <s v="Orthopedics"/>
    <s v="Arthritis"/>
    <d v="2024-04-29T00:00:00"/>
    <d v="2024-05-01T00:00:00"/>
    <n v="2"/>
    <x v="0"/>
    <n v="29"/>
    <n v="14598"/>
    <n v="14598"/>
  </r>
  <r>
    <x v="131"/>
    <n v="64"/>
    <s v="M"/>
    <s v="Neurology"/>
    <s v="Seizure"/>
    <d v="2024-04-11T00:00:00"/>
    <d v="2024-04-12T00:00:00"/>
    <n v="1"/>
    <x v="1"/>
    <s v="N/A"/>
    <n v="9438.8700000000008"/>
    <n v="9438.8700000000008"/>
  </r>
  <r>
    <x v="132"/>
    <n v="51"/>
    <s v="F"/>
    <s v="Neurology"/>
    <s v="Migraine"/>
    <d v="2024-04-05T00:00:00"/>
    <d v="2024-04-07T00:00:00"/>
    <n v="2"/>
    <x v="0"/>
    <n v="20"/>
    <n v="3300.3"/>
    <n v="3300.3"/>
  </r>
  <r>
    <x v="133"/>
    <n v="46"/>
    <s v="M"/>
    <s v="General Surgery"/>
    <s v="Hernia"/>
    <d v="2024-04-28T00:00:00"/>
    <d v="2024-05-03T00:00:00"/>
    <n v="5"/>
    <x v="1"/>
    <s v="N/A"/>
    <n v="4400.1099999999997"/>
    <n v="4400.1099999999997"/>
  </r>
  <r>
    <x v="134"/>
    <n v="56"/>
    <s v="F"/>
    <s v="Cardiology"/>
    <s v="CHF"/>
    <d v="2024-01-30T00:00:00"/>
    <d v="2024-02-01T00:00:00"/>
    <n v="2"/>
    <x v="0"/>
    <n v="22"/>
    <n v="4627.97"/>
    <n v="4627.97"/>
  </r>
  <r>
    <x v="135"/>
    <n v="87"/>
    <s v="F"/>
    <s v="Neurology"/>
    <s v="Migraine"/>
    <d v="2024-05-30T00:00:00"/>
    <d v="2024-06-02T00:00:00"/>
    <n v="3"/>
    <x v="1"/>
    <s v="N/A"/>
    <n v="10859.06"/>
    <n v="10859.06"/>
  </r>
  <r>
    <x v="136"/>
    <n v="70"/>
    <s v="F"/>
    <s v="Neurology"/>
    <s v="Seizure"/>
    <d v="2024-01-09T00:00:00"/>
    <d v="2024-01-15T00:00:00"/>
    <n v="6"/>
    <x v="0"/>
    <n v="19"/>
    <n v="8336.35"/>
    <n v="8336.35"/>
  </r>
  <r>
    <x v="137"/>
    <n v="30"/>
    <s v="F"/>
    <s v="Pulmonology"/>
    <s v="Asthma"/>
    <d v="2024-05-19T00:00:00"/>
    <d v="2024-05-25T00:00:00"/>
    <n v="6"/>
    <x v="0"/>
    <n v="17"/>
    <n v="6310.58"/>
    <n v="6310.58"/>
  </r>
  <r>
    <x v="138"/>
    <n v="29"/>
    <s v="M"/>
    <s v="Cardiology"/>
    <s v="Arrhythmia"/>
    <d v="2024-01-06T00:00:00"/>
    <d v="2024-01-07T00:00:00"/>
    <n v="1"/>
    <x v="1"/>
    <s v="N/A"/>
    <n v="5922.83"/>
    <n v="5922.83"/>
  </r>
  <r>
    <x v="139"/>
    <n v="44"/>
    <s v="M"/>
    <s v="Pulmonology"/>
    <s v="Pneumonia"/>
    <d v="2024-05-21T00:00:00"/>
    <d v="2024-05-25T00:00:00"/>
    <n v="4"/>
    <x v="0"/>
    <n v="12"/>
    <n v="6942.71"/>
    <n v="6942.71"/>
  </r>
  <r>
    <x v="140"/>
    <n v="18"/>
    <s v="F"/>
    <s v="Pulmonology"/>
    <s v="Pneumonia"/>
    <d v="2024-02-07T00:00:00"/>
    <d v="2024-02-10T00:00:00"/>
    <n v="3"/>
    <x v="1"/>
    <s v="N/A"/>
    <n v="12582.17"/>
    <n v="12582.17"/>
  </r>
  <r>
    <x v="141"/>
    <n v="21"/>
    <s v="M"/>
    <s v="Cardiology"/>
    <s v="Myocardial Infarction"/>
    <d v="2024-01-04T00:00:00"/>
    <d v="2024-01-10T00:00:00"/>
    <n v="6"/>
    <x v="0"/>
    <n v="23"/>
    <n v="6885.26"/>
    <n v="6885.26"/>
  </r>
  <r>
    <x v="142"/>
    <n v="24"/>
    <s v="M"/>
    <s v="Pulmonology"/>
    <s v="Asthma"/>
    <d v="2024-04-17T00:00:00"/>
    <d v="2024-04-26T00:00:00"/>
    <n v="9"/>
    <x v="0"/>
    <n v="28"/>
    <n v="3762.7"/>
    <n v="3762.7"/>
  </r>
  <r>
    <x v="143"/>
    <n v="83"/>
    <s v="M"/>
    <s v="Neurology"/>
    <s v="Migraine"/>
    <d v="2024-04-25T00:00:00"/>
    <d v="2024-05-04T00:00:00"/>
    <n v="9"/>
    <x v="0"/>
    <n v="24"/>
    <n v="3520.38"/>
    <n v="3520.38"/>
  </r>
  <r>
    <x v="144"/>
    <n v="76"/>
    <s v="M"/>
    <s v="General Surgery"/>
    <s v="Hernia"/>
    <d v="2024-01-16T00:00:00"/>
    <d v="2024-01-24T00:00:00"/>
    <n v="8"/>
    <x v="1"/>
    <s v="N/A"/>
    <n v="8115.28"/>
    <n v="8115.28"/>
  </r>
  <r>
    <x v="145"/>
    <n v="74"/>
    <s v="M"/>
    <s v="Cardiology"/>
    <s v="Arrhythmia"/>
    <d v="2024-01-21T00:00:00"/>
    <d v="2024-01-27T00:00:00"/>
    <n v="6"/>
    <x v="0"/>
    <n v="7"/>
    <n v="4514.3"/>
    <n v="4514.3"/>
  </r>
  <r>
    <x v="146"/>
    <n v="88"/>
    <s v="F"/>
    <s v="General Surgery"/>
    <s v="Cholecystitis"/>
    <d v="2024-04-07T00:00:00"/>
    <d v="2024-04-17T00:00:00"/>
    <n v="10"/>
    <x v="1"/>
    <s v="N/A"/>
    <n v="8444.59"/>
    <n v="8444.59"/>
  </r>
  <r>
    <x v="147"/>
    <n v="30"/>
    <s v="M"/>
    <s v="General Surgery"/>
    <s v="Hernia"/>
    <d v="2024-05-21T00:00:00"/>
    <d v="2024-05-25T00:00:00"/>
    <n v="4"/>
    <x v="1"/>
    <s v="N/A"/>
    <n v="8418.66"/>
    <n v="8418.66"/>
  </r>
  <r>
    <x v="148"/>
    <n v="61"/>
    <s v="F"/>
    <s v="Pulmonology"/>
    <s v="Asthma"/>
    <d v="2024-04-12T00:00:00"/>
    <d v="2024-04-19T00:00:00"/>
    <n v="7"/>
    <x v="0"/>
    <n v="15"/>
    <n v="8121.17"/>
    <n v="8121.17"/>
  </r>
  <r>
    <x v="149"/>
    <n v="37"/>
    <s v="F"/>
    <s v="Orthopedics"/>
    <s v="Osteoporosis"/>
    <d v="2024-01-18T00:00:00"/>
    <d v="2024-01-20T00:00:00"/>
    <n v="2"/>
    <x v="0"/>
    <n v="7"/>
    <n v="8182.52"/>
    <n v="8182.52"/>
  </r>
  <r>
    <x v="150"/>
    <n v="89"/>
    <s v="M"/>
    <s v="Orthopedics"/>
    <s v="Fracture"/>
    <d v="2024-05-30T00:00:00"/>
    <d v="2024-06-08T00:00:00"/>
    <n v="9"/>
    <x v="1"/>
    <s v="N/A"/>
    <n v="11040.16"/>
    <n v="11040.16"/>
  </r>
  <r>
    <x v="151"/>
    <n v="72"/>
    <s v="M"/>
    <s v="Neurology"/>
    <s v="Migraine"/>
    <d v="2024-03-14T00:00:00"/>
    <d v="2024-03-24T00:00:00"/>
    <n v="10"/>
    <x v="1"/>
    <s v="N/A"/>
    <n v="7219.75"/>
    <n v="7219.75"/>
  </r>
  <r>
    <x v="152"/>
    <n v="45"/>
    <s v="M"/>
    <s v="General Surgery"/>
    <s v="Cholecystitis"/>
    <d v="2024-05-03T00:00:00"/>
    <d v="2024-05-07T00:00:00"/>
    <n v="4"/>
    <x v="0"/>
    <n v="16"/>
    <n v="13144.48"/>
    <n v="13144.48"/>
  </r>
  <r>
    <x v="153"/>
    <n v="53"/>
    <s v="M"/>
    <s v="Orthopedics"/>
    <s v="Fracture"/>
    <d v="2024-04-19T00:00:00"/>
    <d v="2024-04-28T00:00:00"/>
    <n v="9"/>
    <x v="0"/>
    <n v="24"/>
    <n v="14149.01"/>
    <n v="14149.01"/>
  </r>
  <r>
    <x v="154"/>
    <n v="41"/>
    <s v="F"/>
    <s v="Orthopedics"/>
    <s v="Fracture"/>
    <d v="2024-03-20T00:00:00"/>
    <d v="2024-03-26T00:00:00"/>
    <n v="6"/>
    <x v="1"/>
    <s v="N/A"/>
    <n v="3073.27"/>
    <n v="3073.27"/>
  </r>
  <r>
    <x v="155"/>
    <n v="69"/>
    <s v="M"/>
    <s v="Pulmonology"/>
    <s v="Pneumonia"/>
    <d v="2024-02-06T00:00:00"/>
    <d v="2024-02-07T00:00:00"/>
    <n v="1"/>
    <x v="0"/>
    <n v="28"/>
    <n v="9365.7900000000009"/>
    <n v="9365.7900000000009"/>
  </r>
  <r>
    <x v="156"/>
    <n v="76"/>
    <s v="F"/>
    <s v="Neurology"/>
    <s v="Migraine"/>
    <d v="2024-02-10T00:00:00"/>
    <d v="2024-02-16T00:00:00"/>
    <n v="6"/>
    <x v="1"/>
    <s v="N/A"/>
    <n v="11659.15"/>
    <n v="11659.15"/>
  </r>
  <r>
    <x v="157"/>
    <n v="28"/>
    <s v="M"/>
    <s v="General Surgery"/>
    <s v="Cholecystitis"/>
    <d v="2024-02-09T00:00:00"/>
    <d v="2024-02-12T00:00:00"/>
    <n v="3"/>
    <x v="0"/>
    <n v="26"/>
    <n v="3978.98"/>
    <n v="3978.98"/>
  </r>
  <r>
    <x v="158"/>
    <n v="72"/>
    <s v="F"/>
    <s v="Neurology"/>
    <s v="Seizure"/>
    <d v="2024-04-23T00:00:00"/>
    <d v="2024-04-30T00:00:00"/>
    <n v="7"/>
    <x v="1"/>
    <s v="N/A"/>
    <n v="5586.83"/>
    <n v="5586.83"/>
  </r>
  <r>
    <x v="159"/>
    <n v="62"/>
    <s v="F"/>
    <s v="General Surgery"/>
    <s v="Appendicitis"/>
    <d v="2024-01-29T00:00:00"/>
    <d v="2024-02-03T00:00:00"/>
    <n v="5"/>
    <x v="1"/>
    <s v="N/A"/>
    <n v="9323.2099999999991"/>
    <n v="9323.2099999999991"/>
  </r>
  <r>
    <x v="160"/>
    <n v="46"/>
    <s v="F"/>
    <s v="Orthopedics"/>
    <s v="Fracture"/>
    <d v="2024-01-15T00:00:00"/>
    <d v="2024-01-16T00:00:00"/>
    <n v="1"/>
    <x v="0"/>
    <n v="14"/>
    <n v="14343.89"/>
    <n v="14343.89"/>
  </r>
  <r>
    <x v="161"/>
    <n v="55"/>
    <s v="F"/>
    <s v="Pulmonology"/>
    <s v="Asthma"/>
    <d v="2024-01-31T00:00:00"/>
    <d v="2024-02-01T00:00:00"/>
    <n v="1"/>
    <x v="1"/>
    <s v="N/A"/>
    <n v="11964.17"/>
    <n v="11964.17"/>
  </r>
  <r>
    <x v="162"/>
    <n v="66"/>
    <s v="M"/>
    <s v="Pulmonology"/>
    <s v="COPD"/>
    <d v="2024-05-08T00:00:00"/>
    <d v="2024-05-17T00:00:00"/>
    <n v="9"/>
    <x v="1"/>
    <s v="N/A"/>
    <n v="3864.91"/>
    <n v="3864.91"/>
  </r>
  <r>
    <x v="163"/>
    <n v="20"/>
    <s v="F"/>
    <s v="Cardiology"/>
    <s v="Arrhythmia"/>
    <d v="2024-01-20T00:00:00"/>
    <d v="2024-01-26T00:00:00"/>
    <n v="6"/>
    <x v="1"/>
    <s v="N/A"/>
    <n v="9880.7999999999993"/>
    <n v="9880.7999999999993"/>
  </r>
  <r>
    <x v="164"/>
    <n v="32"/>
    <s v="F"/>
    <s v="Neurology"/>
    <s v="Migraine"/>
    <d v="2024-01-06T00:00:00"/>
    <d v="2024-01-12T00:00:00"/>
    <n v="6"/>
    <x v="0"/>
    <n v="30"/>
    <n v="14371.37"/>
    <n v="14371.37"/>
  </r>
  <r>
    <x v="165"/>
    <n v="64"/>
    <s v="M"/>
    <s v="Neurology"/>
    <s v="Seizure"/>
    <d v="2024-04-21T00:00:00"/>
    <d v="2024-04-23T00:00:00"/>
    <n v="2"/>
    <x v="0"/>
    <n v="18"/>
    <n v="10066.459999999999"/>
    <n v="10066.459999999999"/>
  </r>
  <r>
    <x v="166"/>
    <n v="68"/>
    <s v="F"/>
    <s v="General Surgery"/>
    <s v="Appendicitis"/>
    <d v="2024-03-27T00:00:00"/>
    <d v="2024-03-31T00:00:00"/>
    <n v="4"/>
    <x v="1"/>
    <s v="N/A"/>
    <n v="12349.41"/>
    <n v="12349.41"/>
  </r>
  <r>
    <x v="167"/>
    <n v="32"/>
    <s v="M"/>
    <s v="Cardiology"/>
    <s v="Myocardial Infarction"/>
    <d v="2024-03-30T00:00:00"/>
    <d v="2024-04-05T00:00:00"/>
    <n v="6"/>
    <x v="0"/>
    <n v="12"/>
    <n v="4233.6499999999996"/>
    <n v="4233.6499999999996"/>
  </r>
  <r>
    <x v="168"/>
    <n v="40"/>
    <s v="M"/>
    <s v="Orthopedics"/>
    <s v="Fracture"/>
    <d v="2024-01-20T00:00:00"/>
    <d v="2024-01-23T00:00:00"/>
    <n v="3"/>
    <x v="1"/>
    <s v="N/A"/>
    <n v="8567.44"/>
    <n v="8567.44"/>
  </r>
  <r>
    <x v="169"/>
    <n v="75"/>
    <s v="F"/>
    <s v="General Surgery"/>
    <s v="Cholecystitis"/>
    <d v="2024-03-21T00:00:00"/>
    <d v="2024-03-24T00:00:00"/>
    <n v="3"/>
    <x v="1"/>
    <s v="N/A"/>
    <n v="3819.44"/>
    <n v="3819.44"/>
  </r>
  <r>
    <x v="170"/>
    <n v="56"/>
    <s v="F"/>
    <s v="Neurology"/>
    <s v="Seizure"/>
    <d v="2024-01-15T00:00:00"/>
    <d v="2024-01-21T00:00:00"/>
    <n v="6"/>
    <x v="0"/>
    <n v="14"/>
    <n v="8540.91"/>
    <n v="8540.91"/>
  </r>
  <r>
    <x v="171"/>
    <n v="65"/>
    <s v="F"/>
    <s v="Cardiology"/>
    <s v="CHF"/>
    <d v="2024-01-20T00:00:00"/>
    <d v="2024-01-22T00:00:00"/>
    <n v="2"/>
    <x v="1"/>
    <s v="N/A"/>
    <n v="8552.5400000000009"/>
    <n v="8552.5400000000009"/>
  </r>
  <r>
    <x v="172"/>
    <n v="23"/>
    <s v="F"/>
    <s v="General Surgery"/>
    <s v="Cholecystitis"/>
    <d v="2024-05-26T00:00:00"/>
    <d v="2024-05-30T00:00:00"/>
    <n v="4"/>
    <x v="1"/>
    <s v="N/A"/>
    <n v="10260.07"/>
    <n v="10260.07"/>
  </r>
  <r>
    <x v="173"/>
    <n v="25"/>
    <s v="F"/>
    <s v="General Surgery"/>
    <s v="Appendicitis"/>
    <d v="2024-01-27T00:00:00"/>
    <d v="2024-02-02T00:00:00"/>
    <n v="6"/>
    <x v="0"/>
    <n v="21"/>
    <n v="10753.53"/>
    <n v="10753.53"/>
  </r>
  <r>
    <x v="174"/>
    <n v="74"/>
    <s v="F"/>
    <s v="Cardiology"/>
    <s v="CHF"/>
    <d v="2024-05-14T00:00:00"/>
    <d v="2024-05-23T00:00:00"/>
    <n v="9"/>
    <x v="0"/>
    <n v="16"/>
    <n v="7474.22"/>
    <n v="7474.22"/>
  </r>
  <r>
    <x v="175"/>
    <n v="70"/>
    <s v="F"/>
    <s v="Orthopedics"/>
    <s v="Osteoporosis"/>
    <d v="2024-01-14T00:00:00"/>
    <d v="2024-01-20T00:00:00"/>
    <n v="6"/>
    <x v="0"/>
    <n v="15"/>
    <n v="4134.07"/>
    <n v="4134.07"/>
  </r>
  <r>
    <x v="176"/>
    <n v="50"/>
    <s v="M"/>
    <s v="Neurology"/>
    <s v="Migraine"/>
    <d v="2024-03-26T00:00:00"/>
    <d v="2024-03-28T00:00:00"/>
    <n v="2"/>
    <x v="0"/>
    <n v="16"/>
    <n v="6722.78"/>
    <n v="6722.78"/>
  </r>
  <r>
    <x v="177"/>
    <n v="28"/>
    <s v="F"/>
    <s v="Neurology"/>
    <s v="Stroke"/>
    <d v="2024-05-23T00:00:00"/>
    <d v="2024-05-30T00:00:00"/>
    <n v="7"/>
    <x v="1"/>
    <s v="N/A"/>
    <n v="12758.22"/>
    <n v="12758.22"/>
  </r>
  <r>
    <x v="178"/>
    <n v="72"/>
    <s v="F"/>
    <s v="General Surgery"/>
    <s v="Appendicitis"/>
    <d v="2024-01-05T00:00:00"/>
    <d v="2024-01-11T00:00:00"/>
    <n v="6"/>
    <x v="1"/>
    <s v="N/A"/>
    <n v="5163.16"/>
    <n v="5163.16"/>
  </r>
  <r>
    <x v="179"/>
    <n v="80"/>
    <s v="M"/>
    <s v="Pulmonology"/>
    <s v="Asthma"/>
    <d v="2024-02-27T00:00:00"/>
    <d v="2024-03-01T00:00:00"/>
    <n v="3"/>
    <x v="0"/>
    <n v="7"/>
    <n v="6549.51"/>
    <n v="6549.51"/>
  </r>
  <r>
    <x v="180"/>
    <n v="87"/>
    <s v="M"/>
    <s v="Cardiology"/>
    <s v="Myocardial Infarction"/>
    <d v="2024-03-27T00:00:00"/>
    <d v="2024-04-06T00:00:00"/>
    <n v="10"/>
    <x v="0"/>
    <n v="24"/>
    <n v="7520.64"/>
    <n v="7520.64"/>
  </r>
  <r>
    <x v="181"/>
    <n v="39"/>
    <s v="F"/>
    <s v="Pulmonology"/>
    <s v="COPD"/>
    <d v="2024-01-12T00:00:00"/>
    <d v="2024-01-19T00:00:00"/>
    <n v="7"/>
    <x v="1"/>
    <s v="N/A"/>
    <n v="11116.36"/>
    <n v="11116.36"/>
  </r>
  <r>
    <x v="182"/>
    <n v="54"/>
    <s v="F"/>
    <s v="Pulmonology"/>
    <s v="Asthma"/>
    <d v="2024-02-29T00:00:00"/>
    <d v="2024-03-09T00:00:00"/>
    <n v="9"/>
    <x v="0"/>
    <n v="14"/>
    <n v="14587.16"/>
    <n v="14587.16"/>
  </r>
  <r>
    <x v="183"/>
    <n v="65"/>
    <s v="F"/>
    <s v="Neurology"/>
    <s v="Stroke"/>
    <d v="2024-04-28T00:00:00"/>
    <d v="2024-05-03T00:00:00"/>
    <n v="5"/>
    <x v="1"/>
    <s v="N/A"/>
    <n v="9034.8799999999992"/>
    <n v="9034.8799999999992"/>
  </r>
  <r>
    <x v="184"/>
    <n v="43"/>
    <s v="M"/>
    <s v="Neurology"/>
    <s v="Stroke"/>
    <d v="2024-03-05T00:00:00"/>
    <d v="2024-03-06T00:00:00"/>
    <n v="1"/>
    <x v="1"/>
    <s v="N/A"/>
    <n v="13489.4"/>
    <n v="13489.4"/>
  </r>
  <r>
    <x v="185"/>
    <n v="84"/>
    <s v="M"/>
    <s v="General Surgery"/>
    <s v="Appendicitis"/>
    <d v="2024-03-13T00:00:00"/>
    <d v="2024-03-15T00:00:00"/>
    <n v="2"/>
    <x v="0"/>
    <n v="13"/>
    <n v="8391.83"/>
    <n v="8391.83"/>
  </r>
  <r>
    <x v="186"/>
    <n v="73"/>
    <s v="M"/>
    <s v="General Surgery"/>
    <s v="Appendicitis"/>
    <d v="2024-02-26T00:00:00"/>
    <d v="2024-03-05T00:00:00"/>
    <n v="8"/>
    <x v="1"/>
    <s v="N/A"/>
    <n v="14165.66"/>
    <n v="14165.66"/>
  </r>
  <r>
    <x v="187"/>
    <n v="68"/>
    <s v="F"/>
    <s v="Neurology"/>
    <s v="Stroke"/>
    <d v="2024-03-01T00:00:00"/>
    <d v="2024-03-08T00:00:00"/>
    <n v="7"/>
    <x v="0"/>
    <n v="16"/>
    <n v="5694.47"/>
    <n v="5694.47"/>
  </r>
  <r>
    <x v="188"/>
    <n v="60"/>
    <s v="M"/>
    <s v="Orthopedics"/>
    <s v="Fracture"/>
    <d v="2024-02-05T00:00:00"/>
    <d v="2024-02-06T00:00:00"/>
    <n v="1"/>
    <x v="1"/>
    <s v="N/A"/>
    <n v="14008.75"/>
    <n v="14008.75"/>
  </r>
  <r>
    <x v="189"/>
    <n v="35"/>
    <s v="F"/>
    <s v="Neurology"/>
    <s v="Seizure"/>
    <d v="2024-04-24T00:00:00"/>
    <d v="2024-05-04T00:00:00"/>
    <n v="10"/>
    <x v="0"/>
    <n v="7"/>
    <n v="3228.05"/>
    <n v="3228.05"/>
  </r>
  <r>
    <x v="190"/>
    <n v="88"/>
    <s v="F"/>
    <s v="Pulmonology"/>
    <s v="COPD"/>
    <d v="2024-01-29T00:00:00"/>
    <d v="2024-02-03T00:00:00"/>
    <n v="5"/>
    <x v="0"/>
    <n v="14"/>
    <n v="4462.18"/>
    <n v="4462.18"/>
  </r>
  <r>
    <x v="191"/>
    <n v="76"/>
    <s v="M"/>
    <s v="Pulmonology"/>
    <s v="Asthma"/>
    <d v="2024-01-29T00:00:00"/>
    <d v="2024-02-06T00:00:00"/>
    <n v="8"/>
    <x v="0"/>
    <n v="25"/>
    <n v="9184.51"/>
    <n v="9184.51"/>
  </r>
  <r>
    <x v="192"/>
    <n v="36"/>
    <s v="F"/>
    <s v="Pulmonology"/>
    <s v="Pneumonia"/>
    <d v="2024-04-19T00:00:00"/>
    <d v="2024-04-20T00:00:00"/>
    <n v="1"/>
    <x v="1"/>
    <s v="N/A"/>
    <n v="5886.77"/>
    <n v="5886.77"/>
  </r>
  <r>
    <x v="193"/>
    <n v="28"/>
    <s v="F"/>
    <s v="Neurology"/>
    <s v="Stroke"/>
    <d v="2024-01-18T00:00:00"/>
    <d v="2024-01-27T00:00:00"/>
    <n v="9"/>
    <x v="0"/>
    <n v="17"/>
    <n v="13479.98"/>
    <n v="13479.98"/>
  </r>
  <r>
    <x v="194"/>
    <n v="67"/>
    <s v="F"/>
    <s v="Cardiology"/>
    <s v="Myocardial Infarction"/>
    <d v="2024-03-05T00:00:00"/>
    <d v="2024-03-06T00:00:00"/>
    <n v="1"/>
    <x v="1"/>
    <s v="N/A"/>
    <n v="12462.24"/>
    <n v="12462.24"/>
  </r>
  <r>
    <x v="195"/>
    <n v="31"/>
    <s v="F"/>
    <s v="Orthopedics"/>
    <s v="Fracture"/>
    <d v="2024-02-04T00:00:00"/>
    <d v="2024-02-05T00:00:00"/>
    <n v="1"/>
    <x v="1"/>
    <s v="N/A"/>
    <n v="9552.16"/>
    <n v="9552.16"/>
  </r>
  <r>
    <x v="196"/>
    <n v="77"/>
    <s v="F"/>
    <s v="Pulmonology"/>
    <s v="Pneumonia"/>
    <d v="2024-02-16T00:00:00"/>
    <d v="2024-02-19T00:00:00"/>
    <n v="3"/>
    <x v="0"/>
    <n v="27"/>
    <n v="12314.28"/>
    <n v="12314.28"/>
  </r>
  <r>
    <x v="197"/>
    <n v="55"/>
    <s v="M"/>
    <s v="Neurology"/>
    <s v="Stroke"/>
    <d v="2024-01-12T00:00:00"/>
    <d v="2024-01-16T00:00:00"/>
    <n v="4"/>
    <x v="0"/>
    <n v="15"/>
    <n v="14200.45"/>
    <n v="14200.45"/>
  </r>
  <r>
    <x v="198"/>
    <n v="87"/>
    <s v="F"/>
    <s v="General Surgery"/>
    <s v="Hernia"/>
    <d v="2024-03-05T00:00:00"/>
    <d v="2024-03-06T00:00:00"/>
    <n v="1"/>
    <x v="0"/>
    <n v="14"/>
    <n v="7283.69"/>
    <n v="7283.69"/>
  </r>
  <r>
    <x v="199"/>
    <n v="60"/>
    <s v="F"/>
    <s v="Cardiology"/>
    <s v="Myocardial Infarction"/>
    <d v="2024-02-01T00:00:00"/>
    <d v="2024-02-07T00:00:00"/>
    <n v="6"/>
    <x v="1"/>
    <s v="N/A"/>
    <n v="13673.84"/>
    <n v="13673.84"/>
  </r>
  <r>
    <x v="200"/>
    <n v="61"/>
    <s v="M"/>
    <s v="Neurology"/>
    <s v="Migraine"/>
    <d v="2024-05-07T00:00:00"/>
    <d v="2024-05-15T00:00:00"/>
    <n v="8"/>
    <x v="1"/>
    <s v="N/A"/>
    <n v="14091.73"/>
    <n v="14091.73"/>
  </r>
  <r>
    <x v="201"/>
    <n v="28"/>
    <s v="F"/>
    <s v="General Surgery"/>
    <s v="Hernia"/>
    <d v="2024-01-21T00:00:00"/>
    <d v="2024-01-28T00:00:00"/>
    <n v="7"/>
    <x v="0"/>
    <n v="22"/>
    <n v="6525.2"/>
    <n v="6525.2"/>
  </r>
  <r>
    <x v="202"/>
    <n v="59"/>
    <s v="F"/>
    <s v="Cardiology"/>
    <s v="CHF"/>
    <d v="2024-03-19T00:00:00"/>
    <d v="2024-03-27T00:00:00"/>
    <n v="8"/>
    <x v="1"/>
    <s v="N/A"/>
    <n v="4999.74"/>
    <n v="4999.74"/>
  </r>
  <r>
    <x v="203"/>
    <n v="75"/>
    <s v="M"/>
    <s v="Neurology"/>
    <s v="Migraine"/>
    <d v="2024-03-31T00:00:00"/>
    <d v="2024-04-10T00:00:00"/>
    <n v="10"/>
    <x v="1"/>
    <s v="N/A"/>
    <n v="6294.66"/>
    <n v="6294.66"/>
  </r>
  <r>
    <x v="204"/>
    <n v="69"/>
    <s v="F"/>
    <s v="Cardiology"/>
    <s v="CHF"/>
    <d v="2024-05-11T00:00:00"/>
    <d v="2024-05-14T00:00:00"/>
    <n v="3"/>
    <x v="0"/>
    <n v="9"/>
    <n v="13184.03"/>
    <n v="13184.03"/>
  </r>
  <r>
    <x v="205"/>
    <n v="34"/>
    <s v="M"/>
    <s v="Neurology"/>
    <s v="Stroke"/>
    <d v="2024-03-01T00:00:00"/>
    <d v="2024-03-07T00:00:00"/>
    <n v="6"/>
    <x v="1"/>
    <s v="N/A"/>
    <n v="7594.25"/>
    <n v="7594.25"/>
  </r>
  <r>
    <x v="206"/>
    <n v="37"/>
    <s v="F"/>
    <s v="General Surgery"/>
    <s v="Appendicitis"/>
    <d v="2024-04-04T00:00:00"/>
    <d v="2024-04-10T00:00:00"/>
    <n v="6"/>
    <x v="1"/>
    <s v="N/A"/>
    <n v="12157.01"/>
    <n v="12157.01"/>
  </r>
  <r>
    <x v="207"/>
    <n v="85"/>
    <s v="F"/>
    <s v="General Surgery"/>
    <s v="Appendicitis"/>
    <d v="2024-04-11T00:00:00"/>
    <d v="2024-04-17T00:00:00"/>
    <n v="6"/>
    <x v="1"/>
    <s v="N/A"/>
    <n v="5995.34"/>
    <n v="5995.34"/>
  </r>
  <r>
    <x v="208"/>
    <n v="41"/>
    <s v="F"/>
    <s v="Cardiology"/>
    <s v="CHF"/>
    <d v="2024-05-12T00:00:00"/>
    <d v="2024-05-19T00:00:00"/>
    <n v="7"/>
    <x v="0"/>
    <n v="13"/>
    <n v="12299.57"/>
    <n v="12299.57"/>
  </r>
  <r>
    <x v="209"/>
    <n v="54"/>
    <s v="F"/>
    <s v="Neurology"/>
    <s v="Stroke"/>
    <d v="2024-02-21T00:00:00"/>
    <d v="2024-02-23T00:00:00"/>
    <n v="2"/>
    <x v="0"/>
    <n v="7"/>
    <n v="8424.51"/>
    <n v="8424.51"/>
  </r>
  <r>
    <x v="210"/>
    <n v="58"/>
    <s v="F"/>
    <s v="Neurology"/>
    <s v="Stroke"/>
    <d v="2024-01-17T00:00:00"/>
    <d v="2024-01-26T00:00:00"/>
    <n v="9"/>
    <x v="1"/>
    <s v="N/A"/>
    <n v="13695.98"/>
    <n v="13695.98"/>
  </r>
  <r>
    <x v="211"/>
    <n v="40"/>
    <s v="F"/>
    <s v="Pulmonology"/>
    <s v="Pneumonia"/>
    <d v="2024-05-10T00:00:00"/>
    <d v="2024-05-14T00:00:00"/>
    <n v="4"/>
    <x v="0"/>
    <n v="11"/>
    <n v="12504.79"/>
    <n v="12504.79"/>
  </r>
  <r>
    <x v="212"/>
    <n v="21"/>
    <s v="F"/>
    <s v="Pulmonology"/>
    <s v="Asthma"/>
    <d v="2024-05-21T00:00:00"/>
    <d v="2024-05-31T00:00:00"/>
    <n v="10"/>
    <x v="1"/>
    <s v="N/A"/>
    <n v="8608.8700000000008"/>
    <n v="8608.8700000000008"/>
  </r>
  <r>
    <x v="213"/>
    <n v="29"/>
    <s v="M"/>
    <s v="General Surgery"/>
    <s v="Appendicitis"/>
    <d v="2024-03-20T00:00:00"/>
    <d v="2024-03-27T00:00:00"/>
    <n v="7"/>
    <x v="1"/>
    <s v="N/A"/>
    <n v="9308.35"/>
    <n v="9308.35"/>
  </r>
  <r>
    <x v="214"/>
    <n v="27"/>
    <s v="M"/>
    <s v="Neurology"/>
    <s v="Seizure"/>
    <d v="2024-03-22T00:00:00"/>
    <d v="2024-03-24T00:00:00"/>
    <n v="2"/>
    <x v="1"/>
    <s v="N/A"/>
    <n v="8590"/>
    <n v="8590"/>
  </r>
  <r>
    <x v="215"/>
    <n v="34"/>
    <s v="M"/>
    <s v="General Surgery"/>
    <s v="Hernia"/>
    <d v="2024-02-03T00:00:00"/>
    <d v="2024-02-10T00:00:00"/>
    <n v="7"/>
    <x v="0"/>
    <n v="8"/>
    <n v="9217.23"/>
    <n v="9217.23"/>
  </r>
  <r>
    <x v="216"/>
    <n v="38"/>
    <s v="F"/>
    <s v="Orthopedics"/>
    <s v="Fracture"/>
    <d v="2024-02-27T00:00:00"/>
    <d v="2024-03-04T00:00:00"/>
    <n v="6"/>
    <x v="1"/>
    <s v="N/A"/>
    <n v="13151.2"/>
    <n v="13151.2"/>
  </r>
  <r>
    <x v="217"/>
    <n v="88"/>
    <s v="F"/>
    <s v="Orthopedics"/>
    <s v="Fracture"/>
    <d v="2024-02-02T00:00:00"/>
    <d v="2024-02-07T00:00:00"/>
    <n v="5"/>
    <x v="0"/>
    <n v="21"/>
    <n v="10691.85"/>
    <n v="10691.85"/>
  </r>
  <r>
    <x v="218"/>
    <n v="37"/>
    <s v="M"/>
    <s v="General Surgery"/>
    <s v="Cholecystitis"/>
    <d v="2024-03-27T00:00:00"/>
    <d v="2024-04-06T00:00:00"/>
    <n v="10"/>
    <x v="0"/>
    <n v="5"/>
    <n v="3974.67"/>
    <n v="3974.67"/>
  </r>
  <r>
    <x v="219"/>
    <n v="44"/>
    <s v="F"/>
    <s v="General Surgery"/>
    <s v="Hernia"/>
    <d v="2024-01-08T00:00:00"/>
    <d v="2024-01-16T00:00:00"/>
    <n v="8"/>
    <x v="1"/>
    <s v="N/A"/>
    <n v="10702.89"/>
    <n v="10702.89"/>
  </r>
  <r>
    <x v="220"/>
    <n v="49"/>
    <s v="F"/>
    <s v="Orthopedics"/>
    <s v="Osteoporosis"/>
    <d v="2024-03-17T00:00:00"/>
    <d v="2024-03-25T00:00:00"/>
    <n v="8"/>
    <x v="0"/>
    <n v="27"/>
    <n v="3718.96"/>
    <n v="3718.96"/>
  </r>
  <r>
    <x v="221"/>
    <n v="79"/>
    <s v="F"/>
    <s v="Neurology"/>
    <s v="Migraine"/>
    <d v="2024-02-22T00:00:00"/>
    <d v="2024-02-28T00:00:00"/>
    <n v="6"/>
    <x v="0"/>
    <n v="15"/>
    <n v="13337.82"/>
    <n v="13337.82"/>
  </r>
  <r>
    <x v="222"/>
    <n v="62"/>
    <s v="F"/>
    <s v="Orthopedics"/>
    <s v="Arthritis"/>
    <d v="2024-02-03T00:00:00"/>
    <d v="2024-02-09T00:00:00"/>
    <n v="6"/>
    <x v="0"/>
    <n v="15"/>
    <n v="5900.85"/>
    <n v="5900.85"/>
  </r>
  <r>
    <x v="223"/>
    <n v="75"/>
    <s v="M"/>
    <s v="Cardiology"/>
    <s v="Arrhythmia"/>
    <d v="2024-02-06T00:00:00"/>
    <d v="2024-02-08T00:00:00"/>
    <n v="2"/>
    <x v="0"/>
    <n v="14"/>
    <n v="14344.62"/>
    <n v="14344.62"/>
  </r>
  <r>
    <x v="224"/>
    <n v="49"/>
    <s v="M"/>
    <s v="General Surgery"/>
    <s v="Hernia"/>
    <d v="2024-03-24T00:00:00"/>
    <d v="2024-04-03T00:00:00"/>
    <n v="10"/>
    <x v="1"/>
    <s v="N/A"/>
    <n v="5278.01"/>
    <n v="5278.01"/>
  </r>
  <r>
    <x v="225"/>
    <n v="83"/>
    <s v="F"/>
    <s v="Pulmonology"/>
    <s v="Asthma"/>
    <d v="2024-05-07T00:00:00"/>
    <d v="2024-05-12T00:00:00"/>
    <n v="5"/>
    <x v="1"/>
    <s v="N/A"/>
    <n v="3278.12"/>
    <n v="3278.12"/>
  </r>
  <r>
    <x v="226"/>
    <n v="76"/>
    <s v="M"/>
    <s v="Neurology"/>
    <s v="Seizure"/>
    <d v="2024-02-25T00:00:00"/>
    <d v="2024-03-06T00:00:00"/>
    <n v="10"/>
    <x v="1"/>
    <s v="N/A"/>
    <n v="3583.9"/>
    <n v="3583.9"/>
  </r>
  <r>
    <x v="227"/>
    <n v="78"/>
    <s v="F"/>
    <s v="Orthopedics"/>
    <s v="Osteoporosis"/>
    <d v="2024-05-17T00:00:00"/>
    <d v="2024-05-18T00:00:00"/>
    <n v="1"/>
    <x v="0"/>
    <n v="18"/>
    <n v="4607.22"/>
    <n v="4607.22"/>
  </r>
  <r>
    <x v="228"/>
    <n v="64"/>
    <s v="F"/>
    <s v="Orthopedics"/>
    <s v="Arthritis"/>
    <d v="2024-04-03T00:00:00"/>
    <d v="2024-04-04T00:00:00"/>
    <n v="1"/>
    <x v="1"/>
    <s v="N/A"/>
    <n v="3613.89"/>
    <n v="3613.89"/>
  </r>
  <r>
    <x v="229"/>
    <n v="64"/>
    <s v="F"/>
    <s v="General Surgery"/>
    <s v="Appendicitis"/>
    <d v="2024-01-19T00:00:00"/>
    <d v="2024-01-26T00:00:00"/>
    <n v="7"/>
    <x v="1"/>
    <s v="N/A"/>
    <n v="12172.85"/>
    <n v="12172.85"/>
  </r>
  <r>
    <x v="230"/>
    <n v="33"/>
    <s v="M"/>
    <s v="Orthopedics"/>
    <s v="Arthritis"/>
    <d v="2024-01-25T00:00:00"/>
    <d v="2024-02-01T00:00:00"/>
    <n v="7"/>
    <x v="1"/>
    <s v="N/A"/>
    <n v="12538.77"/>
    <n v="12538.77"/>
  </r>
  <r>
    <x v="231"/>
    <n v="64"/>
    <s v="M"/>
    <s v="Orthopedics"/>
    <s v="Arthritis"/>
    <d v="2024-02-20T00:00:00"/>
    <d v="2024-03-01T00:00:00"/>
    <n v="10"/>
    <x v="1"/>
    <s v="N/A"/>
    <n v="9000.93"/>
    <n v="9000.93"/>
  </r>
  <r>
    <x v="232"/>
    <n v="35"/>
    <s v="F"/>
    <s v="Cardiology"/>
    <s v="CHF"/>
    <d v="2024-05-01T00:00:00"/>
    <d v="2024-05-10T00:00:00"/>
    <n v="9"/>
    <x v="1"/>
    <s v="N/A"/>
    <n v="4787.29"/>
    <n v="4787.29"/>
  </r>
  <r>
    <x v="233"/>
    <n v="59"/>
    <s v="F"/>
    <s v="General Surgery"/>
    <s v="Appendicitis"/>
    <d v="2024-02-11T00:00:00"/>
    <d v="2024-02-18T00:00:00"/>
    <n v="7"/>
    <x v="1"/>
    <s v="N/A"/>
    <n v="10124.700000000001"/>
    <n v="10124.700000000001"/>
  </r>
  <r>
    <x v="234"/>
    <n v="86"/>
    <s v="F"/>
    <s v="General Surgery"/>
    <s v="Cholecystitis"/>
    <d v="2024-05-24T00:00:00"/>
    <d v="2024-05-29T00:00:00"/>
    <n v="5"/>
    <x v="1"/>
    <s v="N/A"/>
    <n v="12788.99"/>
    <n v="12788.99"/>
  </r>
  <r>
    <x v="235"/>
    <n v="32"/>
    <s v="F"/>
    <s v="Orthopedics"/>
    <s v="Osteoporosis"/>
    <d v="2024-05-29T00:00:00"/>
    <d v="2024-06-03T00:00:00"/>
    <n v="5"/>
    <x v="0"/>
    <n v="24"/>
    <n v="8695.08"/>
    <n v="8695.08"/>
  </r>
  <r>
    <x v="236"/>
    <n v="47"/>
    <s v="M"/>
    <s v="General Surgery"/>
    <s v="Cholecystitis"/>
    <d v="2024-05-29T00:00:00"/>
    <d v="2024-06-06T00:00:00"/>
    <n v="8"/>
    <x v="0"/>
    <n v="21"/>
    <n v="10548.3"/>
    <n v="10548.3"/>
  </r>
  <r>
    <x v="237"/>
    <n v="36"/>
    <s v="M"/>
    <s v="General Surgery"/>
    <s v="Hernia"/>
    <d v="2024-01-09T00:00:00"/>
    <d v="2024-01-19T00:00:00"/>
    <n v="10"/>
    <x v="0"/>
    <n v="11"/>
    <n v="3227.25"/>
    <n v="3227.25"/>
  </r>
  <r>
    <x v="238"/>
    <n v="37"/>
    <s v="F"/>
    <s v="Orthopedics"/>
    <s v="Osteoporosis"/>
    <d v="2024-02-22T00:00:00"/>
    <d v="2024-02-29T00:00:00"/>
    <n v="7"/>
    <x v="1"/>
    <s v="N/A"/>
    <n v="13473.81"/>
    <n v="13473.81"/>
  </r>
  <r>
    <x v="239"/>
    <n v="35"/>
    <s v="M"/>
    <s v="Cardiology"/>
    <s v="Myocardial Infarction"/>
    <d v="2024-05-23T00:00:00"/>
    <d v="2024-05-29T00:00:00"/>
    <n v="6"/>
    <x v="1"/>
    <s v="N/A"/>
    <n v="9305.73"/>
    <n v="9305.73"/>
  </r>
  <r>
    <x v="240"/>
    <n v="76"/>
    <s v="F"/>
    <s v="Orthopedics"/>
    <s v="Fracture"/>
    <d v="2024-05-19T00:00:00"/>
    <d v="2024-05-25T00:00:00"/>
    <n v="6"/>
    <x v="1"/>
    <s v="N/A"/>
    <n v="10320.92"/>
    <n v="10320.92"/>
  </r>
  <r>
    <x v="241"/>
    <n v="53"/>
    <s v="F"/>
    <s v="Pulmonology"/>
    <s v="COPD"/>
    <d v="2024-02-27T00:00:00"/>
    <d v="2024-03-03T00:00:00"/>
    <n v="5"/>
    <x v="1"/>
    <s v="N/A"/>
    <n v="11458.81"/>
    <n v="11458.81"/>
  </r>
  <r>
    <x v="242"/>
    <n v="79"/>
    <s v="F"/>
    <s v="Neurology"/>
    <s v="Migraine"/>
    <d v="2024-05-23T00:00:00"/>
    <d v="2024-05-28T00:00:00"/>
    <n v="5"/>
    <x v="1"/>
    <s v="N/A"/>
    <n v="4462.49"/>
    <n v="4462.49"/>
  </r>
  <r>
    <x v="243"/>
    <n v="68"/>
    <s v="F"/>
    <s v="General Surgery"/>
    <s v="Hernia"/>
    <d v="2024-02-07T00:00:00"/>
    <d v="2024-02-12T00:00:00"/>
    <n v="5"/>
    <x v="0"/>
    <n v="14"/>
    <n v="14463.76"/>
    <n v="14463.76"/>
  </r>
  <r>
    <x v="244"/>
    <n v="74"/>
    <s v="F"/>
    <s v="Cardiology"/>
    <s v="Arrhythmia"/>
    <d v="2024-05-02T00:00:00"/>
    <d v="2024-05-06T00:00:00"/>
    <n v="4"/>
    <x v="0"/>
    <n v="22"/>
    <n v="6253.59"/>
    <n v="6253.59"/>
  </r>
  <r>
    <x v="245"/>
    <n v="52"/>
    <s v="M"/>
    <s v="General Surgery"/>
    <s v="Cholecystitis"/>
    <d v="2024-01-28T00:00:00"/>
    <d v="2024-02-07T00:00:00"/>
    <n v="10"/>
    <x v="0"/>
    <n v="12"/>
    <n v="3609.19"/>
    <n v="3609.19"/>
  </r>
  <r>
    <x v="246"/>
    <n v="47"/>
    <s v="M"/>
    <s v="General Surgery"/>
    <s v="Appendicitis"/>
    <d v="2024-01-26T00:00:00"/>
    <d v="2024-02-02T00:00:00"/>
    <n v="7"/>
    <x v="1"/>
    <s v="N/A"/>
    <n v="11608.3"/>
    <n v="11608.3"/>
  </r>
  <r>
    <x v="247"/>
    <n v="35"/>
    <s v="M"/>
    <s v="Cardiology"/>
    <s v="Myocardial Infarction"/>
    <d v="2024-05-20T00:00:00"/>
    <d v="2024-05-23T00:00:00"/>
    <n v="3"/>
    <x v="1"/>
    <s v="N/A"/>
    <n v="10834.71"/>
    <n v="10834.71"/>
  </r>
  <r>
    <x v="248"/>
    <n v="43"/>
    <s v="F"/>
    <s v="Neurology"/>
    <s v="Migraine"/>
    <d v="2024-03-23T00:00:00"/>
    <d v="2024-03-28T00:00:00"/>
    <n v="5"/>
    <x v="0"/>
    <n v="29"/>
    <n v="4073.53"/>
    <n v="4073.53"/>
  </r>
  <r>
    <x v="249"/>
    <n v="86"/>
    <s v="M"/>
    <s v="General Surgery"/>
    <s v="Appendicitis"/>
    <d v="2024-02-14T00:00:00"/>
    <d v="2024-02-21T00:00:00"/>
    <n v="7"/>
    <x v="0"/>
    <n v="6"/>
    <n v="14966.06"/>
    <n v="14966.06"/>
  </r>
  <r>
    <x v="250"/>
    <n v="41"/>
    <s v="F"/>
    <s v="Neurology"/>
    <s v="Migraine"/>
    <d v="2024-01-10T00:00:00"/>
    <d v="2024-01-11T00:00:00"/>
    <n v="1"/>
    <x v="1"/>
    <s v="N/A"/>
    <n v="9815.5400000000009"/>
    <n v="9815.5400000000009"/>
  </r>
  <r>
    <x v="251"/>
    <n v="54"/>
    <s v="F"/>
    <s v="Cardiology"/>
    <s v="Arrhythmia"/>
    <d v="2024-05-19T00:00:00"/>
    <d v="2024-05-28T00:00:00"/>
    <n v="9"/>
    <x v="1"/>
    <s v="N/A"/>
    <n v="13671.12"/>
    <n v="13671.12"/>
  </r>
  <r>
    <x v="252"/>
    <n v="77"/>
    <s v="F"/>
    <s v="Pulmonology"/>
    <s v="Pneumonia"/>
    <d v="2024-02-19T00:00:00"/>
    <d v="2024-02-21T00:00:00"/>
    <n v="2"/>
    <x v="1"/>
    <s v="N/A"/>
    <n v="4949.93"/>
    <n v="4949.93"/>
  </r>
  <r>
    <x v="253"/>
    <n v="50"/>
    <s v="M"/>
    <s v="Neurology"/>
    <s v="Seizure"/>
    <d v="2024-01-04T00:00:00"/>
    <d v="2024-01-10T00:00:00"/>
    <n v="6"/>
    <x v="1"/>
    <s v="N/A"/>
    <n v="9813.3700000000008"/>
    <n v="9813.3700000000008"/>
  </r>
  <r>
    <x v="254"/>
    <n v="69"/>
    <s v="F"/>
    <s v="Pulmonology"/>
    <s v="COPD"/>
    <d v="2024-05-11T00:00:00"/>
    <d v="2024-05-17T00:00:00"/>
    <n v="6"/>
    <x v="0"/>
    <n v="17"/>
    <n v="11031.07"/>
    <n v="11031.07"/>
  </r>
  <r>
    <x v="255"/>
    <n v="79"/>
    <s v="F"/>
    <s v="Pulmonology"/>
    <s v="COPD"/>
    <d v="2024-03-04T00:00:00"/>
    <d v="2024-03-05T00:00:00"/>
    <n v="1"/>
    <x v="1"/>
    <s v="N/A"/>
    <n v="7602.89"/>
    <n v="7602.89"/>
  </r>
  <r>
    <x v="256"/>
    <n v="60"/>
    <s v="F"/>
    <s v="Neurology"/>
    <s v="Migraine"/>
    <d v="2024-05-29T00:00:00"/>
    <d v="2024-06-08T00:00:00"/>
    <n v="10"/>
    <x v="0"/>
    <n v="13"/>
    <n v="10844.2"/>
    <n v="10844.2"/>
  </r>
  <r>
    <x v="257"/>
    <n v="33"/>
    <s v="F"/>
    <s v="Pulmonology"/>
    <s v="COPD"/>
    <d v="2024-03-19T00:00:00"/>
    <d v="2024-03-22T00:00:00"/>
    <n v="3"/>
    <x v="1"/>
    <s v="N/A"/>
    <n v="11232.88"/>
    <n v="11232.88"/>
  </r>
  <r>
    <x v="258"/>
    <n v="33"/>
    <s v="F"/>
    <s v="Orthopedics"/>
    <s v="Arthritis"/>
    <d v="2024-04-04T00:00:00"/>
    <d v="2024-04-14T00:00:00"/>
    <n v="10"/>
    <x v="0"/>
    <n v="12"/>
    <n v="14488.33"/>
    <n v="14488.33"/>
  </r>
  <r>
    <x v="259"/>
    <n v="76"/>
    <s v="F"/>
    <s v="Neurology"/>
    <s v="Stroke"/>
    <d v="2024-04-16T00:00:00"/>
    <d v="2024-04-25T00:00:00"/>
    <n v="9"/>
    <x v="1"/>
    <s v="N/A"/>
    <n v="12088.21"/>
    <n v="12088.21"/>
  </r>
  <r>
    <x v="260"/>
    <n v="28"/>
    <s v="F"/>
    <s v="Pulmonology"/>
    <s v="COPD"/>
    <d v="2024-05-15T00:00:00"/>
    <d v="2024-05-21T00:00:00"/>
    <n v="6"/>
    <x v="0"/>
    <n v="23"/>
    <n v="4346.51"/>
    <n v="4346.51"/>
  </r>
  <r>
    <x v="261"/>
    <n v="43"/>
    <s v="M"/>
    <s v="General Surgery"/>
    <s v="Cholecystitis"/>
    <d v="2024-02-12T00:00:00"/>
    <d v="2024-02-18T00:00:00"/>
    <n v="6"/>
    <x v="1"/>
    <s v="N/A"/>
    <n v="4394.88"/>
    <n v="4394.88"/>
  </r>
  <r>
    <x v="262"/>
    <n v="80"/>
    <s v="M"/>
    <s v="Pulmonology"/>
    <s v="Pneumonia"/>
    <d v="2024-05-10T00:00:00"/>
    <d v="2024-05-18T00:00:00"/>
    <n v="8"/>
    <x v="0"/>
    <n v="19"/>
    <n v="4583.33"/>
    <n v="4583.33"/>
  </r>
  <r>
    <x v="263"/>
    <n v="90"/>
    <s v="M"/>
    <s v="Neurology"/>
    <s v="Migraine"/>
    <d v="2024-05-23T00:00:00"/>
    <d v="2024-05-31T00:00:00"/>
    <n v="8"/>
    <x v="1"/>
    <s v="N/A"/>
    <n v="11679.36"/>
    <n v="11679.36"/>
  </r>
  <r>
    <x v="264"/>
    <n v="18"/>
    <s v="M"/>
    <s v="Neurology"/>
    <s v="Migraine"/>
    <d v="2024-05-28T00:00:00"/>
    <d v="2024-05-30T00:00:00"/>
    <n v="2"/>
    <x v="0"/>
    <n v="18"/>
    <n v="7134.35"/>
    <n v="7134.35"/>
  </r>
  <r>
    <x v="265"/>
    <n v="25"/>
    <s v="M"/>
    <s v="Cardiology"/>
    <s v="Myocardial Infarction"/>
    <d v="2024-04-30T00:00:00"/>
    <d v="2024-05-01T00:00:00"/>
    <n v="1"/>
    <x v="1"/>
    <s v="N/A"/>
    <n v="7906.4"/>
    <n v="7906.4"/>
  </r>
  <r>
    <x v="266"/>
    <n v="71"/>
    <s v="F"/>
    <s v="Pulmonology"/>
    <s v="Pneumonia"/>
    <d v="2024-04-07T00:00:00"/>
    <d v="2024-04-15T00:00:00"/>
    <n v="8"/>
    <x v="1"/>
    <s v="N/A"/>
    <n v="7507.75"/>
    <n v="7507.75"/>
  </r>
  <r>
    <x v="267"/>
    <n v="62"/>
    <s v="M"/>
    <s v="General Surgery"/>
    <s v="Appendicitis"/>
    <d v="2024-02-15T00:00:00"/>
    <d v="2024-02-24T00:00:00"/>
    <n v="9"/>
    <x v="1"/>
    <s v="N/A"/>
    <n v="9346.11"/>
    <n v="9346.11"/>
  </r>
  <r>
    <x v="268"/>
    <n v="20"/>
    <s v="F"/>
    <s v="Pulmonology"/>
    <s v="COPD"/>
    <d v="2024-04-28T00:00:00"/>
    <d v="2024-05-07T00:00:00"/>
    <n v="9"/>
    <x v="1"/>
    <s v="N/A"/>
    <n v="9383.2000000000007"/>
    <n v="9383.2000000000007"/>
  </r>
  <r>
    <x v="269"/>
    <n v="76"/>
    <s v="F"/>
    <s v="Pulmonology"/>
    <s v="COPD"/>
    <d v="2024-02-09T00:00:00"/>
    <d v="2024-02-14T00:00:00"/>
    <n v="5"/>
    <x v="0"/>
    <n v="28"/>
    <n v="12185.88"/>
    <n v="12185.88"/>
  </r>
  <r>
    <x v="270"/>
    <n v="71"/>
    <s v="M"/>
    <s v="Cardiology"/>
    <s v="Myocardial Infarction"/>
    <d v="2024-03-02T00:00:00"/>
    <d v="2024-03-06T00:00:00"/>
    <n v="4"/>
    <x v="0"/>
    <n v="8"/>
    <n v="10127.33"/>
    <n v="10127.33"/>
  </r>
  <r>
    <x v="271"/>
    <n v="24"/>
    <s v="M"/>
    <s v="Neurology"/>
    <s v="Seizure"/>
    <d v="2024-01-12T00:00:00"/>
    <d v="2024-01-19T00:00:00"/>
    <n v="7"/>
    <x v="1"/>
    <s v="N/A"/>
    <n v="5812.07"/>
    <n v="5812.07"/>
  </r>
  <r>
    <x v="272"/>
    <n v="35"/>
    <s v="F"/>
    <s v="Pulmonology"/>
    <s v="COPD"/>
    <d v="2024-02-29T00:00:00"/>
    <d v="2024-03-10T00:00:00"/>
    <n v="10"/>
    <x v="1"/>
    <s v="N/A"/>
    <n v="9929.7000000000007"/>
    <n v="9929.7000000000007"/>
  </r>
  <r>
    <x v="273"/>
    <n v="56"/>
    <s v="M"/>
    <s v="Orthopedics"/>
    <s v="Fracture"/>
    <d v="2024-05-13T00:00:00"/>
    <d v="2024-05-17T00:00:00"/>
    <n v="4"/>
    <x v="1"/>
    <s v="N/A"/>
    <n v="6606.01"/>
    <n v="6606.01"/>
  </r>
  <r>
    <x v="274"/>
    <n v="40"/>
    <s v="F"/>
    <s v="Cardiology"/>
    <s v="Myocardial Infarction"/>
    <d v="2024-05-22T00:00:00"/>
    <d v="2024-05-30T00:00:00"/>
    <n v="8"/>
    <x v="0"/>
    <n v="16"/>
    <n v="14299.04"/>
    <n v="14299.04"/>
  </r>
  <r>
    <x v="275"/>
    <n v="58"/>
    <s v="F"/>
    <s v="Neurology"/>
    <s v="Seizure"/>
    <d v="2024-04-14T00:00:00"/>
    <d v="2024-04-17T00:00:00"/>
    <n v="3"/>
    <x v="1"/>
    <s v="N/A"/>
    <n v="7517.52"/>
    <n v="7517.52"/>
  </r>
  <r>
    <x v="276"/>
    <n v="48"/>
    <s v="M"/>
    <s v="General Surgery"/>
    <s v="Hernia"/>
    <d v="2024-03-17T00:00:00"/>
    <d v="2024-03-20T00:00:00"/>
    <n v="3"/>
    <x v="1"/>
    <s v="N/A"/>
    <n v="13976.89"/>
    <n v="13976.89"/>
  </r>
  <r>
    <x v="277"/>
    <n v="71"/>
    <s v="M"/>
    <s v="General Surgery"/>
    <s v="Hernia"/>
    <d v="2024-04-09T00:00:00"/>
    <d v="2024-04-13T00:00:00"/>
    <n v="4"/>
    <x v="1"/>
    <s v="N/A"/>
    <n v="5440.04"/>
    <n v="5440.04"/>
  </r>
  <r>
    <x v="278"/>
    <n v="65"/>
    <s v="M"/>
    <s v="Cardiology"/>
    <s v="Arrhythmia"/>
    <d v="2024-05-17T00:00:00"/>
    <d v="2024-05-21T00:00:00"/>
    <n v="4"/>
    <x v="0"/>
    <n v="13"/>
    <n v="7526.02"/>
    <n v="7526.02"/>
  </r>
  <r>
    <x v="279"/>
    <n v="23"/>
    <s v="M"/>
    <s v="General Surgery"/>
    <s v="Cholecystitis"/>
    <d v="2024-02-18T00:00:00"/>
    <d v="2024-02-28T00:00:00"/>
    <n v="10"/>
    <x v="0"/>
    <n v="20"/>
    <n v="5506.67"/>
    <n v="5506.67"/>
  </r>
  <r>
    <x v="280"/>
    <n v="19"/>
    <s v="M"/>
    <s v="Orthopedics"/>
    <s v="Osteoporosis"/>
    <d v="2024-02-18T00:00:00"/>
    <d v="2024-02-20T00:00:00"/>
    <n v="2"/>
    <x v="1"/>
    <s v="N/A"/>
    <n v="13973.3"/>
    <n v="13973.3"/>
  </r>
  <r>
    <x v="281"/>
    <n v="44"/>
    <s v="F"/>
    <s v="General Surgery"/>
    <s v="Cholecystitis"/>
    <d v="2024-03-02T00:00:00"/>
    <d v="2024-03-11T00:00:00"/>
    <n v="9"/>
    <x v="1"/>
    <s v="N/A"/>
    <n v="12306.17"/>
    <n v="12306.17"/>
  </r>
  <r>
    <x v="282"/>
    <n v="86"/>
    <s v="F"/>
    <s v="Neurology"/>
    <s v="Migraine"/>
    <d v="2024-03-19T00:00:00"/>
    <d v="2024-03-24T00:00:00"/>
    <n v="5"/>
    <x v="1"/>
    <s v="N/A"/>
    <n v="9153.7999999999993"/>
    <n v="9153.7999999999993"/>
  </r>
  <r>
    <x v="283"/>
    <n v="30"/>
    <s v="F"/>
    <s v="Neurology"/>
    <s v="Migraine"/>
    <d v="2024-03-22T00:00:00"/>
    <d v="2024-03-26T00:00:00"/>
    <n v="4"/>
    <x v="1"/>
    <s v="N/A"/>
    <n v="6755.06"/>
    <n v="6755.06"/>
  </r>
  <r>
    <x v="284"/>
    <n v="46"/>
    <s v="M"/>
    <s v="Cardiology"/>
    <s v="Myocardial Infarction"/>
    <d v="2024-01-05T00:00:00"/>
    <d v="2024-01-10T00:00:00"/>
    <n v="5"/>
    <x v="1"/>
    <s v="N/A"/>
    <n v="6542.31"/>
    <n v="6542.31"/>
  </r>
  <r>
    <x v="285"/>
    <n v="47"/>
    <s v="F"/>
    <s v="Pulmonology"/>
    <s v="Asthma"/>
    <d v="2024-05-25T00:00:00"/>
    <d v="2024-05-29T00:00:00"/>
    <n v="4"/>
    <x v="1"/>
    <s v="N/A"/>
    <n v="9607.7099999999991"/>
    <n v="9607.7099999999991"/>
  </r>
  <r>
    <x v="286"/>
    <n v="80"/>
    <s v="F"/>
    <s v="Orthopedics"/>
    <s v="Osteoporosis"/>
    <d v="2024-04-27T00:00:00"/>
    <d v="2024-04-30T00:00:00"/>
    <n v="3"/>
    <x v="1"/>
    <s v="N/A"/>
    <n v="5031.1899999999996"/>
    <n v="5031.1899999999996"/>
  </r>
  <r>
    <x v="287"/>
    <n v="41"/>
    <s v="M"/>
    <s v="General Surgery"/>
    <s v="Hernia"/>
    <d v="2024-05-14T00:00:00"/>
    <d v="2024-05-15T00:00:00"/>
    <n v="1"/>
    <x v="0"/>
    <n v="26"/>
    <n v="3582.17"/>
    <n v="3582.17"/>
  </r>
  <r>
    <x v="288"/>
    <n v="35"/>
    <s v="M"/>
    <s v="Cardiology"/>
    <s v="Arrhythmia"/>
    <d v="2024-01-18T00:00:00"/>
    <d v="2024-01-21T00:00:00"/>
    <n v="3"/>
    <x v="0"/>
    <n v="11"/>
    <n v="9068.7999999999993"/>
    <n v="9068.7999999999993"/>
  </r>
  <r>
    <x v="289"/>
    <n v="79"/>
    <s v="F"/>
    <s v="Orthopedics"/>
    <s v="Fracture"/>
    <d v="2024-01-05T00:00:00"/>
    <d v="2024-01-06T00:00:00"/>
    <n v="1"/>
    <x v="1"/>
    <s v="N/A"/>
    <n v="3142.21"/>
    <n v="3142.21"/>
  </r>
  <r>
    <x v="290"/>
    <n v="53"/>
    <s v="F"/>
    <s v="General Surgery"/>
    <s v="Cholecystitis"/>
    <d v="2024-01-05T00:00:00"/>
    <d v="2024-01-14T00:00:00"/>
    <n v="9"/>
    <x v="1"/>
    <s v="N/A"/>
    <n v="12674.01"/>
    <n v="12674.01"/>
  </r>
  <r>
    <x v="291"/>
    <n v="30"/>
    <s v="M"/>
    <s v="Pulmonology"/>
    <s v="COPD"/>
    <d v="2024-03-02T00:00:00"/>
    <d v="2024-03-06T00:00:00"/>
    <n v="4"/>
    <x v="1"/>
    <s v="N/A"/>
    <n v="12782.57"/>
    <n v="12782.57"/>
  </r>
  <r>
    <x v="292"/>
    <n v="28"/>
    <s v="F"/>
    <s v="Orthopedics"/>
    <s v="Osteoporosis"/>
    <d v="2024-04-13T00:00:00"/>
    <d v="2024-04-21T00:00:00"/>
    <n v="8"/>
    <x v="0"/>
    <n v="27"/>
    <n v="5710.29"/>
    <n v="5710.29"/>
  </r>
  <r>
    <x v="293"/>
    <n v="22"/>
    <s v="M"/>
    <s v="Cardiology"/>
    <s v="Myocardial Infarction"/>
    <d v="2024-04-13T00:00:00"/>
    <d v="2024-04-20T00:00:00"/>
    <n v="7"/>
    <x v="1"/>
    <s v="N/A"/>
    <n v="9632.42"/>
    <n v="9632.42"/>
  </r>
  <r>
    <x v="294"/>
    <n v="19"/>
    <s v="M"/>
    <s v="Cardiology"/>
    <s v="Myocardial Infarction"/>
    <d v="2024-01-22T00:00:00"/>
    <d v="2024-01-30T00:00:00"/>
    <n v="8"/>
    <x v="1"/>
    <s v="N/A"/>
    <n v="10738.89"/>
    <n v="10738.89"/>
  </r>
  <r>
    <x v="295"/>
    <n v="30"/>
    <s v="M"/>
    <s v="Orthopedics"/>
    <s v="Arthritis"/>
    <d v="2024-02-28T00:00:00"/>
    <d v="2024-03-03T00:00:00"/>
    <n v="4"/>
    <x v="1"/>
    <s v="N/A"/>
    <n v="6253.14"/>
    <n v="6253.14"/>
  </r>
  <r>
    <x v="296"/>
    <n v="53"/>
    <s v="M"/>
    <s v="Cardiology"/>
    <s v="Myocardial Infarction"/>
    <d v="2024-02-15T00:00:00"/>
    <d v="2024-02-21T00:00:00"/>
    <n v="6"/>
    <x v="0"/>
    <n v="11"/>
    <n v="10044.43"/>
    <n v="10044.43"/>
  </r>
  <r>
    <x v="297"/>
    <n v="56"/>
    <s v="M"/>
    <s v="Neurology"/>
    <s v="Stroke"/>
    <d v="2024-05-24T00:00:00"/>
    <d v="2024-05-28T00:00:00"/>
    <n v="4"/>
    <x v="1"/>
    <s v="N/A"/>
    <n v="11124.42"/>
    <n v="11124.42"/>
  </r>
  <r>
    <x v="298"/>
    <n v="67"/>
    <s v="M"/>
    <s v="General Surgery"/>
    <s v="Hernia"/>
    <d v="2024-01-21T00:00:00"/>
    <d v="2024-01-30T00:00:00"/>
    <n v="9"/>
    <x v="1"/>
    <s v="N/A"/>
    <n v="3644.36"/>
    <n v="3644.36"/>
  </r>
  <r>
    <x v="299"/>
    <n v="27"/>
    <s v="F"/>
    <s v="Neurology"/>
    <s v="Stroke"/>
    <d v="2024-04-11T00:00:00"/>
    <d v="2024-04-17T00:00:00"/>
    <n v="6"/>
    <x v="0"/>
    <n v="25"/>
    <n v="6279.92"/>
    <n v="6279.9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x v="0"/>
    <n v="53"/>
    <s v="M"/>
    <x v="0"/>
    <s v="CHF"/>
    <d v="2024-02-27T00:00:00"/>
    <d v="2024-03-01T00:00:00"/>
    <n v="3"/>
    <s v="Yes"/>
    <n v="26"/>
    <n v="11888.01"/>
    <n v="11888.01"/>
    <n v="1"/>
  </r>
  <r>
    <x v="1"/>
    <n v="72"/>
    <s v="M"/>
    <x v="1"/>
    <s v="Appendicitis"/>
    <d v="2024-01-08T00:00:00"/>
    <d v="2024-01-10T00:00:00"/>
    <n v="2"/>
    <s v="Yes"/>
    <n v="12"/>
    <n v="9064.26"/>
    <n v="9064.26"/>
    <n v="1"/>
  </r>
  <r>
    <x v="2"/>
    <n v="43"/>
    <s v="F"/>
    <x v="0"/>
    <s v="Myocardial Infarction"/>
    <d v="2024-02-26T00:00:00"/>
    <d v="2024-03-05T00:00:00"/>
    <n v="8"/>
    <s v="No"/>
    <s v="N/A"/>
    <n v="12713.17"/>
    <n v="12713.17"/>
    <n v="0"/>
  </r>
  <r>
    <x v="3"/>
    <n v="72"/>
    <s v="F"/>
    <x v="0"/>
    <s v="CHF"/>
    <d v="2024-03-12T00:00:00"/>
    <d v="2024-03-15T00:00:00"/>
    <n v="3"/>
    <s v="Yes"/>
    <n v="29"/>
    <n v="7039.13"/>
    <n v="7039.13"/>
    <n v="1"/>
  </r>
  <r>
    <x v="4"/>
    <n v="30"/>
    <s v="F"/>
    <x v="0"/>
    <s v="Arrhythmia"/>
    <d v="2024-03-29T00:00:00"/>
    <d v="2024-04-08T00:00:00"/>
    <n v="10"/>
    <s v="No"/>
    <s v="N/A"/>
    <n v="12685.54"/>
    <n v="12685.54"/>
    <n v="0"/>
  </r>
  <r>
    <x v="5"/>
    <n v="33"/>
    <s v="F"/>
    <x v="2"/>
    <s v="Seizure"/>
    <d v="2024-01-21T00:00:00"/>
    <d v="2024-01-30T00:00:00"/>
    <n v="9"/>
    <s v="No"/>
    <s v="N/A"/>
    <n v="12952.86"/>
    <n v="12952.86"/>
    <n v="0"/>
  </r>
  <r>
    <x v="6"/>
    <n v="42"/>
    <s v="M"/>
    <x v="1"/>
    <s v="Hernia"/>
    <d v="2024-01-12T00:00:00"/>
    <d v="2024-01-16T00:00:00"/>
    <n v="4"/>
    <s v="No"/>
    <s v="N/A"/>
    <n v="14822.66"/>
    <n v="14822.66"/>
    <n v="0"/>
  </r>
  <r>
    <x v="7"/>
    <n v="66"/>
    <s v="F"/>
    <x v="3"/>
    <s v="COPD"/>
    <d v="2024-04-26T00:00:00"/>
    <d v="2024-05-02T00:00:00"/>
    <n v="6"/>
    <s v="Yes"/>
    <n v="16"/>
    <n v="7263.25"/>
    <n v="7263.25"/>
    <n v="1"/>
  </r>
  <r>
    <x v="8"/>
    <n v="27"/>
    <s v="M"/>
    <x v="4"/>
    <s v="Arthritis"/>
    <d v="2024-05-16T00:00:00"/>
    <d v="2024-05-20T00:00:00"/>
    <n v="4"/>
    <s v="Yes"/>
    <n v="19"/>
    <n v="7553.47"/>
    <n v="7553.47"/>
    <n v="1"/>
  </r>
  <r>
    <x v="9"/>
    <n v="59"/>
    <s v="M"/>
    <x v="1"/>
    <s v="Appendicitis"/>
    <d v="2024-02-28T00:00:00"/>
    <d v="2024-02-29T00:00:00"/>
    <n v="1"/>
    <s v="No"/>
    <s v="N/A"/>
    <n v="7813.98"/>
    <n v="7813.98"/>
    <n v="0"/>
  </r>
  <r>
    <x v="10"/>
    <n v="90"/>
    <s v="F"/>
    <x v="0"/>
    <s v="CHF"/>
    <d v="2024-02-24T00:00:00"/>
    <d v="2024-03-03T00:00:00"/>
    <n v="8"/>
    <s v="No"/>
    <s v="N/A"/>
    <n v="13616.2"/>
    <n v="13616.2"/>
    <n v="0"/>
  </r>
  <r>
    <x v="11"/>
    <n v="51"/>
    <s v="M"/>
    <x v="2"/>
    <s v="Stroke"/>
    <d v="2024-03-04T00:00:00"/>
    <d v="2024-03-13T00:00:00"/>
    <n v="9"/>
    <s v="No"/>
    <s v="N/A"/>
    <n v="11964.17"/>
    <n v="11964.17"/>
    <n v="0"/>
  </r>
  <r>
    <x v="12"/>
    <n v="69"/>
    <s v="F"/>
    <x v="2"/>
    <s v="Seizure"/>
    <d v="2024-02-26T00:00:00"/>
    <d v="2024-02-29T00:00:00"/>
    <n v="3"/>
    <s v="No"/>
    <s v="N/A"/>
    <n v="4090.91"/>
    <n v="4090.91"/>
    <n v="0"/>
  </r>
  <r>
    <x v="13"/>
    <n v="37"/>
    <s v="M"/>
    <x v="0"/>
    <s v="CHF"/>
    <d v="2024-04-18T00:00:00"/>
    <d v="2024-04-28T00:00:00"/>
    <n v="10"/>
    <s v="Yes"/>
    <n v="17"/>
    <n v="7579.43"/>
    <n v="7579.43"/>
    <n v="1"/>
  </r>
  <r>
    <x v="14"/>
    <n v="50"/>
    <s v="M"/>
    <x v="2"/>
    <s v="Seizure"/>
    <d v="2024-01-30T00:00:00"/>
    <d v="2024-02-08T00:00:00"/>
    <n v="9"/>
    <s v="No"/>
    <s v="N/A"/>
    <n v="12223.18"/>
    <n v="12223.18"/>
    <n v="0"/>
  </r>
  <r>
    <x v="15"/>
    <n v="55"/>
    <s v="F"/>
    <x v="4"/>
    <s v="Fracture"/>
    <d v="2024-02-10T00:00:00"/>
    <d v="2024-02-18T00:00:00"/>
    <n v="8"/>
    <s v="Yes"/>
    <n v="28"/>
    <n v="13510.24"/>
    <n v="13510.24"/>
    <n v="1"/>
  </r>
  <r>
    <x v="16"/>
    <n v="40"/>
    <s v="M"/>
    <x v="4"/>
    <s v="Arthritis"/>
    <d v="2024-03-17T00:00:00"/>
    <d v="2024-03-26T00:00:00"/>
    <n v="9"/>
    <s v="Yes"/>
    <n v="9"/>
    <n v="7486.97"/>
    <n v="7486.97"/>
    <n v="1"/>
  </r>
  <r>
    <x v="17"/>
    <n v="85"/>
    <s v="M"/>
    <x v="3"/>
    <s v="Pneumonia"/>
    <d v="2024-03-23T00:00:00"/>
    <d v="2024-03-31T00:00:00"/>
    <n v="8"/>
    <s v="Yes"/>
    <n v="8"/>
    <n v="14149.18"/>
    <n v="14149.18"/>
    <n v="1"/>
  </r>
  <r>
    <x v="18"/>
    <n v="25"/>
    <s v="M"/>
    <x v="4"/>
    <s v="Fracture"/>
    <d v="2024-05-25T00:00:00"/>
    <d v="2024-05-27T00:00:00"/>
    <n v="2"/>
    <s v="Yes"/>
    <n v="28"/>
    <n v="8831.89"/>
    <n v="8831.89"/>
    <n v="1"/>
  </r>
  <r>
    <x v="19"/>
    <n v="34"/>
    <s v="M"/>
    <x v="0"/>
    <s v="Myocardial Infarction"/>
    <d v="2024-05-01T00:00:00"/>
    <d v="2024-05-10T00:00:00"/>
    <n v="9"/>
    <s v="Yes"/>
    <n v="13"/>
    <n v="9332.09"/>
    <n v="9332.09"/>
    <n v="1"/>
  </r>
  <r>
    <x v="20"/>
    <n v="45"/>
    <s v="M"/>
    <x v="1"/>
    <s v="Hernia"/>
    <d v="2024-03-20T00:00:00"/>
    <d v="2024-03-27T00:00:00"/>
    <n v="7"/>
    <s v="No"/>
    <s v="N/A"/>
    <n v="8257.2000000000007"/>
    <n v="8257.2000000000007"/>
    <n v="0"/>
  </r>
  <r>
    <x v="21"/>
    <n v="33"/>
    <s v="M"/>
    <x v="1"/>
    <s v="Hernia"/>
    <d v="2024-02-27T00:00:00"/>
    <d v="2024-02-29T00:00:00"/>
    <n v="2"/>
    <s v="No"/>
    <s v="N/A"/>
    <n v="3252.41"/>
    <n v="3252.41"/>
    <n v="0"/>
  </r>
  <r>
    <x v="22"/>
    <n v="46"/>
    <s v="M"/>
    <x v="1"/>
    <s v="Appendicitis"/>
    <d v="2024-01-19T00:00:00"/>
    <d v="2024-01-20T00:00:00"/>
    <n v="1"/>
    <s v="Yes"/>
    <n v="7"/>
    <n v="13865.04"/>
    <n v="13865.04"/>
    <n v="1"/>
  </r>
  <r>
    <x v="23"/>
    <n v="83"/>
    <s v="M"/>
    <x v="4"/>
    <s v="Fracture"/>
    <d v="2024-03-12T00:00:00"/>
    <d v="2024-03-20T00:00:00"/>
    <n v="8"/>
    <s v="Yes"/>
    <n v="22"/>
    <n v="4587.74"/>
    <n v="4587.74"/>
    <n v="1"/>
  </r>
  <r>
    <x v="24"/>
    <n v="78"/>
    <s v="M"/>
    <x v="1"/>
    <s v="Cholecystitis"/>
    <d v="2024-05-01T00:00:00"/>
    <d v="2024-05-08T00:00:00"/>
    <n v="7"/>
    <s v="Yes"/>
    <n v="8"/>
    <n v="4163.17"/>
    <n v="4163.17"/>
    <n v="1"/>
  </r>
  <r>
    <x v="25"/>
    <n v="72"/>
    <s v="F"/>
    <x v="2"/>
    <s v="Migraine"/>
    <d v="2024-04-29T00:00:00"/>
    <d v="2024-04-30T00:00:00"/>
    <n v="1"/>
    <s v="Yes"/>
    <n v="6"/>
    <n v="7831.46"/>
    <n v="7831.46"/>
    <n v="1"/>
  </r>
  <r>
    <x v="26"/>
    <n v="49"/>
    <s v="M"/>
    <x v="4"/>
    <s v="Fracture"/>
    <d v="2024-02-18T00:00:00"/>
    <d v="2024-02-27T00:00:00"/>
    <n v="9"/>
    <s v="No"/>
    <s v="N/A"/>
    <n v="4682.1899999999996"/>
    <n v="4682.1899999999996"/>
    <n v="0"/>
  </r>
  <r>
    <x v="27"/>
    <n v="77"/>
    <s v="M"/>
    <x v="3"/>
    <s v="Asthma"/>
    <d v="2024-01-20T00:00:00"/>
    <d v="2024-01-28T00:00:00"/>
    <n v="8"/>
    <s v="Yes"/>
    <n v="6"/>
    <n v="10825.74"/>
    <n v="10825.74"/>
    <n v="1"/>
  </r>
  <r>
    <x v="28"/>
    <n v="29"/>
    <s v="M"/>
    <x v="1"/>
    <s v="Appendicitis"/>
    <d v="2024-02-12T00:00:00"/>
    <d v="2024-02-19T00:00:00"/>
    <n v="7"/>
    <s v="No"/>
    <s v="N/A"/>
    <n v="8776.2999999999993"/>
    <n v="8776.2999999999993"/>
    <n v="0"/>
  </r>
  <r>
    <x v="29"/>
    <n v="39"/>
    <s v="F"/>
    <x v="2"/>
    <s v="Stroke"/>
    <d v="2024-01-01T00:00:00"/>
    <d v="2024-01-08T00:00:00"/>
    <n v="7"/>
    <s v="No"/>
    <s v="N/A"/>
    <n v="14118.22"/>
    <n v="14118.22"/>
    <n v="0"/>
  </r>
  <r>
    <x v="30"/>
    <n v="72"/>
    <s v="F"/>
    <x v="2"/>
    <s v="Migraine"/>
    <d v="2024-02-09T00:00:00"/>
    <d v="2024-02-13T00:00:00"/>
    <n v="4"/>
    <s v="No"/>
    <s v="N/A"/>
    <n v="5612.41"/>
    <n v="5612.41"/>
    <n v="0"/>
  </r>
  <r>
    <x v="31"/>
    <n v="87"/>
    <s v="M"/>
    <x v="0"/>
    <s v="Myocardial Infarction"/>
    <d v="2024-03-21T00:00:00"/>
    <d v="2024-03-22T00:00:00"/>
    <n v="1"/>
    <s v="Yes"/>
    <n v="23"/>
    <n v="8721.4599999999991"/>
    <n v="8721.4599999999991"/>
    <n v="1"/>
  </r>
  <r>
    <x v="32"/>
    <n v="25"/>
    <s v="M"/>
    <x v="1"/>
    <s v="Appendicitis"/>
    <d v="2024-02-17T00:00:00"/>
    <d v="2024-02-19T00:00:00"/>
    <n v="2"/>
    <s v="Yes"/>
    <n v="26"/>
    <n v="13341.83"/>
    <n v="13341.83"/>
    <n v="1"/>
  </r>
  <r>
    <x v="33"/>
    <n v="90"/>
    <s v="M"/>
    <x v="2"/>
    <s v="Stroke"/>
    <d v="2024-05-28T00:00:00"/>
    <d v="2024-06-07T00:00:00"/>
    <n v="10"/>
    <s v="Yes"/>
    <n v="24"/>
    <n v="3983.8"/>
    <n v="3983.8"/>
    <n v="1"/>
  </r>
  <r>
    <x v="34"/>
    <n v="84"/>
    <s v="F"/>
    <x v="1"/>
    <s v="Cholecystitis"/>
    <d v="2024-03-07T00:00:00"/>
    <d v="2024-03-11T00:00:00"/>
    <n v="4"/>
    <s v="No"/>
    <s v="N/A"/>
    <n v="5864.23"/>
    <n v="5864.23"/>
    <n v="0"/>
  </r>
  <r>
    <x v="35"/>
    <n v="56"/>
    <s v="F"/>
    <x v="2"/>
    <s v="Stroke"/>
    <d v="2024-03-21T00:00:00"/>
    <d v="2024-03-23T00:00:00"/>
    <n v="2"/>
    <s v="Yes"/>
    <n v="19"/>
    <n v="10453.91"/>
    <n v="10453.91"/>
    <n v="1"/>
  </r>
  <r>
    <x v="36"/>
    <n v="27"/>
    <s v="M"/>
    <x v="1"/>
    <s v="Appendicitis"/>
    <d v="2024-05-09T00:00:00"/>
    <d v="2024-05-14T00:00:00"/>
    <n v="5"/>
    <s v="Yes"/>
    <n v="16"/>
    <n v="13570.37"/>
    <n v="13570.37"/>
    <n v="1"/>
  </r>
  <r>
    <x v="37"/>
    <n v="54"/>
    <s v="M"/>
    <x v="3"/>
    <s v="Asthma"/>
    <d v="2024-04-22T00:00:00"/>
    <d v="2024-05-01T00:00:00"/>
    <n v="9"/>
    <s v="No"/>
    <s v="N/A"/>
    <n v="10340.129999999999"/>
    <n v="10340.129999999999"/>
    <n v="0"/>
  </r>
  <r>
    <x v="38"/>
    <n v="88"/>
    <s v="F"/>
    <x v="1"/>
    <s v="Appendicitis"/>
    <d v="2024-01-27T00:00:00"/>
    <d v="2024-01-30T00:00:00"/>
    <n v="3"/>
    <s v="No"/>
    <s v="N/A"/>
    <n v="4385.1400000000003"/>
    <n v="4385.1400000000003"/>
    <n v="0"/>
  </r>
  <r>
    <x v="39"/>
    <n v="88"/>
    <s v="M"/>
    <x v="0"/>
    <s v="Myocardial Infarction"/>
    <d v="2024-03-10T00:00:00"/>
    <d v="2024-03-15T00:00:00"/>
    <n v="5"/>
    <s v="Yes"/>
    <n v="27"/>
    <n v="7114.56"/>
    <n v="7114.56"/>
    <n v="1"/>
  </r>
  <r>
    <x v="40"/>
    <n v="80"/>
    <s v="F"/>
    <x v="4"/>
    <s v="Arthritis"/>
    <d v="2024-01-14T00:00:00"/>
    <d v="2024-01-16T00:00:00"/>
    <n v="2"/>
    <s v="No"/>
    <s v="N/A"/>
    <n v="12952.18"/>
    <n v="12952.18"/>
    <n v="0"/>
  </r>
  <r>
    <x v="41"/>
    <n v="60"/>
    <s v="M"/>
    <x v="0"/>
    <s v="CHF"/>
    <d v="2024-03-08T00:00:00"/>
    <d v="2024-03-11T00:00:00"/>
    <n v="3"/>
    <s v="No"/>
    <s v="N/A"/>
    <n v="9620.17"/>
    <n v="9620.17"/>
    <n v="0"/>
  </r>
  <r>
    <x v="42"/>
    <n v="19"/>
    <s v="M"/>
    <x v="2"/>
    <s v="Seizure"/>
    <d v="2024-01-20T00:00:00"/>
    <d v="2024-01-23T00:00:00"/>
    <n v="3"/>
    <s v="Yes"/>
    <n v="16"/>
    <n v="9990.11"/>
    <n v="9990.11"/>
    <n v="1"/>
  </r>
  <r>
    <x v="43"/>
    <n v="34"/>
    <s v="M"/>
    <x v="3"/>
    <s v="Asthma"/>
    <d v="2024-03-19T00:00:00"/>
    <d v="2024-03-25T00:00:00"/>
    <n v="6"/>
    <s v="Yes"/>
    <n v="16"/>
    <n v="5520.92"/>
    <n v="5520.92"/>
    <n v="1"/>
  </r>
  <r>
    <x v="44"/>
    <n v="31"/>
    <s v="F"/>
    <x v="3"/>
    <s v="Pneumonia"/>
    <d v="2024-05-23T00:00:00"/>
    <d v="2024-05-30T00:00:00"/>
    <n v="7"/>
    <s v="Yes"/>
    <n v="12"/>
    <n v="13375.27"/>
    <n v="13375.27"/>
    <n v="1"/>
  </r>
  <r>
    <x v="45"/>
    <n v="21"/>
    <s v="M"/>
    <x v="3"/>
    <s v="Asthma"/>
    <d v="2024-03-26T00:00:00"/>
    <d v="2024-04-02T00:00:00"/>
    <n v="7"/>
    <s v="Yes"/>
    <n v="13"/>
    <n v="4910.37"/>
    <n v="4910.37"/>
    <n v="1"/>
  </r>
  <r>
    <x v="46"/>
    <n v="22"/>
    <s v="F"/>
    <x v="0"/>
    <s v="Arrhythmia"/>
    <d v="2024-02-26T00:00:00"/>
    <d v="2024-03-01T00:00:00"/>
    <n v="4"/>
    <s v="No"/>
    <s v="N/A"/>
    <n v="7195.9"/>
    <n v="7195.9"/>
    <n v="0"/>
  </r>
  <r>
    <x v="47"/>
    <n v="21"/>
    <s v="M"/>
    <x v="3"/>
    <s v="COPD"/>
    <d v="2024-04-12T00:00:00"/>
    <d v="2024-04-18T00:00:00"/>
    <n v="6"/>
    <s v="No"/>
    <s v="N/A"/>
    <n v="13372.24"/>
    <n v="13372.24"/>
    <n v="0"/>
  </r>
  <r>
    <x v="48"/>
    <n v="83"/>
    <s v="F"/>
    <x v="4"/>
    <s v="Osteoporosis"/>
    <d v="2024-05-17T00:00:00"/>
    <d v="2024-05-23T00:00:00"/>
    <n v="6"/>
    <s v="Yes"/>
    <n v="8"/>
    <n v="13524.46"/>
    <n v="13524.46"/>
    <n v="1"/>
  </r>
  <r>
    <x v="49"/>
    <n v="51"/>
    <s v="M"/>
    <x v="4"/>
    <s v="Fracture"/>
    <d v="2024-01-28T00:00:00"/>
    <d v="2024-02-07T00:00:00"/>
    <n v="10"/>
    <s v="No"/>
    <s v="N/A"/>
    <n v="7148.25"/>
    <n v="7148.25"/>
    <n v="0"/>
  </r>
  <r>
    <x v="50"/>
    <n v="83"/>
    <s v="M"/>
    <x v="4"/>
    <s v="Osteoporosis"/>
    <d v="2024-04-08T00:00:00"/>
    <d v="2024-04-18T00:00:00"/>
    <n v="10"/>
    <s v="Yes"/>
    <n v="13"/>
    <n v="3532.64"/>
    <n v="3532.64"/>
    <n v="1"/>
  </r>
  <r>
    <x v="51"/>
    <n v="84"/>
    <s v="M"/>
    <x v="2"/>
    <s v="Stroke"/>
    <d v="2024-04-03T00:00:00"/>
    <d v="2024-04-10T00:00:00"/>
    <n v="7"/>
    <s v="Yes"/>
    <n v="26"/>
    <n v="14049.25"/>
    <n v="14049.25"/>
    <n v="1"/>
  </r>
  <r>
    <x v="52"/>
    <n v="33"/>
    <s v="F"/>
    <x v="1"/>
    <s v="Hernia"/>
    <d v="2024-05-09T00:00:00"/>
    <d v="2024-05-14T00:00:00"/>
    <n v="5"/>
    <s v="No"/>
    <s v="N/A"/>
    <n v="6914.19"/>
    <n v="6914.19"/>
    <n v="0"/>
  </r>
  <r>
    <x v="53"/>
    <n v="34"/>
    <s v="M"/>
    <x v="4"/>
    <s v="Arthritis"/>
    <d v="2024-04-17T00:00:00"/>
    <d v="2024-04-24T00:00:00"/>
    <n v="7"/>
    <s v="Yes"/>
    <n v="24"/>
    <n v="9829.26"/>
    <n v="9829.26"/>
    <n v="1"/>
  </r>
  <r>
    <x v="54"/>
    <n v="18"/>
    <s v="F"/>
    <x v="2"/>
    <s v="Seizure"/>
    <d v="2024-03-14T00:00:00"/>
    <d v="2024-03-18T00:00:00"/>
    <n v="4"/>
    <s v="No"/>
    <s v="N/A"/>
    <n v="12429.11"/>
    <n v="12429.11"/>
    <n v="0"/>
  </r>
  <r>
    <x v="55"/>
    <n v="59"/>
    <s v="F"/>
    <x v="1"/>
    <s v="Cholecystitis"/>
    <d v="2024-04-23T00:00:00"/>
    <d v="2024-05-01T00:00:00"/>
    <n v="8"/>
    <s v="Yes"/>
    <n v="21"/>
    <n v="8678.23"/>
    <n v="8678.23"/>
    <n v="1"/>
  </r>
  <r>
    <x v="56"/>
    <n v="28"/>
    <s v="F"/>
    <x v="3"/>
    <s v="Pneumonia"/>
    <d v="2024-05-11T00:00:00"/>
    <d v="2024-05-21T00:00:00"/>
    <n v="10"/>
    <s v="No"/>
    <s v="N/A"/>
    <n v="4120.6499999999996"/>
    <n v="4120.6499999999996"/>
    <n v="0"/>
  </r>
  <r>
    <x v="57"/>
    <n v="57"/>
    <s v="M"/>
    <x v="3"/>
    <s v="Pneumonia"/>
    <d v="2024-02-20T00:00:00"/>
    <d v="2024-02-23T00:00:00"/>
    <n v="3"/>
    <s v="Yes"/>
    <n v="6"/>
    <n v="5938.11"/>
    <n v="5938.11"/>
    <n v="1"/>
  </r>
  <r>
    <x v="58"/>
    <n v="27"/>
    <s v="F"/>
    <x v="2"/>
    <s v="Seizure"/>
    <d v="2024-04-16T00:00:00"/>
    <d v="2024-04-26T00:00:00"/>
    <n v="10"/>
    <s v="Yes"/>
    <n v="27"/>
    <n v="11356.25"/>
    <n v="11356.25"/>
    <n v="1"/>
  </r>
  <r>
    <x v="59"/>
    <n v="49"/>
    <s v="M"/>
    <x v="2"/>
    <s v="Migraine"/>
    <d v="2024-01-02T00:00:00"/>
    <d v="2024-01-04T00:00:00"/>
    <n v="2"/>
    <s v="No"/>
    <s v="N/A"/>
    <n v="5626.09"/>
    <n v="5626.09"/>
    <n v="0"/>
  </r>
  <r>
    <x v="60"/>
    <n v="24"/>
    <s v="M"/>
    <x v="1"/>
    <s v="Hernia"/>
    <d v="2024-02-01T00:00:00"/>
    <d v="2024-02-09T00:00:00"/>
    <n v="8"/>
    <s v="Yes"/>
    <n v="30"/>
    <n v="8575.7199999999993"/>
    <n v="8575.7199999999993"/>
    <n v="1"/>
  </r>
  <r>
    <x v="61"/>
    <n v="58"/>
    <s v="F"/>
    <x v="1"/>
    <s v="Cholecystitis"/>
    <d v="2024-05-09T00:00:00"/>
    <d v="2024-05-16T00:00:00"/>
    <n v="7"/>
    <s v="No"/>
    <s v="N/A"/>
    <n v="13766.5"/>
    <n v="13766.5"/>
    <n v="0"/>
  </r>
  <r>
    <x v="62"/>
    <n v="51"/>
    <s v="M"/>
    <x v="2"/>
    <s v="Migraine"/>
    <d v="2024-03-11T00:00:00"/>
    <d v="2024-03-20T00:00:00"/>
    <n v="9"/>
    <s v="No"/>
    <s v="N/A"/>
    <n v="10520.98"/>
    <n v="10520.98"/>
    <n v="0"/>
  </r>
  <r>
    <x v="63"/>
    <n v="27"/>
    <s v="F"/>
    <x v="4"/>
    <s v="Osteoporosis"/>
    <d v="2024-03-01T00:00:00"/>
    <d v="2024-03-06T00:00:00"/>
    <n v="5"/>
    <s v="No"/>
    <s v="N/A"/>
    <n v="6836.51"/>
    <n v="6836.51"/>
    <n v="0"/>
  </r>
  <r>
    <x v="64"/>
    <n v="35"/>
    <s v="M"/>
    <x v="1"/>
    <s v="Appendicitis"/>
    <d v="2024-02-29T00:00:00"/>
    <d v="2024-03-07T00:00:00"/>
    <n v="7"/>
    <s v="Yes"/>
    <n v="27"/>
    <n v="5567.43"/>
    <n v="5567.43"/>
    <n v="1"/>
  </r>
  <r>
    <x v="65"/>
    <n v="60"/>
    <s v="F"/>
    <x v="2"/>
    <s v="Migraine"/>
    <d v="2024-04-16T00:00:00"/>
    <d v="2024-04-17T00:00:00"/>
    <n v="1"/>
    <s v="Yes"/>
    <n v="18"/>
    <n v="7673.72"/>
    <n v="7673.72"/>
    <n v="1"/>
  </r>
  <r>
    <x v="66"/>
    <n v="20"/>
    <s v="F"/>
    <x v="1"/>
    <s v="Cholecystitis"/>
    <d v="2024-05-02T00:00:00"/>
    <d v="2024-05-03T00:00:00"/>
    <n v="1"/>
    <s v="No"/>
    <s v="N/A"/>
    <n v="6583.35"/>
    <n v="6583.35"/>
    <n v="0"/>
  </r>
  <r>
    <x v="67"/>
    <n v="86"/>
    <s v="M"/>
    <x v="2"/>
    <s v="Migraine"/>
    <d v="2024-05-04T00:00:00"/>
    <d v="2024-05-08T00:00:00"/>
    <n v="4"/>
    <s v="No"/>
    <s v="N/A"/>
    <n v="8230.0300000000007"/>
    <n v="8230.0300000000007"/>
    <n v="0"/>
  </r>
  <r>
    <x v="68"/>
    <n v="61"/>
    <s v="F"/>
    <x v="0"/>
    <s v="Arrhythmia"/>
    <d v="2024-02-12T00:00:00"/>
    <d v="2024-02-20T00:00:00"/>
    <n v="8"/>
    <s v="Yes"/>
    <n v="24"/>
    <n v="9409.48"/>
    <n v="9409.48"/>
    <n v="1"/>
  </r>
  <r>
    <x v="69"/>
    <n v="90"/>
    <s v="M"/>
    <x v="2"/>
    <s v="Seizure"/>
    <d v="2024-01-22T00:00:00"/>
    <d v="2024-01-29T00:00:00"/>
    <n v="7"/>
    <s v="Yes"/>
    <n v="19"/>
    <n v="5180.75"/>
    <n v="5180.75"/>
    <n v="1"/>
  </r>
  <r>
    <x v="70"/>
    <n v="59"/>
    <s v="M"/>
    <x v="4"/>
    <s v="Osteoporosis"/>
    <d v="2024-04-26T00:00:00"/>
    <d v="2024-05-02T00:00:00"/>
    <n v="6"/>
    <s v="No"/>
    <s v="N/A"/>
    <n v="12134.76"/>
    <n v="12134.76"/>
    <n v="0"/>
  </r>
  <r>
    <x v="71"/>
    <n v="71"/>
    <s v="F"/>
    <x v="2"/>
    <s v="Migraine"/>
    <d v="2024-01-21T00:00:00"/>
    <d v="2024-01-29T00:00:00"/>
    <n v="8"/>
    <s v="Yes"/>
    <n v="28"/>
    <n v="9473.0300000000007"/>
    <n v="9473.0300000000007"/>
    <n v="1"/>
  </r>
  <r>
    <x v="72"/>
    <n v="26"/>
    <s v="M"/>
    <x v="4"/>
    <s v="Fracture"/>
    <d v="2024-01-08T00:00:00"/>
    <d v="2024-01-12T00:00:00"/>
    <n v="4"/>
    <s v="Yes"/>
    <n v="5"/>
    <n v="10456.030000000001"/>
    <n v="10456.030000000001"/>
    <n v="1"/>
  </r>
  <r>
    <x v="73"/>
    <n v="78"/>
    <s v="M"/>
    <x v="3"/>
    <s v="COPD"/>
    <d v="2024-05-24T00:00:00"/>
    <d v="2024-05-28T00:00:00"/>
    <n v="4"/>
    <s v="No"/>
    <s v="N/A"/>
    <n v="11393.58"/>
    <n v="11393.58"/>
    <n v="0"/>
  </r>
  <r>
    <x v="74"/>
    <n v="32"/>
    <s v="M"/>
    <x v="4"/>
    <s v="Fracture"/>
    <d v="2024-03-20T00:00:00"/>
    <d v="2024-03-22T00:00:00"/>
    <n v="2"/>
    <s v="Yes"/>
    <n v="14"/>
    <n v="9909.56"/>
    <n v="9909.56"/>
    <n v="1"/>
  </r>
  <r>
    <x v="75"/>
    <n v="43"/>
    <s v="M"/>
    <x v="2"/>
    <s v="Migraine"/>
    <d v="2024-03-03T00:00:00"/>
    <d v="2024-03-05T00:00:00"/>
    <n v="2"/>
    <s v="No"/>
    <s v="N/A"/>
    <n v="13203.52"/>
    <n v="13203.52"/>
    <n v="0"/>
  </r>
  <r>
    <x v="76"/>
    <n v="90"/>
    <s v="M"/>
    <x v="1"/>
    <s v="Appendicitis"/>
    <d v="2024-03-29T00:00:00"/>
    <d v="2024-04-07T00:00:00"/>
    <n v="9"/>
    <s v="No"/>
    <s v="N/A"/>
    <n v="10938.26"/>
    <n v="10938.26"/>
    <n v="0"/>
  </r>
  <r>
    <x v="77"/>
    <n v="61"/>
    <s v="M"/>
    <x v="0"/>
    <s v="Myocardial Infarction"/>
    <d v="2024-04-17T00:00:00"/>
    <d v="2024-04-25T00:00:00"/>
    <n v="8"/>
    <s v="Yes"/>
    <n v="18"/>
    <n v="14529.45"/>
    <n v="14529.45"/>
    <n v="1"/>
  </r>
  <r>
    <x v="78"/>
    <n v="37"/>
    <s v="F"/>
    <x v="2"/>
    <s v="Seizure"/>
    <d v="2024-02-15T00:00:00"/>
    <d v="2024-02-24T00:00:00"/>
    <n v="9"/>
    <s v="No"/>
    <s v="N/A"/>
    <n v="10390.950000000001"/>
    <n v="10390.950000000001"/>
    <n v="0"/>
  </r>
  <r>
    <x v="79"/>
    <n v="77"/>
    <s v="F"/>
    <x v="1"/>
    <s v="Hernia"/>
    <d v="2024-03-09T00:00:00"/>
    <d v="2024-03-15T00:00:00"/>
    <n v="6"/>
    <s v="Yes"/>
    <n v="7"/>
    <n v="6347.14"/>
    <n v="6347.14"/>
    <n v="1"/>
  </r>
  <r>
    <x v="80"/>
    <n v="77"/>
    <s v="F"/>
    <x v="2"/>
    <s v="Stroke"/>
    <d v="2024-03-27T00:00:00"/>
    <d v="2024-03-28T00:00:00"/>
    <n v="1"/>
    <s v="No"/>
    <s v="N/A"/>
    <n v="13211.43"/>
    <n v="13211.43"/>
    <n v="0"/>
  </r>
  <r>
    <x v="81"/>
    <n v="45"/>
    <s v="F"/>
    <x v="3"/>
    <s v="Asthma"/>
    <d v="2024-03-07T00:00:00"/>
    <d v="2024-03-13T00:00:00"/>
    <n v="6"/>
    <s v="No"/>
    <s v="N/A"/>
    <n v="13563.84"/>
    <n v="13563.84"/>
    <n v="0"/>
  </r>
  <r>
    <x v="82"/>
    <n v="19"/>
    <s v="M"/>
    <x v="4"/>
    <s v="Arthritis"/>
    <d v="2024-01-22T00:00:00"/>
    <d v="2024-01-26T00:00:00"/>
    <n v="4"/>
    <s v="No"/>
    <s v="N/A"/>
    <n v="8862.93"/>
    <n v="8862.93"/>
    <n v="0"/>
  </r>
  <r>
    <x v="83"/>
    <n v="78"/>
    <s v="F"/>
    <x v="3"/>
    <s v="Pneumonia"/>
    <d v="2024-04-24T00:00:00"/>
    <d v="2024-04-25T00:00:00"/>
    <n v="1"/>
    <s v="Yes"/>
    <n v="14"/>
    <n v="5659.16"/>
    <n v="5659.16"/>
    <n v="1"/>
  </r>
  <r>
    <x v="84"/>
    <n v="65"/>
    <s v="F"/>
    <x v="3"/>
    <s v="Asthma"/>
    <d v="2024-05-21T00:00:00"/>
    <d v="2024-05-30T00:00:00"/>
    <n v="9"/>
    <s v="No"/>
    <s v="N/A"/>
    <n v="8106.05"/>
    <n v="8106.05"/>
    <n v="0"/>
  </r>
  <r>
    <x v="85"/>
    <n v="63"/>
    <s v="F"/>
    <x v="1"/>
    <s v="Hernia"/>
    <d v="2024-03-10T00:00:00"/>
    <d v="2024-03-15T00:00:00"/>
    <n v="5"/>
    <s v="No"/>
    <s v="N/A"/>
    <n v="5766.46"/>
    <n v="5766.46"/>
    <n v="0"/>
  </r>
  <r>
    <x v="86"/>
    <n v="33"/>
    <s v="M"/>
    <x v="3"/>
    <s v="Asthma"/>
    <d v="2024-02-19T00:00:00"/>
    <d v="2024-02-23T00:00:00"/>
    <n v="4"/>
    <s v="No"/>
    <s v="N/A"/>
    <n v="6318"/>
    <n v="6318"/>
    <n v="0"/>
  </r>
  <r>
    <x v="87"/>
    <n v="54"/>
    <s v="M"/>
    <x v="1"/>
    <s v="Cholecystitis"/>
    <d v="2024-02-19T00:00:00"/>
    <d v="2024-02-24T00:00:00"/>
    <n v="5"/>
    <s v="Yes"/>
    <n v="16"/>
    <n v="5153.3"/>
    <n v="5153.3"/>
    <n v="1"/>
  </r>
  <r>
    <x v="88"/>
    <n v="86"/>
    <s v="M"/>
    <x v="0"/>
    <s v="Myocardial Infarction"/>
    <d v="2024-03-11T00:00:00"/>
    <d v="2024-03-12T00:00:00"/>
    <n v="1"/>
    <s v="Yes"/>
    <n v="22"/>
    <n v="6505.64"/>
    <n v="6505.64"/>
    <n v="1"/>
  </r>
  <r>
    <x v="89"/>
    <n v="80"/>
    <s v="M"/>
    <x v="3"/>
    <s v="Pneumonia"/>
    <d v="2024-01-04T00:00:00"/>
    <d v="2024-01-14T00:00:00"/>
    <n v="10"/>
    <s v="No"/>
    <s v="N/A"/>
    <n v="8632.76"/>
    <n v="8632.76"/>
    <n v="0"/>
  </r>
  <r>
    <x v="90"/>
    <n v="41"/>
    <s v="M"/>
    <x v="2"/>
    <s v="Migraine"/>
    <d v="2024-03-05T00:00:00"/>
    <d v="2024-03-13T00:00:00"/>
    <n v="8"/>
    <s v="Yes"/>
    <n v="7"/>
    <n v="7808.49"/>
    <n v="7808.49"/>
    <n v="1"/>
  </r>
  <r>
    <x v="91"/>
    <n v="24"/>
    <s v="M"/>
    <x v="0"/>
    <s v="Myocardial Infarction"/>
    <d v="2024-02-08T00:00:00"/>
    <d v="2024-02-18T00:00:00"/>
    <n v="10"/>
    <s v="No"/>
    <s v="N/A"/>
    <n v="4022.17"/>
    <n v="4022.17"/>
    <n v="0"/>
  </r>
  <r>
    <x v="92"/>
    <n v="89"/>
    <s v="F"/>
    <x v="3"/>
    <s v="COPD"/>
    <d v="2024-02-27T00:00:00"/>
    <d v="2024-03-07T00:00:00"/>
    <n v="9"/>
    <s v="No"/>
    <s v="N/A"/>
    <n v="8406.17"/>
    <n v="8406.17"/>
    <n v="0"/>
  </r>
  <r>
    <x v="93"/>
    <n v="72"/>
    <s v="F"/>
    <x v="2"/>
    <s v="Migraine"/>
    <d v="2024-05-25T00:00:00"/>
    <d v="2024-06-04T00:00:00"/>
    <n v="10"/>
    <s v="Yes"/>
    <n v="24"/>
    <n v="14521.31"/>
    <n v="14521.31"/>
    <n v="1"/>
  </r>
  <r>
    <x v="94"/>
    <n v="45"/>
    <s v="F"/>
    <x v="0"/>
    <s v="CHF"/>
    <d v="2024-01-21T00:00:00"/>
    <d v="2024-01-24T00:00:00"/>
    <n v="3"/>
    <s v="Yes"/>
    <n v="10"/>
    <n v="9623.91"/>
    <n v="9623.91"/>
    <n v="1"/>
  </r>
  <r>
    <x v="95"/>
    <n v="70"/>
    <s v="F"/>
    <x v="3"/>
    <s v="COPD"/>
    <d v="2024-04-30T00:00:00"/>
    <d v="2024-05-05T00:00:00"/>
    <n v="5"/>
    <s v="Yes"/>
    <n v="12"/>
    <n v="6457.26"/>
    <n v="6457.26"/>
    <n v="1"/>
  </r>
  <r>
    <x v="96"/>
    <n v="76"/>
    <s v="M"/>
    <x v="4"/>
    <s v="Arthritis"/>
    <d v="2024-02-29T00:00:00"/>
    <d v="2024-03-05T00:00:00"/>
    <n v="5"/>
    <s v="Yes"/>
    <n v="18"/>
    <n v="4377.32"/>
    <n v="4377.32"/>
    <n v="1"/>
  </r>
  <r>
    <x v="97"/>
    <n v="37"/>
    <s v="F"/>
    <x v="3"/>
    <s v="Pneumonia"/>
    <d v="2024-02-06T00:00:00"/>
    <d v="2024-02-08T00:00:00"/>
    <n v="2"/>
    <s v="Yes"/>
    <n v="10"/>
    <n v="12511.54"/>
    <n v="12511.54"/>
    <n v="1"/>
  </r>
  <r>
    <x v="98"/>
    <n v="90"/>
    <s v="F"/>
    <x v="1"/>
    <s v="Cholecystitis"/>
    <d v="2024-04-22T00:00:00"/>
    <d v="2024-04-24T00:00:00"/>
    <n v="2"/>
    <s v="No"/>
    <s v="N/A"/>
    <n v="11264.14"/>
    <n v="11264.14"/>
    <n v="0"/>
  </r>
  <r>
    <x v="99"/>
    <n v="82"/>
    <s v="F"/>
    <x v="2"/>
    <s v="Migraine"/>
    <d v="2024-04-22T00:00:00"/>
    <d v="2024-04-24T00:00:00"/>
    <n v="2"/>
    <s v="Yes"/>
    <n v="18"/>
    <n v="11814.41"/>
    <n v="11814.41"/>
    <n v="1"/>
  </r>
  <r>
    <x v="100"/>
    <n v="21"/>
    <s v="M"/>
    <x v="1"/>
    <s v="Hernia"/>
    <d v="2024-02-28T00:00:00"/>
    <d v="2024-03-09T00:00:00"/>
    <n v="10"/>
    <s v="Yes"/>
    <n v="29"/>
    <n v="11067.38"/>
    <n v="11067.38"/>
    <n v="1"/>
  </r>
  <r>
    <x v="101"/>
    <n v="23"/>
    <s v="M"/>
    <x v="4"/>
    <s v="Arthritis"/>
    <d v="2024-04-30T00:00:00"/>
    <d v="2024-05-09T00:00:00"/>
    <n v="9"/>
    <s v="No"/>
    <s v="N/A"/>
    <n v="13992.87"/>
    <n v="13992.87"/>
    <n v="0"/>
  </r>
  <r>
    <x v="102"/>
    <n v="73"/>
    <s v="F"/>
    <x v="3"/>
    <s v="Pneumonia"/>
    <d v="2024-01-24T00:00:00"/>
    <d v="2024-02-01T00:00:00"/>
    <n v="8"/>
    <s v="No"/>
    <s v="N/A"/>
    <n v="7900.18"/>
    <n v="7900.18"/>
    <n v="0"/>
  </r>
  <r>
    <x v="103"/>
    <n v="31"/>
    <s v="M"/>
    <x v="4"/>
    <s v="Arthritis"/>
    <d v="2024-03-25T00:00:00"/>
    <d v="2024-04-01T00:00:00"/>
    <n v="7"/>
    <s v="No"/>
    <s v="N/A"/>
    <n v="6458.61"/>
    <n v="6458.61"/>
    <n v="0"/>
  </r>
  <r>
    <x v="104"/>
    <n v="22"/>
    <s v="F"/>
    <x v="2"/>
    <s v="Seizure"/>
    <d v="2024-01-23T00:00:00"/>
    <d v="2024-01-29T00:00:00"/>
    <n v="6"/>
    <s v="No"/>
    <s v="N/A"/>
    <n v="6879.29"/>
    <n v="6879.29"/>
    <n v="0"/>
  </r>
  <r>
    <x v="105"/>
    <n v="18"/>
    <s v="F"/>
    <x v="2"/>
    <s v="Seizure"/>
    <d v="2024-04-15T00:00:00"/>
    <d v="2024-04-16T00:00:00"/>
    <n v="1"/>
    <s v="Yes"/>
    <n v="21"/>
    <n v="7341.35"/>
    <n v="7341.35"/>
    <n v="1"/>
  </r>
  <r>
    <x v="106"/>
    <n v="74"/>
    <s v="M"/>
    <x v="2"/>
    <s v="Seizure"/>
    <d v="2024-02-22T00:00:00"/>
    <d v="2024-02-27T00:00:00"/>
    <n v="5"/>
    <s v="Yes"/>
    <n v="14"/>
    <n v="8257.39"/>
    <n v="8257.39"/>
    <n v="1"/>
  </r>
  <r>
    <x v="107"/>
    <n v="21"/>
    <s v="M"/>
    <x v="2"/>
    <s v="Stroke"/>
    <d v="2024-02-10T00:00:00"/>
    <d v="2024-02-15T00:00:00"/>
    <n v="5"/>
    <s v="Yes"/>
    <n v="22"/>
    <n v="7895.89"/>
    <n v="7895.89"/>
    <n v="1"/>
  </r>
  <r>
    <x v="108"/>
    <n v="77"/>
    <s v="M"/>
    <x v="3"/>
    <s v="COPD"/>
    <d v="2024-02-09T00:00:00"/>
    <d v="2024-02-17T00:00:00"/>
    <n v="8"/>
    <s v="No"/>
    <s v="N/A"/>
    <n v="9106.4599999999991"/>
    <n v="9106.4599999999991"/>
    <n v="0"/>
  </r>
  <r>
    <x v="109"/>
    <n v="79"/>
    <s v="F"/>
    <x v="4"/>
    <s v="Osteoporosis"/>
    <d v="2024-03-03T00:00:00"/>
    <d v="2024-03-11T00:00:00"/>
    <n v="8"/>
    <s v="Yes"/>
    <n v="17"/>
    <n v="5287.32"/>
    <n v="5287.32"/>
    <n v="1"/>
  </r>
  <r>
    <x v="110"/>
    <n v="35"/>
    <s v="M"/>
    <x v="1"/>
    <s v="Cholecystitis"/>
    <d v="2024-03-11T00:00:00"/>
    <d v="2024-03-18T00:00:00"/>
    <n v="7"/>
    <s v="No"/>
    <s v="N/A"/>
    <n v="14210.98"/>
    <n v="14210.98"/>
    <n v="0"/>
  </r>
  <r>
    <x v="111"/>
    <n v="18"/>
    <s v="F"/>
    <x v="1"/>
    <s v="Hernia"/>
    <d v="2024-03-17T00:00:00"/>
    <d v="2024-03-27T00:00:00"/>
    <n v="10"/>
    <s v="No"/>
    <s v="N/A"/>
    <n v="13383.13"/>
    <n v="13383.13"/>
    <n v="0"/>
  </r>
  <r>
    <x v="112"/>
    <n v="79"/>
    <s v="F"/>
    <x v="2"/>
    <s v="Seizure"/>
    <d v="2024-03-26T00:00:00"/>
    <d v="2024-04-04T00:00:00"/>
    <n v="9"/>
    <s v="No"/>
    <s v="N/A"/>
    <n v="8464.14"/>
    <n v="8464.14"/>
    <n v="0"/>
  </r>
  <r>
    <x v="113"/>
    <n v="48"/>
    <s v="F"/>
    <x v="4"/>
    <s v="Fracture"/>
    <d v="2024-02-29T00:00:00"/>
    <d v="2024-03-07T00:00:00"/>
    <n v="7"/>
    <s v="Yes"/>
    <n v="15"/>
    <n v="11936.46"/>
    <n v="11936.46"/>
    <n v="1"/>
  </r>
  <r>
    <x v="114"/>
    <n v="37"/>
    <s v="F"/>
    <x v="2"/>
    <s v="Migraine"/>
    <d v="2024-01-10T00:00:00"/>
    <d v="2024-01-13T00:00:00"/>
    <n v="3"/>
    <s v="No"/>
    <s v="N/A"/>
    <n v="13436.4"/>
    <n v="13436.4"/>
    <n v="0"/>
  </r>
  <r>
    <x v="115"/>
    <n v="85"/>
    <s v="F"/>
    <x v="2"/>
    <s v="Stroke"/>
    <d v="2024-01-04T00:00:00"/>
    <d v="2024-01-07T00:00:00"/>
    <n v="3"/>
    <s v="No"/>
    <s v="N/A"/>
    <n v="13451.2"/>
    <n v="13451.2"/>
    <n v="0"/>
  </r>
  <r>
    <x v="116"/>
    <n v="78"/>
    <s v="F"/>
    <x v="3"/>
    <s v="COPD"/>
    <d v="2024-03-27T00:00:00"/>
    <d v="2024-04-06T00:00:00"/>
    <n v="10"/>
    <s v="No"/>
    <s v="N/A"/>
    <n v="10798.04"/>
    <n v="10798.04"/>
    <n v="0"/>
  </r>
  <r>
    <x v="117"/>
    <n v="86"/>
    <s v="F"/>
    <x v="4"/>
    <s v="Arthritis"/>
    <d v="2024-03-22T00:00:00"/>
    <d v="2024-03-30T00:00:00"/>
    <n v="8"/>
    <s v="Yes"/>
    <n v="24"/>
    <n v="3821.05"/>
    <n v="3821.05"/>
    <n v="1"/>
  </r>
  <r>
    <x v="118"/>
    <n v="29"/>
    <s v="F"/>
    <x v="4"/>
    <s v="Fracture"/>
    <d v="2024-01-26T00:00:00"/>
    <d v="2024-01-28T00:00:00"/>
    <n v="2"/>
    <s v="No"/>
    <s v="N/A"/>
    <n v="4996.38"/>
    <n v="4996.38"/>
    <n v="0"/>
  </r>
  <r>
    <x v="119"/>
    <n v="23"/>
    <s v="F"/>
    <x v="4"/>
    <s v="Fracture"/>
    <d v="2024-01-15T00:00:00"/>
    <d v="2024-01-20T00:00:00"/>
    <n v="5"/>
    <s v="No"/>
    <s v="N/A"/>
    <n v="7498.09"/>
    <n v="7498.09"/>
    <n v="0"/>
  </r>
  <r>
    <x v="120"/>
    <n v="85"/>
    <s v="F"/>
    <x v="3"/>
    <s v="COPD"/>
    <d v="2024-05-24T00:00:00"/>
    <d v="2024-05-27T00:00:00"/>
    <n v="3"/>
    <s v="Yes"/>
    <n v="10"/>
    <n v="3947.62"/>
    <n v="3947.62"/>
    <n v="1"/>
  </r>
  <r>
    <x v="121"/>
    <n v="48"/>
    <s v="F"/>
    <x v="2"/>
    <s v="Seizure"/>
    <d v="2024-05-29T00:00:00"/>
    <d v="2024-06-01T00:00:00"/>
    <n v="3"/>
    <s v="Yes"/>
    <n v="19"/>
    <n v="10654.86"/>
    <n v="10654.86"/>
    <n v="1"/>
  </r>
  <r>
    <x v="122"/>
    <n v="19"/>
    <s v="F"/>
    <x v="2"/>
    <s v="Migraine"/>
    <d v="2024-03-14T00:00:00"/>
    <d v="2024-03-23T00:00:00"/>
    <n v="9"/>
    <s v="Yes"/>
    <n v="7"/>
    <n v="8300.76"/>
    <n v="8300.76"/>
    <n v="1"/>
  </r>
  <r>
    <x v="123"/>
    <n v="56"/>
    <s v="F"/>
    <x v="4"/>
    <s v="Arthritis"/>
    <d v="2024-03-05T00:00:00"/>
    <d v="2024-03-13T00:00:00"/>
    <n v="8"/>
    <s v="No"/>
    <s v="N/A"/>
    <n v="5390.6"/>
    <n v="5390.6"/>
    <n v="0"/>
  </r>
  <r>
    <x v="124"/>
    <n v="31"/>
    <s v="M"/>
    <x v="2"/>
    <s v="Migraine"/>
    <d v="2024-04-07T00:00:00"/>
    <d v="2024-04-17T00:00:00"/>
    <n v="10"/>
    <s v="No"/>
    <s v="N/A"/>
    <n v="9897.74"/>
    <n v="9897.74"/>
    <n v="0"/>
  </r>
  <r>
    <x v="125"/>
    <n v="68"/>
    <s v="F"/>
    <x v="4"/>
    <s v="Fracture"/>
    <d v="2024-01-03T00:00:00"/>
    <d v="2024-01-13T00:00:00"/>
    <n v="10"/>
    <s v="Yes"/>
    <n v="24"/>
    <n v="11942.07"/>
    <n v="11942.07"/>
    <n v="1"/>
  </r>
  <r>
    <x v="126"/>
    <n v="63"/>
    <s v="M"/>
    <x v="4"/>
    <s v="Fracture"/>
    <d v="2024-02-18T00:00:00"/>
    <d v="2024-02-28T00:00:00"/>
    <n v="10"/>
    <s v="No"/>
    <s v="N/A"/>
    <n v="11133.17"/>
    <n v="11133.17"/>
    <n v="0"/>
  </r>
  <r>
    <x v="127"/>
    <n v="30"/>
    <s v="M"/>
    <x v="3"/>
    <s v="Pneumonia"/>
    <d v="2024-03-20T00:00:00"/>
    <d v="2024-03-28T00:00:00"/>
    <n v="8"/>
    <s v="Yes"/>
    <n v="23"/>
    <n v="7378.33"/>
    <n v="7378.33"/>
    <n v="1"/>
  </r>
  <r>
    <x v="128"/>
    <n v="55"/>
    <s v="F"/>
    <x v="3"/>
    <s v="COPD"/>
    <d v="2024-04-16T00:00:00"/>
    <d v="2024-04-19T00:00:00"/>
    <n v="3"/>
    <s v="Yes"/>
    <n v="9"/>
    <n v="12438.15"/>
    <n v="12438.15"/>
    <n v="1"/>
  </r>
  <r>
    <x v="129"/>
    <n v="82"/>
    <s v="F"/>
    <x v="4"/>
    <s v="Arthritis"/>
    <d v="2024-02-12T00:00:00"/>
    <d v="2024-02-17T00:00:00"/>
    <n v="5"/>
    <s v="No"/>
    <s v="N/A"/>
    <n v="14608.61"/>
    <n v="14608.61"/>
    <n v="0"/>
  </r>
  <r>
    <x v="130"/>
    <n v="61"/>
    <s v="M"/>
    <x v="4"/>
    <s v="Arthritis"/>
    <d v="2024-04-29T00:00:00"/>
    <d v="2024-05-01T00:00:00"/>
    <n v="2"/>
    <s v="Yes"/>
    <n v="29"/>
    <n v="14598"/>
    <n v="14598"/>
    <n v="1"/>
  </r>
  <r>
    <x v="131"/>
    <n v="64"/>
    <s v="M"/>
    <x v="2"/>
    <s v="Seizure"/>
    <d v="2024-04-11T00:00:00"/>
    <d v="2024-04-12T00:00:00"/>
    <n v="1"/>
    <s v="No"/>
    <s v="N/A"/>
    <n v="9438.8700000000008"/>
    <n v="9438.8700000000008"/>
    <n v="0"/>
  </r>
  <r>
    <x v="132"/>
    <n v="51"/>
    <s v="F"/>
    <x v="2"/>
    <s v="Migraine"/>
    <d v="2024-04-05T00:00:00"/>
    <d v="2024-04-07T00:00:00"/>
    <n v="2"/>
    <s v="Yes"/>
    <n v="20"/>
    <n v="3300.3"/>
    <n v="3300.3"/>
    <n v="1"/>
  </r>
  <r>
    <x v="133"/>
    <n v="46"/>
    <s v="M"/>
    <x v="1"/>
    <s v="Hernia"/>
    <d v="2024-04-28T00:00:00"/>
    <d v="2024-05-03T00:00:00"/>
    <n v="5"/>
    <s v="No"/>
    <s v="N/A"/>
    <n v="4400.1099999999997"/>
    <n v="4400.1099999999997"/>
    <n v="0"/>
  </r>
  <r>
    <x v="134"/>
    <n v="56"/>
    <s v="F"/>
    <x v="0"/>
    <s v="CHF"/>
    <d v="2024-01-30T00:00:00"/>
    <d v="2024-02-01T00:00:00"/>
    <n v="2"/>
    <s v="Yes"/>
    <n v="22"/>
    <n v="4627.97"/>
    <n v="4627.97"/>
    <n v="1"/>
  </r>
  <r>
    <x v="135"/>
    <n v="87"/>
    <s v="F"/>
    <x v="2"/>
    <s v="Migraine"/>
    <d v="2024-05-30T00:00:00"/>
    <d v="2024-06-02T00:00:00"/>
    <n v="3"/>
    <s v="No"/>
    <s v="N/A"/>
    <n v="10859.06"/>
    <n v="10859.06"/>
    <n v="0"/>
  </r>
  <r>
    <x v="136"/>
    <n v="70"/>
    <s v="F"/>
    <x v="2"/>
    <s v="Seizure"/>
    <d v="2024-01-09T00:00:00"/>
    <d v="2024-01-15T00:00:00"/>
    <n v="6"/>
    <s v="Yes"/>
    <n v="19"/>
    <n v="8336.35"/>
    <n v="8336.35"/>
    <n v="1"/>
  </r>
  <r>
    <x v="137"/>
    <n v="30"/>
    <s v="F"/>
    <x v="3"/>
    <s v="Asthma"/>
    <d v="2024-05-19T00:00:00"/>
    <d v="2024-05-25T00:00:00"/>
    <n v="6"/>
    <s v="Yes"/>
    <n v="17"/>
    <n v="6310.58"/>
    <n v="6310.58"/>
    <n v="1"/>
  </r>
  <r>
    <x v="138"/>
    <n v="29"/>
    <s v="M"/>
    <x v="0"/>
    <s v="Arrhythmia"/>
    <d v="2024-01-06T00:00:00"/>
    <d v="2024-01-07T00:00:00"/>
    <n v="1"/>
    <s v="No"/>
    <s v="N/A"/>
    <n v="5922.83"/>
    <n v="5922.83"/>
    <n v="0"/>
  </r>
  <r>
    <x v="139"/>
    <n v="44"/>
    <s v="M"/>
    <x v="3"/>
    <s v="Pneumonia"/>
    <d v="2024-05-21T00:00:00"/>
    <d v="2024-05-25T00:00:00"/>
    <n v="4"/>
    <s v="Yes"/>
    <n v="12"/>
    <n v="6942.71"/>
    <n v="6942.71"/>
    <n v="1"/>
  </r>
  <r>
    <x v="140"/>
    <n v="18"/>
    <s v="F"/>
    <x v="3"/>
    <s v="Pneumonia"/>
    <d v="2024-02-07T00:00:00"/>
    <d v="2024-02-10T00:00:00"/>
    <n v="3"/>
    <s v="No"/>
    <s v="N/A"/>
    <n v="12582.17"/>
    <n v="12582.17"/>
    <n v="0"/>
  </r>
  <r>
    <x v="141"/>
    <n v="21"/>
    <s v="M"/>
    <x v="0"/>
    <s v="Myocardial Infarction"/>
    <d v="2024-01-04T00:00:00"/>
    <d v="2024-01-10T00:00:00"/>
    <n v="6"/>
    <s v="Yes"/>
    <n v="23"/>
    <n v="6885.26"/>
    <n v="6885.26"/>
    <n v="1"/>
  </r>
  <r>
    <x v="142"/>
    <n v="24"/>
    <s v="M"/>
    <x v="3"/>
    <s v="Asthma"/>
    <d v="2024-04-17T00:00:00"/>
    <d v="2024-04-26T00:00:00"/>
    <n v="9"/>
    <s v="Yes"/>
    <n v="28"/>
    <n v="3762.7"/>
    <n v="3762.7"/>
    <n v="1"/>
  </r>
  <r>
    <x v="143"/>
    <n v="83"/>
    <s v="M"/>
    <x v="2"/>
    <s v="Migraine"/>
    <d v="2024-04-25T00:00:00"/>
    <d v="2024-05-04T00:00:00"/>
    <n v="9"/>
    <s v="Yes"/>
    <n v="24"/>
    <n v="3520.38"/>
    <n v="3520.38"/>
    <n v="1"/>
  </r>
  <r>
    <x v="144"/>
    <n v="76"/>
    <s v="M"/>
    <x v="1"/>
    <s v="Hernia"/>
    <d v="2024-01-16T00:00:00"/>
    <d v="2024-01-24T00:00:00"/>
    <n v="8"/>
    <s v="No"/>
    <s v="N/A"/>
    <n v="8115.28"/>
    <n v="8115.28"/>
    <n v="0"/>
  </r>
  <r>
    <x v="145"/>
    <n v="74"/>
    <s v="M"/>
    <x v="0"/>
    <s v="Arrhythmia"/>
    <d v="2024-01-21T00:00:00"/>
    <d v="2024-01-27T00:00:00"/>
    <n v="6"/>
    <s v="Yes"/>
    <n v="7"/>
    <n v="4514.3"/>
    <n v="4514.3"/>
    <n v="1"/>
  </r>
  <r>
    <x v="146"/>
    <n v="88"/>
    <s v="F"/>
    <x v="1"/>
    <s v="Cholecystitis"/>
    <d v="2024-04-07T00:00:00"/>
    <d v="2024-04-17T00:00:00"/>
    <n v="10"/>
    <s v="No"/>
    <s v="N/A"/>
    <n v="8444.59"/>
    <n v="8444.59"/>
    <n v="0"/>
  </r>
  <r>
    <x v="147"/>
    <n v="30"/>
    <s v="M"/>
    <x v="1"/>
    <s v="Hernia"/>
    <d v="2024-05-21T00:00:00"/>
    <d v="2024-05-25T00:00:00"/>
    <n v="4"/>
    <s v="No"/>
    <s v="N/A"/>
    <n v="8418.66"/>
    <n v="8418.66"/>
    <n v="0"/>
  </r>
  <r>
    <x v="148"/>
    <n v="61"/>
    <s v="F"/>
    <x v="3"/>
    <s v="Asthma"/>
    <d v="2024-04-12T00:00:00"/>
    <d v="2024-04-19T00:00:00"/>
    <n v="7"/>
    <s v="Yes"/>
    <n v="15"/>
    <n v="8121.17"/>
    <n v="8121.17"/>
    <n v="1"/>
  </r>
  <r>
    <x v="149"/>
    <n v="37"/>
    <s v="F"/>
    <x v="4"/>
    <s v="Osteoporosis"/>
    <d v="2024-01-18T00:00:00"/>
    <d v="2024-01-20T00:00:00"/>
    <n v="2"/>
    <s v="Yes"/>
    <n v="7"/>
    <n v="8182.52"/>
    <n v="8182.52"/>
    <n v="1"/>
  </r>
  <r>
    <x v="150"/>
    <n v="89"/>
    <s v="M"/>
    <x v="4"/>
    <s v="Fracture"/>
    <d v="2024-05-30T00:00:00"/>
    <d v="2024-06-08T00:00:00"/>
    <n v="9"/>
    <s v="No"/>
    <s v="N/A"/>
    <n v="11040.16"/>
    <n v="11040.16"/>
    <n v="0"/>
  </r>
  <r>
    <x v="151"/>
    <n v="72"/>
    <s v="M"/>
    <x v="2"/>
    <s v="Migraine"/>
    <d v="2024-03-14T00:00:00"/>
    <d v="2024-03-24T00:00:00"/>
    <n v="10"/>
    <s v="No"/>
    <s v="N/A"/>
    <n v="7219.75"/>
    <n v="7219.75"/>
    <n v="0"/>
  </r>
  <r>
    <x v="152"/>
    <n v="45"/>
    <s v="M"/>
    <x v="1"/>
    <s v="Cholecystitis"/>
    <d v="2024-05-03T00:00:00"/>
    <d v="2024-05-07T00:00:00"/>
    <n v="4"/>
    <s v="Yes"/>
    <n v="16"/>
    <n v="13144.48"/>
    <n v="13144.48"/>
    <n v="1"/>
  </r>
  <r>
    <x v="153"/>
    <n v="53"/>
    <s v="M"/>
    <x v="4"/>
    <s v="Fracture"/>
    <d v="2024-04-19T00:00:00"/>
    <d v="2024-04-28T00:00:00"/>
    <n v="9"/>
    <s v="Yes"/>
    <n v="24"/>
    <n v="14149.01"/>
    <n v="14149.01"/>
    <n v="1"/>
  </r>
  <r>
    <x v="154"/>
    <n v="41"/>
    <s v="F"/>
    <x v="4"/>
    <s v="Fracture"/>
    <d v="2024-03-20T00:00:00"/>
    <d v="2024-03-26T00:00:00"/>
    <n v="6"/>
    <s v="No"/>
    <s v="N/A"/>
    <n v="3073.27"/>
    <n v="3073.27"/>
    <n v="0"/>
  </r>
  <r>
    <x v="155"/>
    <n v="69"/>
    <s v="M"/>
    <x v="3"/>
    <s v="Pneumonia"/>
    <d v="2024-02-06T00:00:00"/>
    <d v="2024-02-07T00:00:00"/>
    <n v="1"/>
    <s v="Yes"/>
    <n v="28"/>
    <n v="9365.7900000000009"/>
    <n v="9365.7900000000009"/>
    <n v="1"/>
  </r>
  <r>
    <x v="156"/>
    <n v="76"/>
    <s v="F"/>
    <x v="2"/>
    <s v="Migraine"/>
    <d v="2024-02-10T00:00:00"/>
    <d v="2024-02-16T00:00:00"/>
    <n v="6"/>
    <s v="No"/>
    <s v="N/A"/>
    <n v="11659.15"/>
    <n v="11659.15"/>
    <n v="0"/>
  </r>
  <r>
    <x v="157"/>
    <n v="28"/>
    <s v="M"/>
    <x v="1"/>
    <s v="Cholecystitis"/>
    <d v="2024-02-09T00:00:00"/>
    <d v="2024-02-12T00:00:00"/>
    <n v="3"/>
    <s v="Yes"/>
    <n v="26"/>
    <n v="3978.98"/>
    <n v="3978.98"/>
    <n v="1"/>
  </r>
  <r>
    <x v="158"/>
    <n v="72"/>
    <s v="F"/>
    <x v="2"/>
    <s v="Seizure"/>
    <d v="2024-04-23T00:00:00"/>
    <d v="2024-04-30T00:00:00"/>
    <n v="7"/>
    <s v="No"/>
    <s v="N/A"/>
    <n v="5586.83"/>
    <n v="5586.83"/>
    <n v="0"/>
  </r>
  <r>
    <x v="159"/>
    <n v="62"/>
    <s v="F"/>
    <x v="1"/>
    <s v="Appendicitis"/>
    <d v="2024-01-29T00:00:00"/>
    <d v="2024-02-03T00:00:00"/>
    <n v="5"/>
    <s v="No"/>
    <s v="N/A"/>
    <n v="9323.2099999999991"/>
    <n v="9323.2099999999991"/>
    <n v="0"/>
  </r>
  <r>
    <x v="160"/>
    <n v="46"/>
    <s v="F"/>
    <x v="4"/>
    <s v="Fracture"/>
    <d v="2024-01-15T00:00:00"/>
    <d v="2024-01-16T00:00:00"/>
    <n v="1"/>
    <s v="Yes"/>
    <n v="14"/>
    <n v="14343.89"/>
    <n v="14343.89"/>
    <n v="1"/>
  </r>
  <r>
    <x v="161"/>
    <n v="55"/>
    <s v="F"/>
    <x v="3"/>
    <s v="Asthma"/>
    <d v="2024-01-31T00:00:00"/>
    <d v="2024-02-01T00:00:00"/>
    <n v="1"/>
    <s v="No"/>
    <s v="N/A"/>
    <n v="11964.17"/>
    <n v="11964.17"/>
    <n v="0"/>
  </r>
  <r>
    <x v="162"/>
    <n v="66"/>
    <s v="M"/>
    <x v="3"/>
    <s v="COPD"/>
    <d v="2024-05-08T00:00:00"/>
    <d v="2024-05-17T00:00:00"/>
    <n v="9"/>
    <s v="No"/>
    <s v="N/A"/>
    <n v="3864.91"/>
    <n v="3864.91"/>
    <n v="0"/>
  </r>
  <r>
    <x v="163"/>
    <n v="20"/>
    <s v="F"/>
    <x v="0"/>
    <s v="Arrhythmia"/>
    <d v="2024-01-20T00:00:00"/>
    <d v="2024-01-26T00:00:00"/>
    <n v="6"/>
    <s v="No"/>
    <s v="N/A"/>
    <n v="9880.7999999999993"/>
    <n v="9880.7999999999993"/>
    <n v="0"/>
  </r>
  <r>
    <x v="164"/>
    <n v="32"/>
    <s v="F"/>
    <x v="2"/>
    <s v="Migraine"/>
    <d v="2024-01-06T00:00:00"/>
    <d v="2024-01-12T00:00:00"/>
    <n v="6"/>
    <s v="Yes"/>
    <n v="30"/>
    <n v="14371.37"/>
    <n v="14371.37"/>
    <n v="1"/>
  </r>
  <r>
    <x v="165"/>
    <n v="64"/>
    <s v="M"/>
    <x v="2"/>
    <s v="Seizure"/>
    <d v="2024-04-21T00:00:00"/>
    <d v="2024-04-23T00:00:00"/>
    <n v="2"/>
    <s v="Yes"/>
    <n v="18"/>
    <n v="10066.459999999999"/>
    <n v="10066.459999999999"/>
    <n v="1"/>
  </r>
  <r>
    <x v="166"/>
    <n v="68"/>
    <s v="F"/>
    <x v="1"/>
    <s v="Appendicitis"/>
    <d v="2024-03-27T00:00:00"/>
    <d v="2024-03-31T00:00:00"/>
    <n v="4"/>
    <s v="No"/>
    <s v="N/A"/>
    <n v="12349.41"/>
    <n v="12349.41"/>
    <n v="0"/>
  </r>
  <r>
    <x v="167"/>
    <n v="32"/>
    <s v="M"/>
    <x v="0"/>
    <s v="Myocardial Infarction"/>
    <d v="2024-03-30T00:00:00"/>
    <d v="2024-04-05T00:00:00"/>
    <n v="6"/>
    <s v="Yes"/>
    <n v="12"/>
    <n v="4233.6499999999996"/>
    <n v="4233.6499999999996"/>
    <n v="1"/>
  </r>
  <r>
    <x v="168"/>
    <n v="40"/>
    <s v="M"/>
    <x v="4"/>
    <s v="Fracture"/>
    <d v="2024-01-20T00:00:00"/>
    <d v="2024-01-23T00:00:00"/>
    <n v="3"/>
    <s v="No"/>
    <s v="N/A"/>
    <n v="8567.44"/>
    <n v="8567.44"/>
    <n v="0"/>
  </r>
  <r>
    <x v="169"/>
    <n v="75"/>
    <s v="F"/>
    <x v="1"/>
    <s v="Cholecystitis"/>
    <d v="2024-03-21T00:00:00"/>
    <d v="2024-03-24T00:00:00"/>
    <n v="3"/>
    <s v="No"/>
    <s v="N/A"/>
    <n v="3819.44"/>
    <n v="3819.44"/>
    <n v="0"/>
  </r>
  <r>
    <x v="170"/>
    <n v="56"/>
    <s v="F"/>
    <x v="2"/>
    <s v="Seizure"/>
    <d v="2024-01-15T00:00:00"/>
    <d v="2024-01-21T00:00:00"/>
    <n v="6"/>
    <s v="Yes"/>
    <n v="14"/>
    <n v="8540.91"/>
    <n v="8540.91"/>
    <n v="1"/>
  </r>
  <r>
    <x v="171"/>
    <n v="65"/>
    <s v="F"/>
    <x v="0"/>
    <s v="CHF"/>
    <d v="2024-01-20T00:00:00"/>
    <d v="2024-01-22T00:00:00"/>
    <n v="2"/>
    <s v="No"/>
    <s v="N/A"/>
    <n v="8552.5400000000009"/>
    <n v="8552.5400000000009"/>
    <n v="0"/>
  </r>
  <r>
    <x v="172"/>
    <n v="23"/>
    <s v="F"/>
    <x v="1"/>
    <s v="Cholecystitis"/>
    <d v="2024-05-26T00:00:00"/>
    <d v="2024-05-30T00:00:00"/>
    <n v="4"/>
    <s v="No"/>
    <s v="N/A"/>
    <n v="10260.07"/>
    <n v="10260.07"/>
    <n v="0"/>
  </r>
  <r>
    <x v="173"/>
    <n v="25"/>
    <s v="F"/>
    <x v="1"/>
    <s v="Appendicitis"/>
    <d v="2024-01-27T00:00:00"/>
    <d v="2024-02-02T00:00:00"/>
    <n v="6"/>
    <s v="Yes"/>
    <n v="21"/>
    <n v="10753.53"/>
    <n v="10753.53"/>
    <n v="1"/>
  </r>
  <r>
    <x v="174"/>
    <n v="74"/>
    <s v="F"/>
    <x v="0"/>
    <s v="CHF"/>
    <d v="2024-05-14T00:00:00"/>
    <d v="2024-05-23T00:00:00"/>
    <n v="9"/>
    <s v="Yes"/>
    <n v="16"/>
    <n v="7474.22"/>
    <n v="7474.22"/>
    <n v="1"/>
  </r>
  <r>
    <x v="175"/>
    <n v="70"/>
    <s v="F"/>
    <x v="4"/>
    <s v="Osteoporosis"/>
    <d v="2024-01-14T00:00:00"/>
    <d v="2024-01-20T00:00:00"/>
    <n v="6"/>
    <s v="Yes"/>
    <n v="15"/>
    <n v="4134.07"/>
    <n v="4134.07"/>
    <n v="1"/>
  </r>
  <r>
    <x v="176"/>
    <n v="50"/>
    <s v="M"/>
    <x v="2"/>
    <s v="Migraine"/>
    <d v="2024-03-26T00:00:00"/>
    <d v="2024-03-28T00:00:00"/>
    <n v="2"/>
    <s v="Yes"/>
    <n v="16"/>
    <n v="6722.78"/>
    <n v="6722.78"/>
    <n v="1"/>
  </r>
  <r>
    <x v="177"/>
    <n v="28"/>
    <s v="F"/>
    <x v="2"/>
    <s v="Stroke"/>
    <d v="2024-05-23T00:00:00"/>
    <d v="2024-05-30T00:00:00"/>
    <n v="7"/>
    <s v="No"/>
    <s v="N/A"/>
    <n v="12758.22"/>
    <n v="12758.22"/>
    <n v="0"/>
  </r>
  <r>
    <x v="178"/>
    <n v="72"/>
    <s v="F"/>
    <x v="1"/>
    <s v="Appendicitis"/>
    <d v="2024-01-05T00:00:00"/>
    <d v="2024-01-11T00:00:00"/>
    <n v="6"/>
    <s v="No"/>
    <s v="N/A"/>
    <n v="5163.16"/>
    <n v="5163.16"/>
    <n v="0"/>
  </r>
  <r>
    <x v="179"/>
    <n v="80"/>
    <s v="M"/>
    <x v="3"/>
    <s v="Asthma"/>
    <d v="2024-02-27T00:00:00"/>
    <d v="2024-03-01T00:00:00"/>
    <n v="3"/>
    <s v="Yes"/>
    <n v="7"/>
    <n v="6549.51"/>
    <n v="6549.51"/>
    <n v="1"/>
  </r>
  <r>
    <x v="180"/>
    <n v="87"/>
    <s v="M"/>
    <x v="0"/>
    <s v="Myocardial Infarction"/>
    <d v="2024-03-27T00:00:00"/>
    <d v="2024-04-06T00:00:00"/>
    <n v="10"/>
    <s v="Yes"/>
    <n v="24"/>
    <n v="7520.64"/>
    <n v="7520.64"/>
    <n v="1"/>
  </r>
  <r>
    <x v="181"/>
    <n v="39"/>
    <s v="F"/>
    <x v="3"/>
    <s v="COPD"/>
    <d v="2024-01-12T00:00:00"/>
    <d v="2024-01-19T00:00:00"/>
    <n v="7"/>
    <s v="No"/>
    <s v="N/A"/>
    <n v="11116.36"/>
    <n v="11116.36"/>
    <n v="0"/>
  </r>
  <r>
    <x v="182"/>
    <n v="54"/>
    <s v="F"/>
    <x v="3"/>
    <s v="Asthma"/>
    <d v="2024-02-29T00:00:00"/>
    <d v="2024-03-09T00:00:00"/>
    <n v="9"/>
    <s v="Yes"/>
    <n v="14"/>
    <n v="14587.16"/>
    <n v="14587.16"/>
    <n v="1"/>
  </r>
  <r>
    <x v="183"/>
    <n v="65"/>
    <s v="F"/>
    <x v="2"/>
    <s v="Stroke"/>
    <d v="2024-04-28T00:00:00"/>
    <d v="2024-05-03T00:00:00"/>
    <n v="5"/>
    <s v="No"/>
    <s v="N/A"/>
    <n v="9034.8799999999992"/>
    <n v="9034.8799999999992"/>
    <n v="0"/>
  </r>
  <r>
    <x v="184"/>
    <n v="43"/>
    <s v="M"/>
    <x v="2"/>
    <s v="Stroke"/>
    <d v="2024-03-05T00:00:00"/>
    <d v="2024-03-06T00:00:00"/>
    <n v="1"/>
    <s v="No"/>
    <s v="N/A"/>
    <n v="13489.4"/>
    <n v="13489.4"/>
    <n v="0"/>
  </r>
  <r>
    <x v="185"/>
    <n v="84"/>
    <s v="M"/>
    <x v="1"/>
    <s v="Appendicitis"/>
    <d v="2024-03-13T00:00:00"/>
    <d v="2024-03-15T00:00:00"/>
    <n v="2"/>
    <s v="Yes"/>
    <n v="13"/>
    <n v="8391.83"/>
    <n v="8391.83"/>
    <n v="1"/>
  </r>
  <r>
    <x v="186"/>
    <n v="73"/>
    <s v="M"/>
    <x v="1"/>
    <s v="Appendicitis"/>
    <d v="2024-02-26T00:00:00"/>
    <d v="2024-03-05T00:00:00"/>
    <n v="8"/>
    <s v="No"/>
    <s v="N/A"/>
    <n v="14165.66"/>
    <n v="14165.66"/>
    <n v="0"/>
  </r>
  <r>
    <x v="187"/>
    <n v="68"/>
    <s v="F"/>
    <x v="2"/>
    <s v="Stroke"/>
    <d v="2024-03-01T00:00:00"/>
    <d v="2024-03-08T00:00:00"/>
    <n v="7"/>
    <s v="Yes"/>
    <n v="16"/>
    <n v="5694.47"/>
    <n v="5694.47"/>
    <n v="1"/>
  </r>
  <r>
    <x v="188"/>
    <n v="60"/>
    <s v="M"/>
    <x v="4"/>
    <s v="Fracture"/>
    <d v="2024-02-05T00:00:00"/>
    <d v="2024-02-06T00:00:00"/>
    <n v="1"/>
    <s v="No"/>
    <s v="N/A"/>
    <n v="14008.75"/>
    <n v="14008.75"/>
    <n v="0"/>
  </r>
  <r>
    <x v="189"/>
    <n v="35"/>
    <s v="F"/>
    <x v="2"/>
    <s v="Seizure"/>
    <d v="2024-04-24T00:00:00"/>
    <d v="2024-05-04T00:00:00"/>
    <n v="10"/>
    <s v="Yes"/>
    <n v="7"/>
    <n v="3228.05"/>
    <n v="3228.05"/>
    <n v="1"/>
  </r>
  <r>
    <x v="190"/>
    <n v="88"/>
    <s v="F"/>
    <x v="3"/>
    <s v="COPD"/>
    <d v="2024-01-29T00:00:00"/>
    <d v="2024-02-03T00:00:00"/>
    <n v="5"/>
    <s v="Yes"/>
    <n v="14"/>
    <n v="4462.18"/>
    <n v="4462.18"/>
    <n v="1"/>
  </r>
  <r>
    <x v="191"/>
    <n v="76"/>
    <s v="M"/>
    <x v="3"/>
    <s v="Asthma"/>
    <d v="2024-01-29T00:00:00"/>
    <d v="2024-02-06T00:00:00"/>
    <n v="8"/>
    <s v="Yes"/>
    <n v="25"/>
    <n v="9184.51"/>
    <n v="9184.51"/>
    <n v="1"/>
  </r>
  <r>
    <x v="192"/>
    <n v="36"/>
    <s v="F"/>
    <x v="3"/>
    <s v="Pneumonia"/>
    <d v="2024-04-19T00:00:00"/>
    <d v="2024-04-20T00:00:00"/>
    <n v="1"/>
    <s v="No"/>
    <s v="N/A"/>
    <n v="5886.77"/>
    <n v="5886.77"/>
    <n v="0"/>
  </r>
  <r>
    <x v="193"/>
    <n v="28"/>
    <s v="F"/>
    <x v="2"/>
    <s v="Stroke"/>
    <d v="2024-01-18T00:00:00"/>
    <d v="2024-01-27T00:00:00"/>
    <n v="9"/>
    <s v="Yes"/>
    <n v="17"/>
    <n v="13479.98"/>
    <n v="13479.98"/>
    <n v="1"/>
  </r>
  <r>
    <x v="194"/>
    <n v="67"/>
    <s v="F"/>
    <x v="0"/>
    <s v="Myocardial Infarction"/>
    <d v="2024-03-05T00:00:00"/>
    <d v="2024-03-06T00:00:00"/>
    <n v="1"/>
    <s v="No"/>
    <s v="N/A"/>
    <n v="12462.24"/>
    <n v="12462.24"/>
    <n v="0"/>
  </r>
  <r>
    <x v="195"/>
    <n v="31"/>
    <s v="F"/>
    <x v="4"/>
    <s v="Fracture"/>
    <d v="2024-02-04T00:00:00"/>
    <d v="2024-02-05T00:00:00"/>
    <n v="1"/>
    <s v="No"/>
    <s v="N/A"/>
    <n v="9552.16"/>
    <n v="9552.16"/>
    <n v="0"/>
  </r>
  <r>
    <x v="196"/>
    <n v="77"/>
    <s v="F"/>
    <x v="3"/>
    <s v="Pneumonia"/>
    <d v="2024-02-16T00:00:00"/>
    <d v="2024-02-19T00:00:00"/>
    <n v="3"/>
    <s v="Yes"/>
    <n v="27"/>
    <n v="12314.28"/>
    <n v="12314.28"/>
    <n v="1"/>
  </r>
  <r>
    <x v="197"/>
    <n v="55"/>
    <s v="M"/>
    <x v="2"/>
    <s v="Stroke"/>
    <d v="2024-01-12T00:00:00"/>
    <d v="2024-01-16T00:00:00"/>
    <n v="4"/>
    <s v="Yes"/>
    <n v="15"/>
    <n v="14200.45"/>
    <n v="14200.45"/>
    <n v="1"/>
  </r>
  <r>
    <x v="198"/>
    <n v="87"/>
    <s v="F"/>
    <x v="1"/>
    <s v="Hernia"/>
    <d v="2024-03-05T00:00:00"/>
    <d v="2024-03-06T00:00:00"/>
    <n v="1"/>
    <s v="Yes"/>
    <n v="14"/>
    <n v="7283.69"/>
    <n v="7283.69"/>
    <n v="1"/>
  </r>
  <r>
    <x v="199"/>
    <n v="60"/>
    <s v="F"/>
    <x v="0"/>
    <s v="Myocardial Infarction"/>
    <d v="2024-02-01T00:00:00"/>
    <d v="2024-02-07T00:00:00"/>
    <n v="6"/>
    <s v="No"/>
    <s v="N/A"/>
    <n v="13673.84"/>
    <n v="13673.84"/>
    <n v="0"/>
  </r>
  <r>
    <x v="200"/>
    <n v="61"/>
    <s v="M"/>
    <x v="2"/>
    <s v="Migraine"/>
    <d v="2024-05-07T00:00:00"/>
    <d v="2024-05-15T00:00:00"/>
    <n v="8"/>
    <s v="No"/>
    <s v="N/A"/>
    <n v="14091.73"/>
    <n v="14091.73"/>
    <n v="0"/>
  </r>
  <r>
    <x v="201"/>
    <n v="28"/>
    <s v="F"/>
    <x v="1"/>
    <s v="Hernia"/>
    <d v="2024-01-21T00:00:00"/>
    <d v="2024-01-28T00:00:00"/>
    <n v="7"/>
    <s v="Yes"/>
    <n v="22"/>
    <n v="6525.2"/>
    <n v="6525.2"/>
    <n v="1"/>
  </r>
  <r>
    <x v="202"/>
    <n v="59"/>
    <s v="F"/>
    <x v="0"/>
    <s v="CHF"/>
    <d v="2024-03-19T00:00:00"/>
    <d v="2024-03-27T00:00:00"/>
    <n v="8"/>
    <s v="No"/>
    <s v="N/A"/>
    <n v="4999.74"/>
    <n v="4999.74"/>
    <n v="0"/>
  </r>
  <r>
    <x v="203"/>
    <n v="75"/>
    <s v="M"/>
    <x v="2"/>
    <s v="Migraine"/>
    <d v="2024-03-31T00:00:00"/>
    <d v="2024-04-10T00:00:00"/>
    <n v="10"/>
    <s v="No"/>
    <s v="N/A"/>
    <n v="6294.66"/>
    <n v="6294.66"/>
    <n v="0"/>
  </r>
  <r>
    <x v="204"/>
    <n v="69"/>
    <s v="F"/>
    <x v="0"/>
    <s v="CHF"/>
    <d v="2024-05-11T00:00:00"/>
    <d v="2024-05-14T00:00:00"/>
    <n v="3"/>
    <s v="Yes"/>
    <n v="9"/>
    <n v="13184.03"/>
    <n v="13184.03"/>
    <n v="1"/>
  </r>
  <r>
    <x v="205"/>
    <n v="34"/>
    <s v="M"/>
    <x v="2"/>
    <s v="Stroke"/>
    <d v="2024-03-01T00:00:00"/>
    <d v="2024-03-07T00:00:00"/>
    <n v="6"/>
    <s v="No"/>
    <s v="N/A"/>
    <n v="7594.25"/>
    <n v="7594.25"/>
    <n v="0"/>
  </r>
  <r>
    <x v="206"/>
    <n v="37"/>
    <s v="F"/>
    <x v="1"/>
    <s v="Appendicitis"/>
    <d v="2024-04-04T00:00:00"/>
    <d v="2024-04-10T00:00:00"/>
    <n v="6"/>
    <s v="No"/>
    <s v="N/A"/>
    <n v="12157.01"/>
    <n v="12157.01"/>
    <n v="0"/>
  </r>
  <r>
    <x v="207"/>
    <n v="85"/>
    <s v="F"/>
    <x v="1"/>
    <s v="Appendicitis"/>
    <d v="2024-04-11T00:00:00"/>
    <d v="2024-04-17T00:00:00"/>
    <n v="6"/>
    <s v="No"/>
    <s v="N/A"/>
    <n v="5995.34"/>
    <n v="5995.34"/>
    <n v="0"/>
  </r>
  <r>
    <x v="208"/>
    <n v="41"/>
    <s v="F"/>
    <x v="0"/>
    <s v="CHF"/>
    <d v="2024-05-12T00:00:00"/>
    <d v="2024-05-19T00:00:00"/>
    <n v="7"/>
    <s v="Yes"/>
    <n v="13"/>
    <n v="12299.57"/>
    <n v="12299.57"/>
    <n v="1"/>
  </r>
  <r>
    <x v="209"/>
    <n v="54"/>
    <s v="F"/>
    <x v="2"/>
    <s v="Stroke"/>
    <d v="2024-02-21T00:00:00"/>
    <d v="2024-02-23T00:00:00"/>
    <n v="2"/>
    <s v="Yes"/>
    <n v="7"/>
    <n v="8424.51"/>
    <n v="8424.51"/>
    <n v="1"/>
  </r>
  <r>
    <x v="210"/>
    <n v="58"/>
    <s v="F"/>
    <x v="2"/>
    <s v="Stroke"/>
    <d v="2024-01-17T00:00:00"/>
    <d v="2024-01-26T00:00:00"/>
    <n v="9"/>
    <s v="No"/>
    <s v="N/A"/>
    <n v="13695.98"/>
    <n v="13695.98"/>
    <n v="0"/>
  </r>
  <r>
    <x v="211"/>
    <n v="40"/>
    <s v="F"/>
    <x v="3"/>
    <s v="Pneumonia"/>
    <d v="2024-05-10T00:00:00"/>
    <d v="2024-05-14T00:00:00"/>
    <n v="4"/>
    <s v="Yes"/>
    <n v="11"/>
    <n v="12504.79"/>
    <n v="12504.79"/>
    <n v="1"/>
  </r>
  <r>
    <x v="212"/>
    <n v="21"/>
    <s v="F"/>
    <x v="3"/>
    <s v="Asthma"/>
    <d v="2024-05-21T00:00:00"/>
    <d v="2024-05-31T00:00:00"/>
    <n v="10"/>
    <s v="No"/>
    <s v="N/A"/>
    <n v="8608.8700000000008"/>
    <n v="8608.8700000000008"/>
    <n v="0"/>
  </r>
  <r>
    <x v="213"/>
    <n v="29"/>
    <s v="M"/>
    <x v="1"/>
    <s v="Appendicitis"/>
    <d v="2024-03-20T00:00:00"/>
    <d v="2024-03-27T00:00:00"/>
    <n v="7"/>
    <s v="No"/>
    <s v="N/A"/>
    <n v="9308.35"/>
    <n v="9308.35"/>
    <n v="0"/>
  </r>
  <r>
    <x v="214"/>
    <n v="27"/>
    <s v="M"/>
    <x v="2"/>
    <s v="Seizure"/>
    <d v="2024-03-22T00:00:00"/>
    <d v="2024-03-24T00:00:00"/>
    <n v="2"/>
    <s v="No"/>
    <s v="N/A"/>
    <n v="8590"/>
    <n v="8590"/>
    <n v="0"/>
  </r>
  <r>
    <x v="215"/>
    <n v="34"/>
    <s v="M"/>
    <x v="1"/>
    <s v="Hernia"/>
    <d v="2024-02-03T00:00:00"/>
    <d v="2024-02-10T00:00:00"/>
    <n v="7"/>
    <s v="Yes"/>
    <n v="8"/>
    <n v="9217.23"/>
    <n v="9217.23"/>
    <n v="1"/>
  </r>
  <r>
    <x v="216"/>
    <n v="38"/>
    <s v="F"/>
    <x v="4"/>
    <s v="Fracture"/>
    <d v="2024-02-27T00:00:00"/>
    <d v="2024-03-04T00:00:00"/>
    <n v="6"/>
    <s v="No"/>
    <s v="N/A"/>
    <n v="13151.2"/>
    <n v="13151.2"/>
    <n v="0"/>
  </r>
  <r>
    <x v="217"/>
    <n v="88"/>
    <s v="F"/>
    <x v="4"/>
    <s v="Fracture"/>
    <d v="2024-02-02T00:00:00"/>
    <d v="2024-02-07T00:00:00"/>
    <n v="5"/>
    <s v="Yes"/>
    <n v="21"/>
    <n v="10691.85"/>
    <n v="10691.85"/>
    <n v="1"/>
  </r>
  <r>
    <x v="218"/>
    <n v="37"/>
    <s v="M"/>
    <x v="1"/>
    <s v="Cholecystitis"/>
    <d v="2024-03-27T00:00:00"/>
    <d v="2024-04-06T00:00:00"/>
    <n v="10"/>
    <s v="Yes"/>
    <n v="5"/>
    <n v="3974.67"/>
    <n v="3974.67"/>
    <n v="1"/>
  </r>
  <r>
    <x v="219"/>
    <n v="44"/>
    <s v="F"/>
    <x v="1"/>
    <s v="Hernia"/>
    <d v="2024-01-08T00:00:00"/>
    <d v="2024-01-16T00:00:00"/>
    <n v="8"/>
    <s v="No"/>
    <s v="N/A"/>
    <n v="10702.89"/>
    <n v="10702.89"/>
    <n v="0"/>
  </r>
  <r>
    <x v="220"/>
    <n v="49"/>
    <s v="F"/>
    <x v="4"/>
    <s v="Osteoporosis"/>
    <d v="2024-03-17T00:00:00"/>
    <d v="2024-03-25T00:00:00"/>
    <n v="8"/>
    <s v="Yes"/>
    <n v="27"/>
    <n v="3718.96"/>
    <n v="3718.96"/>
    <n v="1"/>
  </r>
  <r>
    <x v="221"/>
    <n v="79"/>
    <s v="F"/>
    <x v="2"/>
    <s v="Migraine"/>
    <d v="2024-02-22T00:00:00"/>
    <d v="2024-02-28T00:00:00"/>
    <n v="6"/>
    <s v="Yes"/>
    <n v="15"/>
    <n v="13337.82"/>
    <n v="13337.82"/>
    <n v="1"/>
  </r>
  <r>
    <x v="222"/>
    <n v="62"/>
    <s v="F"/>
    <x v="4"/>
    <s v="Arthritis"/>
    <d v="2024-02-03T00:00:00"/>
    <d v="2024-02-09T00:00:00"/>
    <n v="6"/>
    <s v="Yes"/>
    <n v="15"/>
    <n v="5900.85"/>
    <n v="5900.85"/>
    <n v="1"/>
  </r>
  <r>
    <x v="223"/>
    <n v="75"/>
    <s v="M"/>
    <x v="0"/>
    <s v="Arrhythmia"/>
    <d v="2024-02-06T00:00:00"/>
    <d v="2024-02-08T00:00:00"/>
    <n v="2"/>
    <s v="Yes"/>
    <n v="14"/>
    <n v="14344.62"/>
    <n v="14344.62"/>
    <n v="1"/>
  </r>
  <r>
    <x v="224"/>
    <n v="49"/>
    <s v="M"/>
    <x v="1"/>
    <s v="Hernia"/>
    <d v="2024-03-24T00:00:00"/>
    <d v="2024-04-03T00:00:00"/>
    <n v="10"/>
    <s v="No"/>
    <s v="N/A"/>
    <n v="5278.01"/>
    <n v="5278.01"/>
    <n v="0"/>
  </r>
  <r>
    <x v="225"/>
    <n v="83"/>
    <s v="F"/>
    <x v="3"/>
    <s v="Asthma"/>
    <d v="2024-05-07T00:00:00"/>
    <d v="2024-05-12T00:00:00"/>
    <n v="5"/>
    <s v="No"/>
    <s v="N/A"/>
    <n v="3278.12"/>
    <n v="3278.12"/>
    <n v="0"/>
  </r>
  <r>
    <x v="226"/>
    <n v="76"/>
    <s v="M"/>
    <x v="2"/>
    <s v="Seizure"/>
    <d v="2024-02-25T00:00:00"/>
    <d v="2024-03-06T00:00:00"/>
    <n v="10"/>
    <s v="No"/>
    <s v="N/A"/>
    <n v="3583.9"/>
    <n v="3583.9"/>
    <n v="0"/>
  </r>
  <r>
    <x v="227"/>
    <n v="78"/>
    <s v="F"/>
    <x v="4"/>
    <s v="Osteoporosis"/>
    <d v="2024-05-17T00:00:00"/>
    <d v="2024-05-18T00:00:00"/>
    <n v="1"/>
    <s v="Yes"/>
    <n v="18"/>
    <n v="4607.22"/>
    <n v="4607.22"/>
    <n v="1"/>
  </r>
  <r>
    <x v="228"/>
    <n v="64"/>
    <s v="F"/>
    <x v="4"/>
    <s v="Arthritis"/>
    <d v="2024-04-03T00:00:00"/>
    <d v="2024-04-04T00:00:00"/>
    <n v="1"/>
    <s v="No"/>
    <s v="N/A"/>
    <n v="3613.89"/>
    <n v="3613.89"/>
    <n v="0"/>
  </r>
  <r>
    <x v="229"/>
    <n v="64"/>
    <s v="F"/>
    <x v="1"/>
    <s v="Appendicitis"/>
    <d v="2024-01-19T00:00:00"/>
    <d v="2024-01-26T00:00:00"/>
    <n v="7"/>
    <s v="No"/>
    <s v="N/A"/>
    <n v="12172.85"/>
    <n v="12172.85"/>
    <n v="0"/>
  </r>
  <r>
    <x v="230"/>
    <n v="33"/>
    <s v="M"/>
    <x v="4"/>
    <s v="Arthritis"/>
    <d v="2024-01-25T00:00:00"/>
    <d v="2024-02-01T00:00:00"/>
    <n v="7"/>
    <s v="No"/>
    <s v="N/A"/>
    <n v="12538.77"/>
    <n v="12538.77"/>
    <n v="0"/>
  </r>
  <r>
    <x v="231"/>
    <n v="64"/>
    <s v="M"/>
    <x v="4"/>
    <s v="Arthritis"/>
    <d v="2024-02-20T00:00:00"/>
    <d v="2024-03-01T00:00:00"/>
    <n v="10"/>
    <s v="No"/>
    <s v="N/A"/>
    <n v="9000.93"/>
    <n v="9000.93"/>
    <n v="0"/>
  </r>
  <r>
    <x v="232"/>
    <n v="35"/>
    <s v="F"/>
    <x v="0"/>
    <s v="CHF"/>
    <d v="2024-05-01T00:00:00"/>
    <d v="2024-05-10T00:00:00"/>
    <n v="9"/>
    <s v="No"/>
    <s v="N/A"/>
    <n v="4787.29"/>
    <n v="4787.29"/>
    <n v="0"/>
  </r>
  <r>
    <x v="233"/>
    <n v="59"/>
    <s v="F"/>
    <x v="1"/>
    <s v="Appendicitis"/>
    <d v="2024-02-11T00:00:00"/>
    <d v="2024-02-18T00:00:00"/>
    <n v="7"/>
    <s v="No"/>
    <s v="N/A"/>
    <n v="10124.700000000001"/>
    <n v="10124.700000000001"/>
    <n v="0"/>
  </r>
  <r>
    <x v="234"/>
    <n v="86"/>
    <s v="F"/>
    <x v="1"/>
    <s v="Cholecystitis"/>
    <d v="2024-05-24T00:00:00"/>
    <d v="2024-05-29T00:00:00"/>
    <n v="5"/>
    <s v="No"/>
    <s v="N/A"/>
    <n v="12788.99"/>
    <n v="12788.99"/>
    <n v="0"/>
  </r>
  <r>
    <x v="235"/>
    <n v="32"/>
    <s v="F"/>
    <x v="4"/>
    <s v="Osteoporosis"/>
    <d v="2024-05-29T00:00:00"/>
    <d v="2024-06-03T00:00:00"/>
    <n v="5"/>
    <s v="Yes"/>
    <n v="24"/>
    <n v="8695.08"/>
    <n v="8695.08"/>
    <n v="1"/>
  </r>
  <r>
    <x v="236"/>
    <n v="47"/>
    <s v="M"/>
    <x v="1"/>
    <s v="Cholecystitis"/>
    <d v="2024-05-29T00:00:00"/>
    <d v="2024-06-06T00:00:00"/>
    <n v="8"/>
    <s v="Yes"/>
    <n v="21"/>
    <n v="10548.3"/>
    <n v="10548.3"/>
    <n v="1"/>
  </r>
  <r>
    <x v="237"/>
    <n v="36"/>
    <s v="M"/>
    <x v="1"/>
    <s v="Hernia"/>
    <d v="2024-01-09T00:00:00"/>
    <d v="2024-01-19T00:00:00"/>
    <n v="10"/>
    <s v="Yes"/>
    <n v="11"/>
    <n v="3227.25"/>
    <n v="3227.25"/>
    <n v="1"/>
  </r>
  <r>
    <x v="238"/>
    <n v="37"/>
    <s v="F"/>
    <x v="4"/>
    <s v="Osteoporosis"/>
    <d v="2024-02-22T00:00:00"/>
    <d v="2024-02-29T00:00:00"/>
    <n v="7"/>
    <s v="No"/>
    <s v="N/A"/>
    <n v="13473.81"/>
    <n v="13473.81"/>
    <n v="0"/>
  </r>
  <r>
    <x v="239"/>
    <n v="35"/>
    <s v="M"/>
    <x v="0"/>
    <s v="Myocardial Infarction"/>
    <d v="2024-05-23T00:00:00"/>
    <d v="2024-05-29T00:00:00"/>
    <n v="6"/>
    <s v="No"/>
    <s v="N/A"/>
    <n v="9305.73"/>
    <n v="9305.73"/>
    <n v="0"/>
  </r>
  <r>
    <x v="240"/>
    <n v="76"/>
    <s v="F"/>
    <x v="4"/>
    <s v="Fracture"/>
    <d v="2024-05-19T00:00:00"/>
    <d v="2024-05-25T00:00:00"/>
    <n v="6"/>
    <s v="No"/>
    <s v="N/A"/>
    <n v="10320.92"/>
    <n v="10320.92"/>
    <n v="0"/>
  </r>
  <r>
    <x v="241"/>
    <n v="53"/>
    <s v="F"/>
    <x v="3"/>
    <s v="COPD"/>
    <d v="2024-02-27T00:00:00"/>
    <d v="2024-03-03T00:00:00"/>
    <n v="5"/>
    <s v="No"/>
    <s v="N/A"/>
    <n v="11458.81"/>
    <n v="11458.81"/>
    <n v="0"/>
  </r>
  <r>
    <x v="242"/>
    <n v="79"/>
    <s v="F"/>
    <x v="2"/>
    <s v="Migraine"/>
    <d v="2024-05-23T00:00:00"/>
    <d v="2024-05-28T00:00:00"/>
    <n v="5"/>
    <s v="No"/>
    <s v="N/A"/>
    <n v="4462.49"/>
    <n v="4462.49"/>
    <n v="0"/>
  </r>
  <r>
    <x v="243"/>
    <n v="68"/>
    <s v="F"/>
    <x v="1"/>
    <s v="Hernia"/>
    <d v="2024-02-07T00:00:00"/>
    <d v="2024-02-12T00:00:00"/>
    <n v="5"/>
    <s v="Yes"/>
    <n v="14"/>
    <n v="14463.76"/>
    <n v="14463.76"/>
    <n v="1"/>
  </r>
  <r>
    <x v="244"/>
    <n v="74"/>
    <s v="F"/>
    <x v="0"/>
    <s v="Arrhythmia"/>
    <d v="2024-05-02T00:00:00"/>
    <d v="2024-05-06T00:00:00"/>
    <n v="4"/>
    <s v="Yes"/>
    <n v="22"/>
    <n v="6253.59"/>
    <n v="6253.59"/>
    <n v="1"/>
  </r>
  <r>
    <x v="245"/>
    <n v="52"/>
    <s v="M"/>
    <x v="1"/>
    <s v="Cholecystitis"/>
    <d v="2024-01-28T00:00:00"/>
    <d v="2024-02-07T00:00:00"/>
    <n v="10"/>
    <s v="Yes"/>
    <n v="12"/>
    <n v="3609.19"/>
    <n v="3609.19"/>
    <n v="1"/>
  </r>
  <r>
    <x v="246"/>
    <n v="47"/>
    <s v="M"/>
    <x v="1"/>
    <s v="Appendicitis"/>
    <d v="2024-01-26T00:00:00"/>
    <d v="2024-02-02T00:00:00"/>
    <n v="7"/>
    <s v="No"/>
    <s v="N/A"/>
    <n v="11608.3"/>
    <n v="11608.3"/>
    <n v="0"/>
  </r>
  <r>
    <x v="247"/>
    <n v="35"/>
    <s v="M"/>
    <x v="0"/>
    <s v="Myocardial Infarction"/>
    <d v="2024-05-20T00:00:00"/>
    <d v="2024-05-23T00:00:00"/>
    <n v="3"/>
    <s v="No"/>
    <s v="N/A"/>
    <n v="10834.71"/>
    <n v="10834.71"/>
    <n v="0"/>
  </r>
  <r>
    <x v="248"/>
    <n v="43"/>
    <s v="F"/>
    <x v="2"/>
    <s v="Migraine"/>
    <d v="2024-03-23T00:00:00"/>
    <d v="2024-03-28T00:00:00"/>
    <n v="5"/>
    <s v="Yes"/>
    <n v="29"/>
    <n v="4073.53"/>
    <n v="4073.53"/>
    <n v="1"/>
  </r>
  <r>
    <x v="249"/>
    <n v="86"/>
    <s v="M"/>
    <x v="1"/>
    <s v="Appendicitis"/>
    <d v="2024-02-14T00:00:00"/>
    <d v="2024-02-21T00:00:00"/>
    <n v="7"/>
    <s v="Yes"/>
    <n v="6"/>
    <n v="14966.06"/>
    <n v="14966.06"/>
    <n v="1"/>
  </r>
  <r>
    <x v="250"/>
    <n v="41"/>
    <s v="F"/>
    <x v="2"/>
    <s v="Migraine"/>
    <d v="2024-01-10T00:00:00"/>
    <d v="2024-01-11T00:00:00"/>
    <n v="1"/>
    <s v="No"/>
    <s v="N/A"/>
    <n v="9815.5400000000009"/>
    <n v="9815.5400000000009"/>
    <n v="0"/>
  </r>
  <r>
    <x v="251"/>
    <n v="54"/>
    <s v="F"/>
    <x v="0"/>
    <s v="Arrhythmia"/>
    <d v="2024-05-19T00:00:00"/>
    <d v="2024-05-28T00:00:00"/>
    <n v="9"/>
    <s v="No"/>
    <s v="N/A"/>
    <n v="13671.12"/>
    <n v="13671.12"/>
    <n v="0"/>
  </r>
  <r>
    <x v="252"/>
    <n v="77"/>
    <s v="F"/>
    <x v="3"/>
    <s v="Pneumonia"/>
    <d v="2024-02-19T00:00:00"/>
    <d v="2024-02-21T00:00:00"/>
    <n v="2"/>
    <s v="No"/>
    <s v="N/A"/>
    <n v="4949.93"/>
    <n v="4949.93"/>
    <n v="0"/>
  </r>
  <r>
    <x v="253"/>
    <n v="50"/>
    <s v="M"/>
    <x v="2"/>
    <s v="Seizure"/>
    <d v="2024-01-04T00:00:00"/>
    <d v="2024-01-10T00:00:00"/>
    <n v="6"/>
    <s v="No"/>
    <s v="N/A"/>
    <n v="9813.3700000000008"/>
    <n v="9813.3700000000008"/>
    <n v="0"/>
  </r>
  <r>
    <x v="254"/>
    <n v="69"/>
    <s v="F"/>
    <x v="3"/>
    <s v="COPD"/>
    <d v="2024-05-11T00:00:00"/>
    <d v="2024-05-17T00:00:00"/>
    <n v="6"/>
    <s v="Yes"/>
    <n v="17"/>
    <n v="11031.07"/>
    <n v="11031.07"/>
    <n v="1"/>
  </r>
  <r>
    <x v="255"/>
    <n v="79"/>
    <s v="F"/>
    <x v="3"/>
    <s v="COPD"/>
    <d v="2024-03-04T00:00:00"/>
    <d v="2024-03-05T00:00:00"/>
    <n v="1"/>
    <s v="No"/>
    <s v="N/A"/>
    <n v="7602.89"/>
    <n v="7602.89"/>
    <n v="0"/>
  </r>
  <r>
    <x v="256"/>
    <n v="60"/>
    <s v="F"/>
    <x v="2"/>
    <s v="Migraine"/>
    <d v="2024-05-29T00:00:00"/>
    <d v="2024-06-08T00:00:00"/>
    <n v="10"/>
    <s v="Yes"/>
    <n v="13"/>
    <n v="10844.2"/>
    <n v="10844.2"/>
    <n v="1"/>
  </r>
  <r>
    <x v="257"/>
    <n v="33"/>
    <s v="F"/>
    <x v="3"/>
    <s v="COPD"/>
    <d v="2024-03-19T00:00:00"/>
    <d v="2024-03-22T00:00:00"/>
    <n v="3"/>
    <s v="No"/>
    <s v="N/A"/>
    <n v="11232.88"/>
    <n v="11232.88"/>
    <n v="0"/>
  </r>
  <r>
    <x v="258"/>
    <n v="33"/>
    <s v="F"/>
    <x v="4"/>
    <s v="Arthritis"/>
    <d v="2024-04-04T00:00:00"/>
    <d v="2024-04-14T00:00:00"/>
    <n v="10"/>
    <s v="Yes"/>
    <n v="12"/>
    <n v="14488.33"/>
    <n v="14488.33"/>
    <n v="1"/>
  </r>
  <r>
    <x v="259"/>
    <n v="76"/>
    <s v="F"/>
    <x v="2"/>
    <s v="Stroke"/>
    <d v="2024-04-16T00:00:00"/>
    <d v="2024-04-25T00:00:00"/>
    <n v="9"/>
    <s v="No"/>
    <s v="N/A"/>
    <n v="12088.21"/>
    <n v="12088.21"/>
    <n v="0"/>
  </r>
  <r>
    <x v="260"/>
    <n v="28"/>
    <s v="F"/>
    <x v="3"/>
    <s v="COPD"/>
    <d v="2024-05-15T00:00:00"/>
    <d v="2024-05-21T00:00:00"/>
    <n v="6"/>
    <s v="Yes"/>
    <n v="23"/>
    <n v="4346.51"/>
    <n v="4346.51"/>
    <n v="1"/>
  </r>
  <r>
    <x v="261"/>
    <n v="43"/>
    <s v="M"/>
    <x v="1"/>
    <s v="Cholecystitis"/>
    <d v="2024-02-12T00:00:00"/>
    <d v="2024-02-18T00:00:00"/>
    <n v="6"/>
    <s v="No"/>
    <s v="N/A"/>
    <n v="4394.88"/>
    <n v="4394.88"/>
    <n v="0"/>
  </r>
  <r>
    <x v="262"/>
    <n v="80"/>
    <s v="M"/>
    <x v="3"/>
    <s v="Pneumonia"/>
    <d v="2024-05-10T00:00:00"/>
    <d v="2024-05-18T00:00:00"/>
    <n v="8"/>
    <s v="Yes"/>
    <n v="19"/>
    <n v="4583.33"/>
    <n v="4583.33"/>
    <n v="1"/>
  </r>
  <r>
    <x v="263"/>
    <n v="90"/>
    <s v="M"/>
    <x v="2"/>
    <s v="Migraine"/>
    <d v="2024-05-23T00:00:00"/>
    <d v="2024-05-31T00:00:00"/>
    <n v="8"/>
    <s v="No"/>
    <s v="N/A"/>
    <n v="11679.36"/>
    <n v="11679.36"/>
    <n v="0"/>
  </r>
  <r>
    <x v="264"/>
    <n v="18"/>
    <s v="M"/>
    <x v="2"/>
    <s v="Migraine"/>
    <d v="2024-05-28T00:00:00"/>
    <d v="2024-05-30T00:00:00"/>
    <n v="2"/>
    <s v="Yes"/>
    <n v="18"/>
    <n v="7134.35"/>
    <n v="7134.35"/>
    <n v="1"/>
  </r>
  <r>
    <x v="265"/>
    <n v="25"/>
    <s v="M"/>
    <x v="0"/>
    <s v="Myocardial Infarction"/>
    <d v="2024-04-30T00:00:00"/>
    <d v="2024-05-01T00:00:00"/>
    <n v="1"/>
    <s v="No"/>
    <s v="N/A"/>
    <n v="7906.4"/>
    <n v="7906.4"/>
    <n v="0"/>
  </r>
  <r>
    <x v="266"/>
    <n v="71"/>
    <s v="F"/>
    <x v="3"/>
    <s v="Pneumonia"/>
    <d v="2024-04-07T00:00:00"/>
    <d v="2024-04-15T00:00:00"/>
    <n v="8"/>
    <s v="No"/>
    <s v="N/A"/>
    <n v="7507.75"/>
    <n v="7507.75"/>
    <n v="0"/>
  </r>
  <r>
    <x v="267"/>
    <n v="62"/>
    <s v="M"/>
    <x v="1"/>
    <s v="Appendicitis"/>
    <d v="2024-02-15T00:00:00"/>
    <d v="2024-02-24T00:00:00"/>
    <n v="9"/>
    <s v="No"/>
    <s v="N/A"/>
    <n v="9346.11"/>
    <n v="9346.11"/>
    <n v="0"/>
  </r>
  <r>
    <x v="268"/>
    <n v="20"/>
    <s v="F"/>
    <x v="3"/>
    <s v="COPD"/>
    <d v="2024-04-28T00:00:00"/>
    <d v="2024-05-07T00:00:00"/>
    <n v="9"/>
    <s v="No"/>
    <s v="N/A"/>
    <n v="9383.2000000000007"/>
    <n v="9383.2000000000007"/>
    <n v="0"/>
  </r>
  <r>
    <x v="269"/>
    <n v="76"/>
    <s v="F"/>
    <x v="3"/>
    <s v="COPD"/>
    <d v="2024-02-09T00:00:00"/>
    <d v="2024-02-14T00:00:00"/>
    <n v="5"/>
    <s v="Yes"/>
    <n v="28"/>
    <n v="12185.88"/>
    <n v="12185.88"/>
    <n v="1"/>
  </r>
  <r>
    <x v="270"/>
    <n v="71"/>
    <s v="M"/>
    <x v="0"/>
    <s v="Myocardial Infarction"/>
    <d v="2024-03-02T00:00:00"/>
    <d v="2024-03-06T00:00:00"/>
    <n v="4"/>
    <s v="Yes"/>
    <n v="8"/>
    <n v="10127.33"/>
    <n v="10127.33"/>
    <n v="1"/>
  </r>
  <r>
    <x v="271"/>
    <n v="24"/>
    <s v="M"/>
    <x v="2"/>
    <s v="Seizure"/>
    <d v="2024-01-12T00:00:00"/>
    <d v="2024-01-19T00:00:00"/>
    <n v="7"/>
    <s v="No"/>
    <s v="N/A"/>
    <n v="5812.07"/>
    <n v="5812.07"/>
    <n v="0"/>
  </r>
  <r>
    <x v="272"/>
    <n v="35"/>
    <s v="F"/>
    <x v="3"/>
    <s v="COPD"/>
    <d v="2024-02-29T00:00:00"/>
    <d v="2024-03-10T00:00:00"/>
    <n v="10"/>
    <s v="No"/>
    <s v="N/A"/>
    <n v="9929.7000000000007"/>
    <n v="9929.7000000000007"/>
    <n v="0"/>
  </r>
  <r>
    <x v="273"/>
    <n v="56"/>
    <s v="M"/>
    <x v="4"/>
    <s v="Fracture"/>
    <d v="2024-05-13T00:00:00"/>
    <d v="2024-05-17T00:00:00"/>
    <n v="4"/>
    <s v="No"/>
    <s v="N/A"/>
    <n v="6606.01"/>
    <n v="6606.01"/>
    <n v="0"/>
  </r>
  <r>
    <x v="274"/>
    <n v="40"/>
    <s v="F"/>
    <x v="0"/>
    <s v="Myocardial Infarction"/>
    <d v="2024-05-22T00:00:00"/>
    <d v="2024-05-30T00:00:00"/>
    <n v="8"/>
    <s v="Yes"/>
    <n v="16"/>
    <n v="14299.04"/>
    <n v="14299.04"/>
    <n v="1"/>
  </r>
  <r>
    <x v="275"/>
    <n v="58"/>
    <s v="F"/>
    <x v="2"/>
    <s v="Seizure"/>
    <d v="2024-04-14T00:00:00"/>
    <d v="2024-04-17T00:00:00"/>
    <n v="3"/>
    <s v="No"/>
    <s v="N/A"/>
    <n v="7517.52"/>
    <n v="7517.52"/>
    <n v="0"/>
  </r>
  <r>
    <x v="276"/>
    <n v="48"/>
    <s v="M"/>
    <x v="1"/>
    <s v="Hernia"/>
    <d v="2024-03-17T00:00:00"/>
    <d v="2024-03-20T00:00:00"/>
    <n v="3"/>
    <s v="No"/>
    <s v="N/A"/>
    <n v="13976.89"/>
    <n v="13976.89"/>
    <n v="0"/>
  </r>
  <r>
    <x v="277"/>
    <n v="71"/>
    <s v="M"/>
    <x v="1"/>
    <s v="Hernia"/>
    <d v="2024-04-09T00:00:00"/>
    <d v="2024-04-13T00:00:00"/>
    <n v="4"/>
    <s v="No"/>
    <s v="N/A"/>
    <n v="5440.04"/>
    <n v="5440.04"/>
    <n v="0"/>
  </r>
  <r>
    <x v="278"/>
    <n v="65"/>
    <s v="M"/>
    <x v="0"/>
    <s v="Arrhythmia"/>
    <d v="2024-05-17T00:00:00"/>
    <d v="2024-05-21T00:00:00"/>
    <n v="4"/>
    <s v="Yes"/>
    <n v="13"/>
    <n v="7526.02"/>
    <n v="7526.02"/>
    <n v="1"/>
  </r>
  <r>
    <x v="279"/>
    <n v="23"/>
    <s v="M"/>
    <x v="1"/>
    <s v="Cholecystitis"/>
    <d v="2024-02-18T00:00:00"/>
    <d v="2024-02-28T00:00:00"/>
    <n v="10"/>
    <s v="Yes"/>
    <n v="20"/>
    <n v="5506.67"/>
    <n v="5506.67"/>
    <n v="1"/>
  </r>
  <r>
    <x v="280"/>
    <n v="19"/>
    <s v="M"/>
    <x v="4"/>
    <s v="Osteoporosis"/>
    <d v="2024-02-18T00:00:00"/>
    <d v="2024-02-20T00:00:00"/>
    <n v="2"/>
    <s v="No"/>
    <s v="N/A"/>
    <n v="13973.3"/>
    <n v="13973.3"/>
    <n v="0"/>
  </r>
  <r>
    <x v="281"/>
    <n v="44"/>
    <s v="F"/>
    <x v="1"/>
    <s v="Cholecystitis"/>
    <d v="2024-03-02T00:00:00"/>
    <d v="2024-03-11T00:00:00"/>
    <n v="9"/>
    <s v="No"/>
    <s v="N/A"/>
    <n v="12306.17"/>
    <n v="12306.17"/>
    <n v="0"/>
  </r>
  <r>
    <x v="282"/>
    <n v="86"/>
    <s v="F"/>
    <x v="2"/>
    <s v="Migraine"/>
    <d v="2024-03-19T00:00:00"/>
    <d v="2024-03-24T00:00:00"/>
    <n v="5"/>
    <s v="No"/>
    <s v="N/A"/>
    <n v="9153.7999999999993"/>
    <n v="9153.7999999999993"/>
    <n v="0"/>
  </r>
  <r>
    <x v="283"/>
    <n v="30"/>
    <s v="F"/>
    <x v="2"/>
    <s v="Migraine"/>
    <d v="2024-03-22T00:00:00"/>
    <d v="2024-03-26T00:00:00"/>
    <n v="4"/>
    <s v="No"/>
    <s v="N/A"/>
    <n v="6755.06"/>
    <n v="6755.06"/>
    <n v="0"/>
  </r>
  <r>
    <x v="284"/>
    <n v="46"/>
    <s v="M"/>
    <x v="0"/>
    <s v="Myocardial Infarction"/>
    <d v="2024-01-05T00:00:00"/>
    <d v="2024-01-10T00:00:00"/>
    <n v="5"/>
    <s v="No"/>
    <s v="N/A"/>
    <n v="6542.31"/>
    <n v="6542.31"/>
    <n v="0"/>
  </r>
  <r>
    <x v="285"/>
    <n v="47"/>
    <s v="F"/>
    <x v="3"/>
    <s v="Asthma"/>
    <d v="2024-05-25T00:00:00"/>
    <d v="2024-05-29T00:00:00"/>
    <n v="4"/>
    <s v="No"/>
    <s v="N/A"/>
    <n v="9607.7099999999991"/>
    <n v="9607.7099999999991"/>
    <n v="0"/>
  </r>
  <r>
    <x v="286"/>
    <n v="80"/>
    <s v="F"/>
    <x v="4"/>
    <s v="Osteoporosis"/>
    <d v="2024-04-27T00:00:00"/>
    <d v="2024-04-30T00:00:00"/>
    <n v="3"/>
    <s v="No"/>
    <s v="N/A"/>
    <n v="5031.1899999999996"/>
    <n v="5031.1899999999996"/>
    <n v="0"/>
  </r>
  <r>
    <x v="287"/>
    <n v="41"/>
    <s v="M"/>
    <x v="1"/>
    <s v="Hernia"/>
    <d v="2024-05-14T00:00:00"/>
    <d v="2024-05-15T00:00:00"/>
    <n v="1"/>
    <s v="Yes"/>
    <n v="26"/>
    <n v="3582.17"/>
    <n v="3582.17"/>
    <n v="1"/>
  </r>
  <r>
    <x v="288"/>
    <n v="35"/>
    <s v="M"/>
    <x v="0"/>
    <s v="Arrhythmia"/>
    <d v="2024-01-18T00:00:00"/>
    <d v="2024-01-21T00:00:00"/>
    <n v="3"/>
    <s v="Yes"/>
    <n v="11"/>
    <n v="9068.7999999999993"/>
    <n v="9068.7999999999993"/>
    <n v="1"/>
  </r>
  <r>
    <x v="289"/>
    <n v="79"/>
    <s v="F"/>
    <x v="4"/>
    <s v="Fracture"/>
    <d v="2024-01-05T00:00:00"/>
    <d v="2024-01-06T00:00:00"/>
    <n v="1"/>
    <s v="No"/>
    <s v="N/A"/>
    <n v="3142.21"/>
    <n v="3142.21"/>
    <n v="0"/>
  </r>
  <r>
    <x v="290"/>
    <n v="53"/>
    <s v="F"/>
    <x v="1"/>
    <s v="Cholecystitis"/>
    <d v="2024-01-05T00:00:00"/>
    <d v="2024-01-14T00:00:00"/>
    <n v="9"/>
    <s v="No"/>
    <s v="N/A"/>
    <n v="12674.01"/>
    <n v="12674.01"/>
    <n v="0"/>
  </r>
  <r>
    <x v="291"/>
    <n v="30"/>
    <s v="M"/>
    <x v="3"/>
    <s v="COPD"/>
    <d v="2024-03-02T00:00:00"/>
    <d v="2024-03-06T00:00:00"/>
    <n v="4"/>
    <s v="No"/>
    <s v="N/A"/>
    <n v="12782.57"/>
    <n v="12782.57"/>
    <n v="0"/>
  </r>
  <r>
    <x v="292"/>
    <n v="28"/>
    <s v="F"/>
    <x v="4"/>
    <s v="Osteoporosis"/>
    <d v="2024-04-13T00:00:00"/>
    <d v="2024-04-21T00:00:00"/>
    <n v="8"/>
    <s v="Yes"/>
    <n v="27"/>
    <n v="5710.29"/>
    <n v="5710.29"/>
    <n v="1"/>
  </r>
  <r>
    <x v="293"/>
    <n v="22"/>
    <s v="M"/>
    <x v="0"/>
    <s v="Myocardial Infarction"/>
    <d v="2024-04-13T00:00:00"/>
    <d v="2024-04-20T00:00:00"/>
    <n v="7"/>
    <s v="No"/>
    <s v="N/A"/>
    <n v="9632.42"/>
    <n v="9632.42"/>
    <n v="0"/>
  </r>
  <r>
    <x v="294"/>
    <n v="19"/>
    <s v="M"/>
    <x v="0"/>
    <s v="Myocardial Infarction"/>
    <d v="2024-01-22T00:00:00"/>
    <d v="2024-01-30T00:00:00"/>
    <n v="8"/>
    <s v="No"/>
    <s v="N/A"/>
    <n v="10738.89"/>
    <n v="10738.89"/>
    <n v="0"/>
  </r>
  <r>
    <x v="295"/>
    <n v="30"/>
    <s v="M"/>
    <x v="4"/>
    <s v="Arthritis"/>
    <d v="2024-02-28T00:00:00"/>
    <d v="2024-03-03T00:00:00"/>
    <n v="4"/>
    <s v="No"/>
    <s v="N/A"/>
    <n v="6253.14"/>
    <n v="6253.14"/>
    <n v="0"/>
  </r>
  <r>
    <x v="296"/>
    <n v="53"/>
    <s v="M"/>
    <x v="0"/>
    <s v="Myocardial Infarction"/>
    <d v="2024-02-15T00:00:00"/>
    <d v="2024-02-21T00:00:00"/>
    <n v="6"/>
    <s v="Yes"/>
    <n v="11"/>
    <n v="10044.43"/>
    <n v="10044.43"/>
    <n v="1"/>
  </r>
  <r>
    <x v="297"/>
    <n v="56"/>
    <s v="M"/>
    <x v="2"/>
    <s v="Stroke"/>
    <d v="2024-05-24T00:00:00"/>
    <d v="2024-05-28T00:00:00"/>
    <n v="4"/>
    <s v="No"/>
    <s v="N/A"/>
    <n v="11124.42"/>
    <n v="11124.42"/>
    <n v="0"/>
  </r>
  <r>
    <x v="298"/>
    <n v="67"/>
    <s v="M"/>
    <x v="1"/>
    <s v="Hernia"/>
    <d v="2024-01-21T00:00:00"/>
    <d v="2024-01-30T00:00:00"/>
    <n v="9"/>
    <s v="No"/>
    <s v="N/A"/>
    <n v="3644.36"/>
    <n v="3644.36"/>
    <n v="0"/>
  </r>
  <r>
    <x v="299"/>
    <n v="27"/>
    <s v="F"/>
    <x v="2"/>
    <s v="Stroke"/>
    <d v="2024-04-11T00:00:00"/>
    <d v="2024-04-17T00:00:00"/>
    <n v="6"/>
    <s v="Yes"/>
    <n v="25"/>
    <n v="6279.92"/>
    <n v="6279.92"/>
    <n v="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n v="1001"/>
    <n v="53"/>
    <s v="M"/>
    <s v="Cardiology"/>
    <s v="CHF"/>
    <d v="2024-02-27T00:00:00"/>
    <d v="2024-03-01T00:00:00"/>
    <n v="3"/>
    <s v="Yes"/>
    <n v="26"/>
    <n v="11888.01"/>
    <n v="11888.01"/>
    <n v="1"/>
    <x v="0"/>
  </r>
  <r>
    <n v="1002"/>
    <n v="72"/>
    <s v="M"/>
    <s v="General Surgery"/>
    <s v="Appendicitis"/>
    <d v="2024-01-08T00:00:00"/>
    <d v="2024-01-10T00:00:00"/>
    <n v="2"/>
    <s v="Yes"/>
    <n v="12"/>
    <n v="9064.26"/>
    <n v="9064.26"/>
    <n v="1"/>
    <x v="1"/>
  </r>
  <r>
    <n v="1003"/>
    <n v="43"/>
    <s v="F"/>
    <s v="Cardiology"/>
    <s v="Myocardial Infarction"/>
    <d v="2024-02-26T00:00:00"/>
    <d v="2024-03-05T00:00:00"/>
    <n v="8"/>
    <s v="No"/>
    <s v="N/A"/>
    <n v="12713.17"/>
    <n v="12713.17"/>
    <n v="0"/>
    <x v="2"/>
  </r>
  <r>
    <n v="1004"/>
    <n v="72"/>
    <s v="F"/>
    <s v="Cardiology"/>
    <s v="CHF"/>
    <d v="2024-03-12T00:00:00"/>
    <d v="2024-03-15T00:00:00"/>
    <n v="3"/>
    <s v="Yes"/>
    <n v="29"/>
    <n v="7039.13"/>
    <n v="7039.13"/>
    <n v="1"/>
    <x v="1"/>
  </r>
  <r>
    <n v="1005"/>
    <n v="30"/>
    <s v="F"/>
    <s v="Cardiology"/>
    <s v="Arrhythmia"/>
    <d v="2024-03-29T00:00:00"/>
    <d v="2024-04-08T00:00:00"/>
    <n v="10"/>
    <s v="No"/>
    <s v="N/A"/>
    <n v="12685.54"/>
    <n v="12685.54"/>
    <n v="0"/>
    <x v="2"/>
  </r>
  <r>
    <n v="1006"/>
    <n v="33"/>
    <s v="F"/>
    <s v="Neurology"/>
    <s v="Seizure"/>
    <d v="2024-01-21T00:00:00"/>
    <d v="2024-01-30T00:00:00"/>
    <n v="9"/>
    <s v="No"/>
    <s v="N/A"/>
    <n v="12952.86"/>
    <n v="12952.86"/>
    <n v="0"/>
    <x v="2"/>
  </r>
  <r>
    <n v="1007"/>
    <n v="42"/>
    <s v="M"/>
    <s v="General Surgery"/>
    <s v="Hernia"/>
    <d v="2024-01-12T00:00:00"/>
    <d v="2024-01-16T00:00:00"/>
    <n v="4"/>
    <s v="No"/>
    <s v="N/A"/>
    <n v="14822.66"/>
    <n v="14822.66"/>
    <n v="0"/>
    <x v="2"/>
  </r>
  <r>
    <n v="1008"/>
    <n v="66"/>
    <s v="F"/>
    <s v="Pulmonology"/>
    <s v="COPD"/>
    <d v="2024-04-26T00:00:00"/>
    <d v="2024-05-02T00:00:00"/>
    <n v="6"/>
    <s v="Yes"/>
    <n v="16"/>
    <n v="7263.25"/>
    <n v="7263.25"/>
    <n v="1"/>
    <x v="0"/>
  </r>
  <r>
    <n v="1009"/>
    <n v="27"/>
    <s v="M"/>
    <s v="Orthopedics"/>
    <s v="Arthritis"/>
    <d v="2024-05-16T00:00:00"/>
    <d v="2024-05-20T00:00:00"/>
    <n v="4"/>
    <s v="Yes"/>
    <n v="19"/>
    <n v="7553.47"/>
    <n v="7553.47"/>
    <n v="1"/>
    <x v="3"/>
  </r>
  <r>
    <n v="1010"/>
    <n v="59"/>
    <s v="M"/>
    <s v="General Surgery"/>
    <s v="Appendicitis"/>
    <d v="2024-02-28T00:00:00"/>
    <d v="2024-02-29T00:00:00"/>
    <n v="1"/>
    <s v="No"/>
    <s v="N/A"/>
    <n v="7813.98"/>
    <n v="7813.98"/>
    <n v="0"/>
    <x v="0"/>
  </r>
  <r>
    <n v="1011"/>
    <n v="90"/>
    <s v="F"/>
    <s v="Cardiology"/>
    <s v="CHF"/>
    <d v="2024-02-24T00:00:00"/>
    <d v="2024-03-03T00:00:00"/>
    <n v="8"/>
    <s v="No"/>
    <s v="N/A"/>
    <n v="13616.2"/>
    <n v="13616.2"/>
    <n v="0"/>
    <x v="1"/>
  </r>
  <r>
    <n v="1012"/>
    <n v="51"/>
    <s v="M"/>
    <s v="Neurology"/>
    <s v="Stroke"/>
    <d v="2024-03-04T00:00:00"/>
    <d v="2024-03-13T00:00:00"/>
    <n v="9"/>
    <s v="No"/>
    <s v="N/A"/>
    <n v="11964.17"/>
    <n v="11964.17"/>
    <n v="0"/>
    <x v="0"/>
  </r>
  <r>
    <n v="1013"/>
    <n v="69"/>
    <s v="F"/>
    <s v="Neurology"/>
    <s v="Seizure"/>
    <d v="2024-02-26T00:00:00"/>
    <d v="2024-02-29T00:00:00"/>
    <n v="3"/>
    <s v="No"/>
    <s v="N/A"/>
    <n v="4090.91"/>
    <n v="4090.91"/>
    <n v="0"/>
    <x v="0"/>
  </r>
  <r>
    <n v="1014"/>
    <n v="37"/>
    <s v="M"/>
    <s v="Cardiology"/>
    <s v="CHF"/>
    <d v="2024-04-18T00:00:00"/>
    <d v="2024-04-28T00:00:00"/>
    <n v="10"/>
    <s v="Yes"/>
    <n v="17"/>
    <n v="7579.43"/>
    <n v="7579.43"/>
    <n v="1"/>
    <x v="2"/>
  </r>
  <r>
    <n v="1015"/>
    <n v="50"/>
    <s v="M"/>
    <s v="Neurology"/>
    <s v="Seizure"/>
    <d v="2024-01-30T00:00:00"/>
    <d v="2024-02-08T00:00:00"/>
    <n v="9"/>
    <s v="No"/>
    <s v="N/A"/>
    <n v="12223.18"/>
    <n v="12223.18"/>
    <n v="0"/>
    <x v="0"/>
  </r>
  <r>
    <n v="1016"/>
    <n v="55"/>
    <s v="F"/>
    <s v="Orthopedics"/>
    <s v="Fracture"/>
    <d v="2024-02-10T00:00:00"/>
    <d v="2024-02-18T00:00:00"/>
    <n v="8"/>
    <s v="Yes"/>
    <n v="28"/>
    <n v="13510.24"/>
    <n v="13510.24"/>
    <n v="1"/>
    <x v="0"/>
  </r>
  <r>
    <n v="1017"/>
    <n v="40"/>
    <s v="M"/>
    <s v="Orthopedics"/>
    <s v="Arthritis"/>
    <d v="2024-03-17T00:00:00"/>
    <d v="2024-03-26T00:00:00"/>
    <n v="9"/>
    <s v="Yes"/>
    <n v="9"/>
    <n v="7486.97"/>
    <n v="7486.97"/>
    <n v="1"/>
    <x v="2"/>
  </r>
  <r>
    <n v="1018"/>
    <n v="85"/>
    <s v="M"/>
    <s v="Pulmonology"/>
    <s v="Pneumonia"/>
    <d v="2024-03-23T00:00:00"/>
    <d v="2024-03-31T00:00:00"/>
    <n v="8"/>
    <s v="Yes"/>
    <n v="8"/>
    <n v="14149.18"/>
    <n v="14149.18"/>
    <n v="1"/>
    <x v="1"/>
  </r>
  <r>
    <n v="1019"/>
    <n v="25"/>
    <s v="M"/>
    <s v="Orthopedics"/>
    <s v="Fracture"/>
    <d v="2024-05-25T00:00:00"/>
    <d v="2024-05-27T00:00:00"/>
    <n v="2"/>
    <s v="Yes"/>
    <n v="28"/>
    <n v="8831.89"/>
    <n v="8831.89"/>
    <n v="1"/>
    <x v="3"/>
  </r>
  <r>
    <n v="1020"/>
    <n v="34"/>
    <s v="M"/>
    <s v="Cardiology"/>
    <s v="Myocardial Infarction"/>
    <d v="2024-05-01T00:00:00"/>
    <d v="2024-05-10T00:00:00"/>
    <n v="9"/>
    <s v="Yes"/>
    <n v="13"/>
    <n v="9332.09"/>
    <n v="9332.09"/>
    <n v="1"/>
    <x v="2"/>
  </r>
  <r>
    <n v="1021"/>
    <n v="45"/>
    <s v="M"/>
    <s v="General Surgery"/>
    <s v="Hernia"/>
    <d v="2024-03-20T00:00:00"/>
    <d v="2024-03-27T00:00:00"/>
    <n v="7"/>
    <s v="No"/>
    <s v="N/A"/>
    <n v="8257.2000000000007"/>
    <n v="8257.2000000000007"/>
    <n v="0"/>
    <x v="2"/>
  </r>
  <r>
    <n v="1022"/>
    <n v="33"/>
    <s v="M"/>
    <s v="General Surgery"/>
    <s v="Hernia"/>
    <d v="2024-02-27T00:00:00"/>
    <d v="2024-02-29T00:00:00"/>
    <n v="2"/>
    <s v="No"/>
    <s v="N/A"/>
    <n v="3252.41"/>
    <n v="3252.41"/>
    <n v="0"/>
    <x v="2"/>
  </r>
  <r>
    <n v="1023"/>
    <n v="46"/>
    <s v="M"/>
    <s v="General Surgery"/>
    <s v="Appendicitis"/>
    <d v="2024-01-19T00:00:00"/>
    <d v="2024-01-20T00:00:00"/>
    <n v="1"/>
    <s v="Yes"/>
    <n v="7"/>
    <n v="13865.04"/>
    <n v="13865.04"/>
    <n v="1"/>
    <x v="2"/>
  </r>
  <r>
    <n v="1024"/>
    <n v="83"/>
    <s v="M"/>
    <s v="Orthopedics"/>
    <s v="Fracture"/>
    <d v="2024-03-12T00:00:00"/>
    <d v="2024-03-20T00:00:00"/>
    <n v="8"/>
    <s v="Yes"/>
    <n v="22"/>
    <n v="4587.74"/>
    <n v="4587.74"/>
    <n v="1"/>
    <x v="1"/>
  </r>
  <r>
    <n v="1025"/>
    <n v="78"/>
    <s v="M"/>
    <s v="General Surgery"/>
    <s v="Cholecystitis"/>
    <d v="2024-05-01T00:00:00"/>
    <d v="2024-05-08T00:00:00"/>
    <n v="7"/>
    <s v="Yes"/>
    <n v="8"/>
    <n v="4163.17"/>
    <n v="4163.17"/>
    <n v="1"/>
    <x v="1"/>
  </r>
  <r>
    <n v="1026"/>
    <n v="72"/>
    <s v="F"/>
    <s v="Neurology"/>
    <s v="Migraine"/>
    <d v="2024-04-29T00:00:00"/>
    <d v="2024-04-30T00:00:00"/>
    <n v="1"/>
    <s v="Yes"/>
    <n v="6"/>
    <n v="7831.46"/>
    <n v="7831.46"/>
    <n v="1"/>
    <x v="1"/>
  </r>
  <r>
    <n v="1027"/>
    <n v="49"/>
    <s v="M"/>
    <s v="Orthopedics"/>
    <s v="Fracture"/>
    <d v="2024-02-18T00:00:00"/>
    <d v="2024-02-27T00:00:00"/>
    <n v="9"/>
    <s v="No"/>
    <s v="N/A"/>
    <n v="4682.1899999999996"/>
    <n v="4682.1899999999996"/>
    <n v="0"/>
    <x v="2"/>
  </r>
  <r>
    <n v="1028"/>
    <n v="77"/>
    <s v="M"/>
    <s v="Pulmonology"/>
    <s v="Asthma"/>
    <d v="2024-01-20T00:00:00"/>
    <d v="2024-01-28T00:00:00"/>
    <n v="8"/>
    <s v="Yes"/>
    <n v="6"/>
    <n v="10825.74"/>
    <n v="10825.74"/>
    <n v="1"/>
    <x v="1"/>
  </r>
  <r>
    <n v="1029"/>
    <n v="29"/>
    <s v="M"/>
    <s v="General Surgery"/>
    <s v="Appendicitis"/>
    <d v="2024-02-12T00:00:00"/>
    <d v="2024-02-19T00:00:00"/>
    <n v="7"/>
    <s v="No"/>
    <s v="N/A"/>
    <n v="8776.2999999999993"/>
    <n v="8776.2999999999993"/>
    <n v="0"/>
    <x v="3"/>
  </r>
  <r>
    <n v="1030"/>
    <n v="39"/>
    <s v="F"/>
    <s v="Neurology"/>
    <s v="Stroke"/>
    <d v="2024-01-01T00:00:00"/>
    <d v="2024-01-08T00:00:00"/>
    <n v="7"/>
    <s v="No"/>
    <s v="N/A"/>
    <n v="14118.22"/>
    <n v="14118.22"/>
    <n v="0"/>
    <x v="2"/>
  </r>
  <r>
    <n v="1031"/>
    <n v="72"/>
    <s v="F"/>
    <s v="Neurology"/>
    <s v="Migraine"/>
    <d v="2024-02-09T00:00:00"/>
    <d v="2024-02-13T00:00:00"/>
    <n v="4"/>
    <s v="No"/>
    <s v="N/A"/>
    <n v="5612.41"/>
    <n v="5612.41"/>
    <n v="0"/>
    <x v="1"/>
  </r>
  <r>
    <n v="1032"/>
    <n v="87"/>
    <s v="M"/>
    <s v="Cardiology"/>
    <s v="Myocardial Infarction"/>
    <d v="2024-03-21T00:00:00"/>
    <d v="2024-03-22T00:00:00"/>
    <n v="1"/>
    <s v="Yes"/>
    <n v="23"/>
    <n v="8721.4599999999991"/>
    <n v="8721.4599999999991"/>
    <n v="1"/>
    <x v="1"/>
  </r>
  <r>
    <n v="1033"/>
    <n v="25"/>
    <s v="M"/>
    <s v="General Surgery"/>
    <s v="Appendicitis"/>
    <d v="2024-02-17T00:00:00"/>
    <d v="2024-02-19T00:00:00"/>
    <n v="2"/>
    <s v="Yes"/>
    <n v="26"/>
    <n v="13341.83"/>
    <n v="13341.83"/>
    <n v="1"/>
    <x v="3"/>
  </r>
  <r>
    <n v="1034"/>
    <n v="90"/>
    <s v="M"/>
    <s v="Neurology"/>
    <s v="Stroke"/>
    <d v="2024-05-28T00:00:00"/>
    <d v="2024-06-07T00:00:00"/>
    <n v="10"/>
    <s v="Yes"/>
    <n v="24"/>
    <n v="3983.8"/>
    <n v="3983.8"/>
    <n v="1"/>
    <x v="1"/>
  </r>
  <r>
    <n v="1035"/>
    <n v="84"/>
    <s v="F"/>
    <s v="General Surgery"/>
    <s v="Cholecystitis"/>
    <d v="2024-03-07T00:00:00"/>
    <d v="2024-03-11T00:00:00"/>
    <n v="4"/>
    <s v="No"/>
    <s v="N/A"/>
    <n v="5864.23"/>
    <n v="5864.23"/>
    <n v="0"/>
    <x v="1"/>
  </r>
  <r>
    <n v="1036"/>
    <n v="56"/>
    <s v="F"/>
    <s v="Neurology"/>
    <s v="Stroke"/>
    <d v="2024-03-21T00:00:00"/>
    <d v="2024-03-23T00:00:00"/>
    <n v="2"/>
    <s v="Yes"/>
    <n v="19"/>
    <n v="10453.91"/>
    <n v="10453.91"/>
    <n v="1"/>
    <x v="0"/>
  </r>
  <r>
    <n v="1037"/>
    <n v="27"/>
    <s v="M"/>
    <s v="General Surgery"/>
    <s v="Appendicitis"/>
    <d v="2024-05-09T00:00:00"/>
    <d v="2024-05-14T00:00:00"/>
    <n v="5"/>
    <s v="Yes"/>
    <n v="16"/>
    <n v="13570.37"/>
    <n v="13570.37"/>
    <n v="1"/>
    <x v="3"/>
  </r>
  <r>
    <n v="1038"/>
    <n v="54"/>
    <s v="M"/>
    <s v="Pulmonology"/>
    <s v="Asthma"/>
    <d v="2024-04-22T00:00:00"/>
    <d v="2024-05-01T00:00:00"/>
    <n v="9"/>
    <s v="No"/>
    <s v="N/A"/>
    <n v="10340.129999999999"/>
    <n v="10340.129999999999"/>
    <n v="0"/>
    <x v="0"/>
  </r>
  <r>
    <n v="1039"/>
    <n v="88"/>
    <s v="F"/>
    <s v="General Surgery"/>
    <s v="Appendicitis"/>
    <d v="2024-01-27T00:00:00"/>
    <d v="2024-01-30T00:00:00"/>
    <n v="3"/>
    <s v="No"/>
    <s v="N/A"/>
    <n v="4385.1400000000003"/>
    <n v="4385.1400000000003"/>
    <n v="0"/>
    <x v="1"/>
  </r>
  <r>
    <n v="1040"/>
    <n v="88"/>
    <s v="M"/>
    <s v="Cardiology"/>
    <s v="Myocardial Infarction"/>
    <d v="2024-03-10T00:00:00"/>
    <d v="2024-03-15T00:00:00"/>
    <n v="5"/>
    <s v="Yes"/>
    <n v="27"/>
    <n v="7114.56"/>
    <n v="7114.56"/>
    <n v="1"/>
    <x v="1"/>
  </r>
  <r>
    <n v="1041"/>
    <n v="80"/>
    <s v="F"/>
    <s v="Orthopedics"/>
    <s v="Arthritis"/>
    <d v="2024-01-14T00:00:00"/>
    <d v="2024-01-16T00:00:00"/>
    <n v="2"/>
    <s v="No"/>
    <s v="N/A"/>
    <n v="12952.18"/>
    <n v="12952.18"/>
    <n v="0"/>
    <x v="1"/>
  </r>
  <r>
    <n v="1042"/>
    <n v="60"/>
    <s v="M"/>
    <s v="Cardiology"/>
    <s v="CHF"/>
    <d v="2024-03-08T00:00:00"/>
    <d v="2024-03-11T00:00:00"/>
    <n v="3"/>
    <s v="No"/>
    <s v="N/A"/>
    <n v="9620.17"/>
    <n v="9620.17"/>
    <n v="0"/>
    <x v="0"/>
  </r>
  <r>
    <n v="1043"/>
    <n v="19"/>
    <s v="M"/>
    <s v="Neurology"/>
    <s v="Seizure"/>
    <d v="2024-01-20T00:00:00"/>
    <d v="2024-01-23T00:00:00"/>
    <n v="3"/>
    <s v="Yes"/>
    <n v="16"/>
    <n v="9990.11"/>
    <n v="9990.11"/>
    <n v="1"/>
    <x v="3"/>
  </r>
  <r>
    <n v="1044"/>
    <n v="34"/>
    <s v="M"/>
    <s v="Pulmonology"/>
    <s v="Asthma"/>
    <d v="2024-03-19T00:00:00"/>
    <d v="2024-03-25T00:00:00"/>
    <n v="6"/>
    <s v="Yes"/>
    <n v="16"/>
    <n v="5520.92"/>
    <n v="5520.92"/>
    <n v="1"/>
    <x v="2"/>
  </r>
  <r>
    <n v="1045"/>
    <n v="31"/>
    <s v="F"/>
    <s v="Pulmonology"/>
    <s v="Pneumonia"/>
    <d v="2024-05-23T00:00:00"/>
    <d v="2024-05-30T00:00:00"/>
    <n v="7"/>
    <s v="Yes"/>
    <n v="12"/>
    <n v="13375.27"/>
    <n v="13375.27"/>
    <n v="1"/>
    <x v="2"/>
  </r>
  <r>
    <n v="1046"/>
    <n v="21"/>
    <s v="M"/>
    <s v="Pulmonology"/>
    <s v="Asthma"/>
    <d v="2024-03-26T00:00:00"/>
    <d v="2024-04-02T00:00:00"/>
    <n v="7"/>
    <s v="Yes"/>
    <n v="13"/>
    <n v="4910.37"/>
    <n v="4910.37"/>
    <n v="1"/>
    <x v="3"/>
  </r>
  <r>
    <n v="1047"/>
    <n v="22"/>
    <s v="F"/>
    <s v="Cardiology"/>
    <s v="Arrhythmia"/>
    <d v="2024-02-26T00:00:00"/>
    <d v="2024-03-01T00:00:00"/>
    <n v="4"/>
    <s v="No"/>
    <s v="N/A"/>
    <n v="7195.9"/>
    <n v="7195.9"/>
    <n v="0"/>
    <x v="3"/>
  </r>
  <r>
    <n v="1048"/>
    <n v="21"/>
    <s v="M"/>
    <s v="Pulmonology"/>
    <s v="COPD"/>
    <d v="2024-04-12T00:00:00"/>
    <d v="2024-04-18T00:00:00"/>
    <n v="6"/>
    <s v="No"/>
    <s v="N/A"/>
    <n v="13372.24"/>
    <n v="13372.24"/>
    <n v="0"/>
    <x v="3"/>
  </r>
  <r>
    <n v="1049"/>
    <n v="83"/>
    <s v="F"/>
    <s v="Orthopedics"/>
    <s v="Osteoporosis"/>
    <d v="2024-05-17T00:00:00"/>
    <d v="2024-05-23T00:00:00"/>
    <n v="6"/>
    <s v="Yes"/>
    <n v="8"/>
    <n v="13524.46"/>
    <n v="13524.46"/>
    <n v="1"/>
    <x v="1"/>
  </r>
  <r>
    <n v="1050"/>
    <n v="51"/>
    <s v="M"/>
    <s v="Orthopedics"/>
    <s v="Fracture"/>
    <d v="2024-01-28T00:00:00"/>
    <d v="2024-02-07T00:00:00"/>
    <n v="10"/>
    <s v="No"/>
    <s v="N/A"/>
    <n v="7148.25"/>
    <n v="7148.25"/>
    <n v="0"/>
    <x v="0"/>
  </r>
  <r>
    <n v="1051"/>
    <n v="83"/>
    <s v="M"/>
    <s v="Orthopedics"/>
    <s v="Osteoporosis"/>
    <d v="2024-04-08T00:00:00"/>
    <d v="2024-04-18T00:00:00"/>
    <n v="10"/>
    <s v="Yes"/>
    <n v="13"/>
    <n v="3532.64"/>
    <n v="3532.64"/>
    <n v="1"/>
    <x v="1"/>
  </r>
  <r>
    <n v="1052"/>
    <n v="84"/>
    <s v="M"/>
    <s v="Neurology"/>
    <s v="Stroke"/>
    <d v="2024-04-03T00:00:00"/>
    <d v="2024-04-10T00:00:00"/>
    <n v="7"/>
    <s v="Yes"/>
    <n v="26"/>
    <n v="14049.25"/>
    <n v="14049.25"/>
    <n v="1"/>
    <x v="1"/>
  </r>
  <r>
    <n v="1053"/>
    <n v="33"/>
    <s v="F"/>
    <s v="General Surgery"/>
    <s v="Hernia"/>
    <d v="2024-05-09T00:00:00"/>
    <d v="2024-05-14T00:00:00"/>
    <n v="5"/>
    <s v="No"/>
    <s v="N/A"/>
    <n v="6914.19"/>
    <n v="6914.19"/>
    <n v="0"/>
    <x v="2"/>
  </r>
  <r>
    <n v="1054"/>
    <n v="34"/>
    <s v="M"/>
    <s v="Orthopedics"/>
    <s v="Arthritis"/>
    <d v="2024-04-17T00:00:00"/>
    <d v="2024-04-24T00:00:00"/>
    <n v="7"/>
    <s v="Yes"/>
    <n v="24"/>
    <n v="9829.26"/>
    <n v="9829.26"/>
    <n v="1"/>
    <x v="2"/>
  </r>
  <r>
    <n v="1055"/>
    <n v="18"/>
    <s v="F"/>
    <s v="Neurology"/>
    <s v="Seizure"/>
    <d v="2024-03-14T00:00:00"/>
    <d v="2024-03-18T00:00:00"/>
    <n v="4"/>
    <s v="No"/>
    <s v="N/A"/>
    <n v="12429.11"/>
    <n v="12429.11"/>
    <n v="0"/>
    <x v="3"/>
  </r>
  <r>
    <n v="1056"/>
    <n v="59"/>
    <s v="F"/>
    <s v="General Surgery"/>
    <s v="Cholecystitis"/>
    <d v="2024-04-23T00:00:00"/>
    <d v="2024-05-01T00:00:00"/>
    <n v="8"/>
    <s v="Yes"/>
    <n v="21"/>
    <n v="8678.23"/>
    <n v="8678.23"/>
    <n v="1"/>
    <x v="0"/>
  </r>
  <r>
    <n v="1057"/>
    <n v="28"/>
    <s v="F"/>
    <s v="Pulmonology"/>
    <s v="Pneumonia"/>
    <d v="2024-05-11T00:00:00"/>
    <d v="2024-05-21T00:00:00"/>
    <n v="10"/>
    <s v="No"/>
    <s v="N/A"/>
    <n v="4120.6499999999996"/>
    <n v="4120.6499999999996"/>
    <n v="0"/>
    <x v="3"/>
  </r>
  <r>
    <n v="1058"/>
    <n v="57"/>
    <s v="M"/>
    <s v="Pulmonology"/>
    <s v="Pneumonia"/>
    <d v="2024-02-20T00:00:00"/>
    <d v="2024-02-23T00:00:00"/>
    <n v="3"/>
    <s v="Yes"/>
    <n v="6"/>
    <n v="5938.11"/>
    <n v="5938.11"/>
    <n v="1"/>
    <x v="0"/>
  </r>
  <r>
    <n v="1059"/>
    <n v="27"/>
    <s v="F"/>
    <s v="Neurology"/>
    <s v="Seizure"/>
    <d v="2024-04-16T00:00:00"/>
    <d v="2024-04-26T00:00:00"/>
    <n v="10"/>
    <s v="Yes"/>
    <n v="27"/>
    <n v="11356.25"/>
    <n v="11356.25"/>
    <n v="1"/>
    <x v="3"/>
  </r>
  <r>
    <n v="1060"/>
    <n v="49"/>
    <s v="M"/>
    <s v="Neurology"/>
    <s v="Migraine"/>
    <d v="2024-01-02T00:00:00"/>
    <d v="2024-01-04T00:00:00"/>
    <n v="2"/>
    <s v="No"/>
    <s v="N/A"/>
    <n v="5626.09"/>
    <n v="5626.09"/>
    <n v="0"/>
    <x v="2"/>
  </r>
  <r>
    <n v="1061"/>
    <n v="24"/>
    <s v="M"/>
    <s v="General Surgery"/>
    <s v="Hernia"/>
    <d v="2024-02-01T00:00:00"/>
    <d v="2024-02-09T00:00:00"/>
    <n v="8"/>
    <s v="Yes"/>
    <n v="30"/>
    <n v="8575.7199999999993"/>
    <n v="8575.7199999999993"/>
    <n v="1"/>
    <x v="3"/>
  </r>
  <r>
    <n v="1062"/>
    <n v="58"/>
    <s v="F"/>
    <s v="General Surgery"/>
    <s v="Cholecystitis"/>
    <d v="2024-05-09T00:00:00"/>
    <d v="2024-05-16T00:00:00"/>
    <n v="7"/>
    <s v="No"/>
    <s v="N/A"/>
    <n v="13766.5"/>
    <n v="13766.5"/>
    <n v="0"/>
    <x v="0"/>
  </r>
  <r>
    <n v="1063"/>
    <n v="51"/>
    <s v="M"/>
    <s v="Neurology"/>
    <s v="Migraine"/>
    <d v="2024-03-11T00:00:00"/>
    <d v="2024-03-20T00:00:00"/>
    <n v="9"/>
    <s v="No"/>
    <s v="N/A"/>
    <n v="10520.98"/>
    <n v="10520.98"/>
    <n v="0"/>
    <x v="0"/>
  </r>
  <r>
    <n v="1064"/>
    <n v="27"/>
    <s v="F"/>
    <s v="Orthopedics"/>
    <s v="Osteoporosis"/>
    <d v="2024-03-01T00:00:00"/>
    <d v="2024-03-06T00:00:00"/>
    <n v="5"/>
    <s v="No"/>
    <s v="N/A"/>
    <n v="6836.51"/>
    <n v="6836.51"/>
    <n v="0"/>
    <x v="3"/>
  </r>
  <r>
    <n v="1065"/>
    <n v="35"/>
    <s v="M"/>
    <s v="General Surgery"/>
    <s v="Appendicitis"/>
    <d v="2024-02-29T00:00:00"/>
    <d v="2024-03-07T00:00:00"/>
    <n v="7"/>
    <s v="Yes"/>
    <n v="27"/>
    <n v="5567.43"/>
    <n v="5567.43"/>
    <n v="1"/>
    <x v="2"/>
  </r>
  <r>
    <n v="1066"/>
    <n v="60"/>
    <s v="F"/>
    <s v="Neurology"/>
    <s v="Migraine"/>
    <d v="2024-04-16T00:00:00"/>
    <d v="2024-04-17T00:00:00"/>
    <n v="1"/>
    <s v="Yes"/>
    <n v="18"/>
    <n v="7673.72"/>
    <n v="7673.72"/>
    <n v="1"/>
    <x v="0"/>
  </r>
  <r>
    <n v="1067"/>
    <n v="20"/>
    <s v="F"/>
    <s v="General Surgery"/>
    <s v="Cholecystitis"/>
    <d v="2024-05-02T00:00:00"/>
    <d v="2024-05-03T00:00:00"/>
    <n v="1"/>
    <s v="No"/>
    <s v="N/A"/>
    <n v="6583.35"/>
    <n v="6583.35"/>
    <n v="0"/>
    <x v="3"/>
  </r>
  <r>
    <n v="1068"/>
    <n v="86"/>
    <s v="M"/>
    <s v="Neurology"/>
    <s v="Migraine"/>
    <d v="2024-05-04T00:00:00"/>
    <d v="2024-05-08T00:00:00"/>
    <n v="4"/>
    <s v="No"/>
    <s v="N/A"/>
    <n v="8230.0300000000007"/>
    <n v="8230.0300000000007"/>
    <n v="0"/>
    <x v="1"/>
  </r>
  <r>
    <n v="1069"/>
    <n v="61"/>
    <s v="F"/>
    <s v="Cardiology"/>
    <s v="Arrhythmia"/>
    <d v="2024-02-12T00:00:00"/>
    <d v="2024-02-20T00:00:00"/>
    <n v="8"/>
    <s v="Yes"/>
    <n v="24"/>
    <n v="9409.48"/>
    <n v="9409.48"/>
    <n v="1"/>
    <x v="0"/>
  </r>
  <r>
    <n v="1070"/>
    <n v="90"/>
    <s v="M"/>
    <s v="Neurology"/>
    <s v="Seizure"/>
    <d v="2024-01-22T00:00:00"/>
    <d v="2024-01-29T00:00:00"/>
    <n v="7"/>
    <s v="Yes"/>
    <n v="19"/>
    <n v="5180.75"/>
    <n v="5180.75"/>
    <n v="1"/>
    <x v="1"/>
  </r>
  <r>
    <n v="1071"/>
    <n v="59"/>
    <s v="M"/>
    <s v="Orthopedics"/>
    <s v="Osteoporosis"/>
    <d v="2024-04-26T00:00:00"/>
    <d v="2024-05-02T00:00:00"/>
    <n v="6"/>
    <s v="No"/>
    <s v="N/A"/>
    <n v="12134.76"/>
    <n v="12134.76"/>
    <n v="0"/>
    <x v="0"/>
  </r>
  <r>
    <n v="1072"/>
    <n v="71"/>
    <s v="F"/>
    <s v="Neurology"/>
    <s v="Migraine"/>
    <d v="2024-01-21T00:00:00"/>
    <d v="2024-01-29T00:00:00"/>
    <n v="8"/>
    <s v="Yes"/>
    <n v="28"/>
    <n v="9473.0300000000007"/>
    <n v="9473.0300000000007"/>
    <n v="1"/>
    <x v="1"/>
  </r>
  <r>
    <n v="1073"/>
    <n v="26"/>
    <s v="M"/>
    <s v="Orthopedics"/>
    <s v="Fracture"/>
    <d v="2024-01-08T00:00:00"/>
    <d v="2024-01-12T00:00:00"/>
    <n v="4"/>
    <s v="Yes"/>
    <n v="5"/>
    <n v="10456.030000000001"/>
    <n v="10456.030000000001"/>
    <n v="1"/>
    <x v="3"/>
  </r>
  <r>
    <n v="1074"/>
    <n v="78"/>
    <s v="M"/>
    <s v="Pulmonology"/>
    <s v="COPD"/>
    <d v="2024-05-24T00:00:00"/>
    <d v="2024-05-28T00:00:00"/>
    <n v="4"/>
    <s v="No"/>
    <s v="N/A"/>
    <n v="11393.58"/>
    <n v="11393.58"/>
    <n v="0"/>
    <x v="1"/>
  </r>
  <r>
    <n v="1075"/>
    <n v="32"/>
    <s v="M"/>
    <s v="Orthopedics"/>
    <s v="Fracture"/>
    <d v="2024-03-20T00:00:00"/>
    <d v="2024-03-22T00:00:00"/>
    <n v="2"/>
    <s v="Yes"/>
    <n v="14"/>
    <n v="9909.56"/>
    <n v="9909.56"/>
    <n v="1"/>
    <x v="2"/>
  </r>
  <r>
    <n v="1076"/>
    <n v="43"/>
    <s v="M"/>
    <s v="Neurology"/>
    <s v="Migraine"/>
    <d v="2024-03-03T00:00:00"/>
    <d v="2024-03-05T00:00:00"/>
    <n v="2"/>
    <s v="No"/>
    <s v="N/A"/>
    <n v="13203.52"/>
    <n v="13203.52"/>
    <n v="0"/>
    <x v="2"/>
  </r>
  <r>
    <n v="1077"/>
    <n v="90"/>
    <s v="M"/>
    <s v="General Surgery"/>
    <s v="Appendicitis"/>
    <d v="2024-03-29T00:00:00"/>
    <d v="2024-04-07T00:00:00"/>
    <n v="9"/>
    <s v="No"/>
    <s v="N/A"/>
    <n v="10938.26"/>
    <n v="10938.26"/>
    <n v="0"/>
    <x v="1"/>
  </r>
  <r>
    <n v="1078"/>
    <n v="61"/>
    <s v="M"/>
    <s v="Cardiology"/>
    <s v="Myocardial Infarction"/>
    <d v="2024-04-17T00:00:00"/>
    <d v="2024-04-25T00:00:00"/>
    <n v="8"/>
    <s v="Yes"/>
    <n v="18"/>
    <n v="14529.45"/>
    <n v="14529.45"/>
    <n v="1"/>
    <x v="0"/>
  </r>
  <r>
    <n v="1079"/>
    <n v="37"/>
    <s v="F"/>
    <s v="Neurology"/>
    <s v="Seizure"/>
    <d v="2024-02-15T00:00:00"/>
    <d v="2024-02-24T00:00:00"/>
    <n v="9"/>
    <s v="No"/>
    <s v="N/A"/>
    <n v="10390.950000000001"/>
    <n v="10390.950000000001"/>
    <n v="0"/>
    <x v="2"/>
  </r>
  <r>
    <n v="1080"/>
    <n v="77"/>
    <s v="F"/>
    <s v="General Surgery"/>
    <s v="Hernia"/>
    <d v="2024-03-09T00:00:00"/>
    <d v="2024-03-15T00:00:00"/>
    <n v="6"/>
    <s v="Yes"/>
    <n v="7"/>
    <n v="6347.14"/>
    <n v="6347.14"/>
    <n v="1"/>
    <x v="1"/>
  </r>
  <r>
    <n v="1081"/>
    <n v="77"/>
    <s v="F"/>
    <s v="Neurology"/>
    <s v="Stroke"/>
    <d v="2024-03-27T00:00:00"/>
    <d v="2024-03-28T00:00:00"/>
    <n v="1"/>
    <s v="No"/>
    <s v="N/A"/>
    <n v="13211.43"/>
    <n v="13211.43"/>
    <n v="0"/>
    <x v="1"/>
  </r>
  <r>
    <n v="1082"/>
    <n v="45"/>
    <s v="F"/>
    <s v="Pulmonology"/>
    <s v="Asthma"/>
    <d v="2024-03-07T00:00:00"/>
    <d v="2024-03-13T00:00:00"/>
    <n v="6"/>
    <s v="No"/>
    <s v="N/A"/>
    <n v="13563.84"/>
    <n v="13563.84"/>
    <n v="0"/>
    <x v="2"/>
  </r>
  <r>
    <n v="1083"/>
    <n v="19"/>
    <s v="M"/>
    <s v="Orthopedics"/>
    <s v="Arthritis"/>
    <d v="2024-01-22T00:00:00"/>
    <d v="2024-01-26T00:00:00"/>
    <n v="4"/>
    <s v="No"/>
    <s v="N/A"/>
    <n v="8862.93"/>
    <n v="8862.93"/>
    <n v="0"/>
    <x v="3"/>
  </r>
  <r>
    <n v="1084"/>
    <n v="78"/>
    <s v="F"/>
    <s v="Pulmonology"/>
    <s v="Pneumonia"/>
    <d v="2024-04-24T00:00:00"/>
    <d v="2024-04-25T00:00:00"/>
    <n v="1"/>
    <s v="Yes"/>
    <n v="14"/>
    <n v="5659.16"/>
    <n v="5659.16"/>
    <n v="1"/>
    <x v="1"/>
  </r>
  <r>
    <n v="1085"/>
    <n v="65"/>
    <s v="F"/>
    <s v="Pulmonology"/>
    <s v="Asthma"/>
    <d v="2024-05-21T00:00:00"/>
    <d v="2024-05-30T00:00:00"/>
    <n v="9"/>
    <s v="No"/>
    <s v="N/A"/>
    <n v="8106.05"/>
    <n v="8106.05"/>
    <n v="0"/>
    <x v="0"/>
  </r>
  <r>
    <n v="1086"/>
    <n v="63"/>
    <s v="F"/>
    <s v="General Surgery"/>
    <s v="Hernia"/>
    <d v="2024-03-10T00:00:00"/>
    <d v="2024-03-15T00:00:00"/>
    <n v="5"/>
    <s v="No"/>
    <s v="N/A"/>
    <n v="5766.46"/>
    <n v="5766.46"/>
    <n v="0"/>
    <x v="0"/>
  </r>
  <r>
    <n v="1087"/>
    <n v="33"/>
    <s v="M"/>
    <s v="Pulmonology"/>
    <s v="Asthma"/>
    <d v="2024-02-19T00:00:00"/>
    <d v="2024-02-23T00:00:00"/>
    <n v="4"/>
    <s v="No"/>
    <s v="N/A"/>
    <n v="6318"/>
    <n v="6318"/>
    <n v="0"/>
    <x v="2"/>
  </r>
  <r>
    <n v="1088"/>
    <n v="54"/>
    <s v="M"/>
    <s v="General Surgery"/>
    <s v="Cholecystitis"/>
    <d v="2024-02-19T00:00:00"/>
    <d v="2024-02-24T00:00:00"/>
    <n v="5"/>
    <s v="Yes"/>
    <n v="16"/>
    <n v="5153.3"/>
    <n v="5153.3"/>
    <n v="1"/>
    <x v="0"/>
  </r>
  <r>
    <n v="1089"/>
    <n v="86"/>
    <s v="M"/>
    <s v="Cardiology"/>
    <s v="Myocardial Infarction"/>
    <d v="2024-03-11T00:00:00"/>
    <d v="2024-03-12T00:00:00"/>
    <n v="1"/>
    <s v="Yes"/>
    <n v="22"/>
    <n v="6505.64"/>
    <n v="6505.64"/>
    <n v="1"/>
    <x v="1"/>
  </r>
  <r>
    <n v="1090"/>
    <n v="80"/>
    <s v="M"/>
    <s v="Pulmonology"/>
    <s v="Pneumonia"/>
    <d v="2024-01-04T00:00:00"/>
    <d v="2024-01-14T00:00:00"/>
    <n v="10"/>
    <s v="No"/>
    <s v="N/A"/>
    <n v="8632.76"/>
    <n v="8632.76"/>
    <n v="0"/>
    <x v="1"/>
  </r>
  <r>
    <n v="1091"/>
    <n v="41"/>
    <s v="M"/>
    <s v="Neurology"/>
    <s v="Migraine"/>
    <d v="2024-03-05T00:00:00"/>
    <d v="2024-03-13T00:00:00"/>
    <n v="8"/>
    <s v="Yes"/>
    <n v="7"/>
    <n v="7808.49"/>
    <n v="7808.49"/>
    <n v="1"/>
    <x v="2"/>
  </r>
  <r>
    <n v="1092"/>
    <n v="24"/>
    <s v="M"/>
    <s v="Cardiology"/>
    <s v="Myocardial Infarction"/>
    <d v="2024-02-08T00:00:00"/>
    <d v="2024-02-18T00:00:00"/>
    <n v="10"/>
    <s v="No"/>
    <s v="N/A"/>
    <n v="4022.17"/>
    <n v="4022.17"/>
    <n v="0"/>
    <x v="3"/>
  </r>
  <r>
    <n v="1093"/>
    <n v="89"/>
    <s v="F"/>
    <s v="Pulmonology"/>
    <s v="COPD"/>
    <d v="2024-02-27T00:00:00"/>
    <d v="2024-03-07T00:00:00"/>
    <n v="9"/>
    <s v="No"/>
    <s v="N/A"/>
    <n v="8406.17"/>
    <n v="8406.17"/>
    <n v="0"/>
    <x v="1"/>
  </r>
  <r>
    <n v="1094"/>
    <n v="72"/>
    <s v="F"/>
    <s v="Neurology"/>
    <s v="Migraine"/>
    <d v="2024-05-25T00:00:00"/>
    <d v="2024-06-04T00:00:00"/>
    <n v="10"/>
    <s v="Yes"/>
    <n v="24"/>
    <n v="14521.31"/>
    <n v="14521.31"/>
    <n v="1"/>
    <x v="1"/>
  </r>
  <r>
    <n v="1095"/>
    <n v="45"/>
    <s v="F"/>
    <s v="Cardiology"/>
    <s v="CHF"/>
    <d v="2024-01-21T00:00:00"/>
    <d v="2024-01-24T00:00:00"/>
    <n v="3"/>
    <s v="Yes"/>
    <n v="10"/>
    <n v="9623.91"/>
    <n v="9623.91"/>
    <n v="1"/>
    <x v="2"/>
  </r>
  <r>
    <n v="1096"/>
    <n v="70"/>
    <s v="F"/>
    <s v="Pulmonology"/>
    <s v="COPD"/>
    <d v="2024-04-30T00:00:00"/>
    <d v="2024-05-05T00:00:00"/>
    <n v="5"/>
    <s v="Yes"/>
    <n v="12"/>
    <n v="6457.26"/>
    <n v="6457.26"/>
    <n v="1"/>
    <x v="1"/>
  </r>
  <r>
    <n v="1097"/>
    <n v="76"/>
    <s v="M"/>
    <s v="Orthopedics"/>
    <s v="Arthritis"/>
    <d v="2024-02-29T00:00:00"/>
    <d v="2024-03-05T00:00:00"/>
    <n v="5"/>
    <s v="Yes"/>
    <n v="18"/>
    <n v="4377.32"/>
    <n v="4377.32"/>
    <n v="1"/>
    <x v="1"/>
  </r>
  <r>
    <n v="1098"/>
    <n v="37"/>
    <s v="F"/>
    <s v="Pulmonology"/>
    <s v="Pneumonia"/>
    <d v="2024-02-06T00:00:00"/>
    <d v="2024-02-08T00:00:00"/>
    <n v="2"/>
    <s v="Yes"/>
    <n v="10"/>
    <n v="12511.54"/>
    <n v="12511.54"/>
    <n v="1"/>
    <x v="2"/>
  </r>
  <r>
    <n v="1099"/>
    <n v="90"/>
    <s v="F"/>
    <s v="General Surgery"/>
    <s v="Cholecystitis"/>
    <d v="2024-04-22T00:00:00"/>
    <d v="2024-04-24T00:00:00"/>
    <n v="2"/>
    <s v="No"/>
    <s v="N/A"/>
    <n v="11264.14"/>
    <n v="11264.14"/>
    <n v="0"/>
    <x v="1"/>
  </r>
  <r>
    <n v="1100"/>
    <n v="82"/>
    <s v="F"/>
    <s v="Neurology"/>
    <s v="Migraine"/>
    <d v="2024-04-22T00:00:00"/>
    <d v="2024-04-24T00:00:00"/>
    <n v="2"/>
    <s v="Yes"/>
    <n v="18"/>
    <n v="11814.41"/>
    <n v="11814.41"/>
    <n v="1"/>
    <x v="1"/>
  </r>
  <r>
    <n v="1101"/>
    <n v="21"/>
    <s v="M"/>
    <s v="General Surgery"/>
    <s v="Hernia"/>
    <d v="2024-02-28T00:00:00"/>
    <d v="2024-03-09T00:00:00"/>
    <n v="10"/>
    <s v="Yes"/>
    <n v="29"/>
    <n v="11067.38"/>
    <n v="11067.38"/>
    <n v="1"/>
    <x v="3"/>
  </r>
  <r>
    <n v="1102"/>
    <n v="23"/>
    <s v="M"/>
    <s v="Orthopedics"/>
    <s v="Arthritis"/>
    <d v="2024-04-30T00:00:00"/>
    <d v="2024-05-09T00:00:00"/>
    <n v="9"/>
    <s v="No"/>
    <s v="N/A"/>
    <n v="13992.87"/>
    <n v="13992.87"/>
    <n v="0"/>
    <x v="3"/>
  </r>
  <r>
    <n v="1103"/>
    <n v="73"/>
    <s v="F"/>
    <s v="Pulmonology"/>
    <s v="Pneumonia"/>
    <d v="2024-01-24T00:00:00"/>
    <d v="2024-02-01T00:00:00"/>
    <n v="8"/>
    <s v="No"/>
    <s v="N/A"/>
    <n v="7900.18"/>
    <n v="7900.18"/>
    <n v="0"/>
    <x v="1"/>
  </r>
  <r>
    <n v="1104"/>
    <n v="31"/>
    <s v="M"/>
    <s v="Orthopedics"/>
    <s v="Arthritis"/>
    <d v="2024-03-25T00:00:00"/>
    <d v="2024-04-01T00:00:00"/>
    <n v="7"/>
    <s v="No"/>
    <s v="N/A"/>
    <n v="6458.61"/>
    <n v="6458.61"/>
    <n v="0"/>
    <x v="2"/>
  </r>
  <r>
    <n v="1105"/>
    <n v="22"/>
    <s v="F"/>
    <s v="Neurology"/>
    <s v="Seizure"/>
    <d v="2024-01-23T00:00:00"/>
    <d v="2024-01-29T00:00:00"/>
    <n v="6"/>
    <s v="No"/>
    <s v="N/A"/>
    <n v="6879.29"/>
    <n v="6879.29"/>
    <n v="0"/>
    <x v="3"/>
  </r>
  <r>
    <n v="1106"/>
    <n v="18"/>
    <s v="F"/>
    <s v="Neurology"/>
    <s v="Seizure"/>
    <d v="2024-04-15T00:00:00"/>
    <d v="2024-04-16T00:00:00"/>
    <n v="1"/>
    <s v="Yes"/>
    <n v="21"/>
    <n v="7341.35"/>
    <n v="7341.35"/>
    <n v="1"/>
    <x v="3"/>
  </r>
  <r>
    <n v="1107"/>
    <n v="74"/>
    <s v="M"/>
    <s v="Neurology"/>
    <s v="Seizure"/>
    <d v="2024-02-22T00:00:00"/>
    <d v="2024-02-27T00:00:00"/>
    <n v="5"/>
    <s v="Yes"/>
    <n v="14"/>
    <n v="8257.39"/>
    <n v="8257.39"/>
    <n v="1"/>
    <x v="1"/>
  </r>
  <r>
    <n v="1108"/>
    <n v="21"/>
    <s v="M"/>
    <s v="Neurology"/>
    <s v="Stroke"/>
    <d v="2024-02-10T00:00:00"/>
    <d v="2024-02-15T00:00:00"/>
    <n v="5"/>
    <s v="Yes"/>
    <n v="22"/>
    <n v="7895.89"/>
    <n v="7895.89"/>
    <n v="1"/>
    <x v="3"/>
  </r>
  <r>
    <n v="1109"/>
    <n v="77"/>
    <s v="M"/>
    <s v="Pulmonology"/>
    <s v="COPD"/>
    <d v="2024-02-09T00:00:00"/>
    <d v="2024-02-17T00:00:00"/>
    <n v="8"/>
    <s v="No"/>
    <s v="N/A"/>
    <n v="9106.4599999999991"/>
    <n v="9106.4599999999991"/>
    <n v="0"/>
    <x v="1"/>
  </r>
  <r>
    <n v="1110"/>
    <n v="79"/>
    <s v="F"/>
    <s v="Orthopedics"/>
    <s v="Osteoporosis"/>
    <d v="2024-03-03T00:00:00"/>
    <d v="2024-03-11T00:00:00"/>
    <n v="8"/>
    <s v="Yes"/>
    <n v="17"/>
    <n v="5287.32"/>
    <n v="5287.32"/>
    <n v="1"/>
    <x v="1"/>
  </r>
  <r>
    <n v="1111"/>
    <n v="35"/>
    <s v="M"/>
    <s v="General Surgery"/>
    <s v="Cholecystitis"/>
    <d v="2024-03-11T00:00:00"/>
    <d v="2024-03-18T00:00:00"/>
    <n v="7"/>
    <s v="No"/>
    <s v="N/A"/>
    <n v="14210.98"/>
    <n v="14210.98"/>
    <n v="0"/>
    <x v="2"/>
  </r>
  <r>
    <n v="1112"/>
    <n v="18"/>
    <s v="F"/>
    <s v="General Surgery"/>
    <s v="Hernia"/>
    <d v="2024-03-17T00:00:00"/>
    <d v="2024-03-27T00:00:00"/>
    <n v="10"/>
    <s v="No"/>
    <s v="N/A"/>
    <n v="13383.13"/>
    <n v="13383.13"/>
    <n v="0"/>
    <x v="3"/>
  </r>
  <r>
    <n v="1113"/>
    <n v="79"/>
    <s v="F"/>
    <s v="Neurology"/>
    <s v="Seizure"/>
    <d v="2024-03-26T00:00:00"/>
    <d v="2024-04-04T00:00:00"/>
    <n v="9"/>
    <s v="No"/>
    <s v="N/A"/>
    <n v="8464.14"/>
    <n v="8464.14"/>
    <n v="0"/>
    <x v="1"/>
  </r>
  <r>
    <n v="1114"/>
    <n v="48"/>
    <s v="F"/>
    <s v="Orthopedics"/>
    <s v="Fracture"/>
    <d v="2024-02-29T00:00:00"/>
    <d v="2024-03-07T00:00:00"/>
    <n v="7"/>
    <s v="Yes"/>
    <n v="15"/>
    <n v="11936.46"/>
    <n v="11936.46"/>
    <n v="1"/>
    <x v="2"/>
  </r>
  <r>
    <n v="1115"/>
    <n v="37"/>
    <s v="F"/>
    <s v="Neurology"/>
    <s v="Migraine"/>
    <d v="2024-01-10T00:00:00"/>
    <d v="2024-01-13T00:00:00"/>
    <n v="3"/>
    <s v="No"/>
    <s v="N/A"/>
    <n v="13436.4"/>
    <n v="13436.4"/>
    <n v="0"/>
    <x v="2"/>
  </r>
  <r>
    <n v="1116"/>
    <n v="85"/>
    <s v="F"/>
    <s v="Neurology"/>
    <s v="Stroke"/>
    <d v="2024-01-04T00:00:00"/>
    <d v="2024-01-07T00:00:00"/>
    <n v="3"/>
    <s v="No"/>
    <s v="N/A"/>
    <n v="13451.2"/>
    <n v="13451.2"/>
    <n v="0"/>
    <x v="1"/>
  </r>
  <r>
    <n v="1117"/>
    <n v="78"/>
    <s v="F"/>
    <s v="Pulmonology"/>
    <s v="COPD"/>
    <d v="2024-03-27T00:00:00"/>
    <d v="2024-04-06T00:00:00"/>
    <n v="10"/>
    <s v="No"/>
    <s v="N/A"/>
    <n v="10798.04"/>
    <n v="10798.04"/>
    <n v="0"/>
    <x v="1"/>
  </r>
  <r>
    <n v="1118"/>
    <n v="86"/>
    <s v="F"/>
    <s v="Orthopedics"/>
    <s v="Arthritis"/>
    <d v="2024-03-22T00:00:00"/>
    <d v="2024-03-30T00:00:00"/>
    <n v="8"/>
    <s v="Yes"/>
    <n v="24"/>
    <n v="3821.05"/>
    <n v="3821.05"/>
    <n v="1"/>
    <x v="1"/>
  </r>
  <r>
    <n v="1119"/>
    <n v="29"/>
    <s v="F"/>
    <s v="Orthopedics"/>
    <s v="Fracture"/>
    <d v="2024-01-26T00:00:00"/>
    <d v="2024-01-28T00:00:00"/>
    <n v="2"/>
    <s v="No"/>
    <s v="N/A"/>
    <n v="4996.38"/>
    <n v="4996.38"/>
    <n v="0"/>
    <x v="3"/>
  </r>
  <r>
    <n v="1120"/>
    <n v="23"/>
    <s v="F"/>
    <s v="Orthopedics"/>
    <s v="Fracture"/>
    <d v="2024-01-15T00:00:00"/>
    <d v="2024-01-20T00:00:00"/>
    <n v="5"/>
    <s v="No"/>
    <s v="N/A"/>
    <n v="7498.09"/>
    <n v="7498.09"/>
    <n v="0"/>
    <x v="3"/>
  </r>
  <r>
    <n v="1121"/>
    <n v="85"/>
    <s v="F"/>
    <s v="Pulmonology"/>
    <s v="COPD"/>
    <d v="2024-05-24T00:00:00"/>
    <d v="2024-05-27T00:00:00"/>
    <n v="3"/>
    <s v="Yes"/>
    <n v="10"/>
    <n v="3947.62"/>
    <n v="3947.62"/>
    <n v="1"/>
    <x v="1"/>
  </r>
  <r>
    <n v="1122"/>
    <n v="48"/>
    <s v="F"/>
    <s v="Neurology"/>
    <s v="Seizure"/>
    <d v="2024-05-29T00:00:00"/>
    <d v="2024-06-01T00:00:00"/>
    <n v="3"/>
    <s v="Yes"/>
    <n v="19"/>
    <n v="10654.86"/>
    <n v="10654.86"/>
    <n v="1"/>
    <x v="2"/>
  </r>
  <r>
    <n v="1123"/>
    <n v="19"/>
    <s v="F"/>
    <s v="Neurology"/>
    <s v="Migraine"/>
    <d v="2024-03-14T00:00:00"/>
    <d v="2024-03-23T00:00:00"/>
    <n v="9"/>
    <s v="Yes"/>
    <n v="7"/>
    <n v="8300.76"/>
    <n v="8300.76"/>
    <n v="1"/>
    <x v="3"/>
  </r>
  <r>
    <n v="1124"/>
    <n v="56"/>
    <s v="F"/>
    <s v="Orthopedics"/>
    <s v="Arthritis"/>
    <d v="2024-03-05T00:00:00"/>
    <d v="2024-03-13T00:00:00"/>
    <n v="8"/>
    <s v="No"/>
    <s v="N/A"/>
    <n v="5390.6"/>
    <n v="5390.6"/>
    <n v="0"/>
    <x v="0"/>
  </r>
  <r>
    <n v="1125"/>
    <n v="31"/>
    <s v="M"/>
    <s v="Neurology"/>
    <s v="Migraine"/>
    <d v="2024-04-07T00:00:00"/>
    <d v="2024-04-17T00:00:00"/>
    <n v="10"/>
    <s v="No"/>
    <s v="N/A"/>
    <n v="9897.74"/>
    <n v="9897.74"/>
    <n v="0"/>
    <x v="2"/>
  </r>
  <r>
    <n v="1126"/>
    <n v="68"/>
    <s v="F"/>
    <s v="Orthopedics"/>
    <s v="Fracture"/>
    <d v="2024-01-03T00:00:00"/>
    <d v="2024-01-13T00:00:00"/>
    <n v="10"/>
    <s v="Yes"/>
    <n v="24"/>
    <n v="11942.07"/>
    <n v="11942.07"/>
    <n v="1"/>
    <x v="0"/>
  </r>
  <r>
    <n v="1127"/>
    <n v="63"/>
    <s v="M"/>
    <s v="Orthopedics"/>
    <s v="Fracture"/>
    <d v="2024-02-18T00:00:00"/>
    <d v="2024-02-28T00:00:00"/>
    <n v="10"/>
    <s v="No"/>
    <s v="N/A"/>
    <n v="11133.17"/>
    <n v="11133.17"/>
    <n v="0"/>
    <x v="0"/>
  </r>
  <r>
    <n v="1128"/>
    <n v="30"/>
    <s v="M"/>
    <s v="Pulmonology"/>
    <s v="Pneumonia"/>
    <d v="2024-03-20T00:00:00"/>
    <d v="2024-03-28T00:00:00"/>
    <n v="8"/>
    <s v="Yes"/>
    <n v="23"/>
    <n v="7378.33"/>
    <n v="7378.33"/>
    <n v="1"/>
    <x v="2"/>
  </r>
  <r>
    <n v="1129"/>
    <n v="55"/>
    <s v="F"/>
    <s v="Pulmonology"/>
    <s v="COPD"/>
    <d v="2024-04-16T00:00:00"/>
    <d v="2024-04-19T00:00:00"/>
    <n v="3"/>
    <s v="Yes"/>
    <n v="9"/>
    <n v="12438.15"/>
    <n v="12438.15"/>
    <n v="1"/>
    <x v="0"/>
  </r>
  <r>
    <n v="1130"/>
    <n v="82"/>
    <s v="F"/>
    <s v="Orthopedics"/>
    <s v="Arthritis"/>
    <d v="2024-02-12T00:00:00"/>
    <d v="2024-02-17T00:00:00"/>
    <n v="5"/>
    <s v="No"/>
    <s v="N/A"/>
    <n v="14608.61"/>
    <n v="14608.61"/>
    <n v="0"/>
    <x v="1"/>
  </r>
  <r>
    <n v="1131"/>
    <n v="61"/>
    <s v="M"/>
    <s v="Orthopedics"/>
    <s v="Arthritis"/>
    <d v="2024-04-29T00:00:00"/>
    <d v="2024-05-01T00:00:00"/>
    <n v="2"/>
    <s v="Yes"/>
    <n v="29"/>
    <n v="14598"/>
    <n v="14598"/>
    <n v="1"/>
    <x v="0"/>
  </r>
  <r>
    <n v="1132"/>
    <n v="64"/>
    <s v="M"/>
    <s v="Neurology"/>
    <s v="Seizure"/>
    <d v="2024-04-11T00:00:00"/>
    <d v="2024-04-12T00:00:00"/>
    <n v="1"/>
    <s v="No"/>
    <s v="N/A"/>
    <n v="9438.8700000000008"/>
    <n v="9438.8700000000008"/>
    <n v="0"/>
    <x v="0"/>
  </r>
  <r>
    <n v="1133"/>
    <n v="51"/>
    <s v="F"/>
    <s v="Neurology"/>
    <s v="Migraine"/>
    <d v="2024-04-05T00:00:00"/>
    <d v="2024-04-07T00:00:00"/>
    <n v="2"/>
    <s v="Yes"/>
    <n v="20"/>
    <n v="3300.3"/>
    <n v="3300.3"/>
    <n v="1"/>
    <x v="0"/>
  </r>
  <r>
    <n v="1134"/>
    <n v="46"/>
    <s v="M"/>
    <s v="General Surgery"/>
    <s v="Hernia"/>
    <d v="2024-04-28T00:00:00"/>
    <d v="2024-05-03T00:00:00"/>
    <n v="5"/>
    <s v="No"/>
    <s v="N/A"/>
    <n v="4400.1099999999997"/>
    <n v="4400.1099999999997"/>
    <n v="0"/>
    <x v="2"/>
  </r>
  <r>
    <n v="1135"/>
    <n v="56"/>
    <s v="F"/>
    <s v="Cardiology"/>
    <s v="CHF"/>
    <d v="2024-01-30T00:00:00"/>
    <d v="2024-02-01T00:00:00"/>
    <n v="2"/>
    <s v="Yes"/>
    <n v="22"/>
    <n v="4627.97"/>
    <n v="4627.97"/>
    <n v="1"/>
    <x v="0"/>
  </r>
  <r>
    <n v="1136"/>
    <n v="87"/>
    <s v="F"/>
    <s v="Neurology"/>
    <s v="Migraine"/>
    <d v="2024-05-30T00:00:00"/>
    <d v="2024-06-02T00:00:00"/>
    <n v="3"/>
    <s v="No"/>
    <s v="N/A"/>
    <n v="10859.06"/>
    <n v="10859.06"/>
    <n v="0"/>
    <x v="1"/>
  </r>
  <r>
    <n v="1137"/>
    <n v="70"/>
    <s v="F"/>
    <s v="Neurology"/>
    <s v="Seizure"/>
    <d v="2024-01-09T00:00:00"/>
    <d v="2024-01-15T00:00:00"/>
    <n v="6"/>
    <s v="Yes"/>
    <n v="19"/>
    <n v="8336.35"/>
    <n v="8336.35"/>
    <n v="1"/>
    <x v="1"/>
  </r>
  <r>
    <n v="1138"/>
    <n v="30"/>
    <s v="F"/>
    <s v="Pulmonology"/>
    <s v="Asthma"/>
    <d v="2024-05-19T00:00:00"/>
    <d v="2024-05-25T00:00:00"/>
    <n v="6"/>
    <s v="Yes"/>
    <n v="17"/>
    <n v="6310.58"/>
    <n v="6310.58"/>
    <n v="1"/>
    <x v="2"/>
  </r>
  <r>
    <n v="1139"/>
    <n v="29"/>
    <s v="M"/>
    <s v="Cardiology"/>
    <s v="Arrhythmia"/>
    <d v="2024-01-06T00:00:00"/>
    <d v="2024-01-07T00:00:00"/>
    <n v="1"/>
    <s v="No"/>
    <s v="N/A"/>
    <n v="5922.83"/>
    <n v="5922.83"/>
    <n v="0"/>
    <x v="3"/>
  </r>
  <r>
    <n v="1140"/>
    <n v="44"/>
    <s v="M"/>
    <s v="Pulmonology"/>
    <s v="Pneumonia"/>
    <d v="2024-05-21T00:00:00"/>
    <d v="2024-05-25T00:00:00"/>
    <n v="4"/>
    <s v="Yes"/>
    <n v="12"/>
    <n v="6942.71"/>
    <n v="6942.71"/>
    <n v="1"/>
    <x v="2"/>
  </r>
  <r>
    <n v="1141"/>
    <n v="18"/>
    <s v="F"/>
    <s v="Pulmonology"/>
    <s v="Pneumonia"/>
    <d v="2024-02-07T00:00:00"/>
    <d v="2024-02-10T00:00:00"/>
    <n v="3"/>
    <s v="No"/>
    <s v="N/A"/>
    <n v="12582.17"/>
    <n v="12582.17"/>
    <n v="0"/>
    <x v="3"/>
  </r>
  <r>
    <n v="1142"/>
    <n v="21"/>
    <s v="M"/>
    <s v="Cardiology"/>
    <s v="Myocardial Infarction"/>
    <d v="2024-01-04T00:00:00"/>
    <d v="2024-01-10T00:00:00"/>
    <n v="6"/>
    <s v="Yes"/>
    <n v="23"/>
    <n v="6885.26"/>
    <n v="6885.26"/>
    <n v="1"/>
    <x v="3"/>
  </r>
  <r>
    <n v="1143"/>
    <n v="24"/>
    <s v="M"/>
    <s v="Pulmonology"/>
    <s v="Asthma"/>
    <d v="2024-04-17T00:00:00"/>
    <d v="2024-04-26T00:00:00"/>
    <n v="9"/>
    <s v="Yes"/>
    <n v="28"/>
    <n v="3762.7"/>
    <n v="3762.7"/>
    <n v="1"/>
    <x v="3"/>
  </r>
  <r>
    <n v="1144"/>
    <n v="83"/>
    <s v="M"/>
    <s v="Neurology"/>
    <s v="Migraine"/>
    <d v="2024-04-25T00:00:00"/>
    <d v="2024-05-04T00:00:00"/>
    <n v="9"/>
    <s v="Yes"/>
    <n v="24"/>
    <n v="3520.38"/>
    <n v="3520.38"/>
    <n v="1"/>
    <x v="1"/>
  </r>
  <r>
    <n v="1145"/>
    <n v="76"/>
    <s v="M"/>
    <s v="General Surgery"/>
    <s v="Hernia"/>
    <d v="2024-01-16T00:00:00"/>
    <d v="2024-01-24T00:00:00"/>
    <n v="8"/>
    <s v="No"/>
    <s v="N/A"/>
    <n v="8115.28"/>
    <n v="8115.28"/>
    <n v="0"/>
    <x v="1"/>
  </r>
  <r>
    <n v="1146"/>
    <n v="74"/>
    <s v="M"/>
    <s v="Cardiology"/>
    <s v="Arrhythmia"/>
    <d v="2024-01-21T00:00:00"/>
    <d v="2024-01-27T00:00:00"/>
    <n v="6"/>
    <s v="Yes"/>
    <n v="7"/>
    <n v="4514.3"/>
    <n v="4514.3"/>
    <n v="1"/>
    <x v="1"/>
  </r>
  <r>
    <n v="1147"/>
    <n v="88"/>
    <s v="F"/>
    <s v="General Surgery"/>
    <s v="Cholecystitis"/>
    <d v="2024-04-07T00:00:00"/>
    <d v="2024-04-17T00:00:00"/>
    <n v="10"/>
    <s v="No"/>
    <s v="N/A"/>
    <n v="8444.59"/>
    <n v="8444.59"/>
    <n v="0"/>
    <x v="1"/>
  </r>
  <r>
    <n v="1148"/>
    <n v="30"/>
    <s v="M"/>
    <s v="General Surgery"/>
    <s v="Hernia"/>
    <d v="2024-05-21T00:00:00"/>
    <d v="2024-05-25T00:00:00"/>
    <n v="4"/>
    <s v="No"/>
    <s v="N/A"/>
    <n v="8418.66"/>
    <n v="8418.66"/>
    <n v="0"/>
    <x v="2"/>
  </r>
  <r>
    <n v="1149"/>
    <n v="61"/>
    <s v="F"/>
    <s v="Pulmonology"/>
    <s v="Asthma"/>
    <d v="2024-04-12T00:00:00"/>
    <d v="2024-04-19T00:00:00"/>
    <n v="7"/>
    <s v="Yes"/>
    <n v="15"/>
    <n v="8121.17"/>
    <n v="8121.17"/>
    <n v="1"/>
    <x v="0"/>
  </r>
  <r>
    <n v="1150"/>
    <n v="37"/>
    <s v="F"/>
    <s v="Orthopedics"/>
    <s v="Osteoporosis"/>
    <d v="2024-01-18T00:00:00"/>
    <d v="2024-01-20T00:00:00"/>
    <n v="2"/>
    <s v="Yes"/>
    <n v="7"/>
    <n v="8182.52"/>
    <n v="8182.52"/>
    <n v="1"/>
    <x v="2"/>
  </r>
  <r>
    <n v="1151"/>
    <n v="89"/>
    <s v="M"/>
    <s v="Orthopedics"/>
    <s v="Fracture"/>
    <d v="2024-05-30T00:00:00"/>
    <d v="2024-06-08T00:00:00"/>
    <n v="9"/>
    <s v="No"/>
    <s v="N/A"/>
    <n v="11040.16"/>
    <n v="11040.16"/>
    <n v="0"/>
    <x v="1"/>
  </r>
  <r>
    <n v="1152"/>
    <n v="72"/>
    <s v="M"/>
    <s v="Neurology"/>
    <s v="Migraine"/>
    <d v="2024-03-14T00:00:00"/>
    <d v="2024-03-24T00:00:00"/>
    <n v="10"/>
    <s v="No"/>
    <s v="N/A"/>
    <n v="7219.75"/>
    <n v="7219.75"/>
    <n v="0"/>
    <x v="1"/>
  </r>
  <r>
    <n v="1153"/>
    <n v="45"/>
    <s v="M"/>
    <s v="General Surgery"/>
    <s v="Cholecystitis"/>
    <d v="2024-05-03T00:00:00"/>
    <d v="2024-05-07T00:00:00"/>
    <n v="4"/>
    <s v="Yes"/>
    <n v="16"/>
    <n v="13144.48"/>
    <n v="13144.48"/>
    <n v="1"/>
    <x v="2"/>
  </r>
  <r>
    <n v="1154"/>
    <n v="53"/>
    <s v="M"/>
    <s v="Orthopedics"/>
    <s v="Fracture"/>
    <d v="2024-04-19T00:00:00"/>
    <d v="2024-04-28T00:00:00"/>
    <n v="9"/>
    <s v="Yes"/>
    <n v="24"/>
    <n v="14149.01"/>
    <n v="14149.01"/>
    <n v="1"/>
    <x v="0"/>
  </r>
  <r>
    <n v="1155"/>
    <n v="41"/>
    <s v="F"/>
    <s v="Orthopedics"/>
    <s v="Fracture"/>
    <d v="2024-03-20T00:00:00"/>
    <d v="2024-03-26T00:00:00"/>
    <n v="6"/>
    <s v="No"/>
    <s v="N/A"/>
    <n v="3073.27"/>
    <n v="3073.27"/>
    <n v="0"/>
    <x v="2"/>
  </r>
  <r>
    <n v="1156"/>
    <n v="69"/>
    <s v="M"/>
    <s v="Pulmonology"/>
    <s v="Pneumonia"/>
    <d v="2024-02-06T00:00:00"/>
    <d v="2024-02-07T00:00:00"/>
    <n v="1"/>
    <s v="Yes"/>
    <n v="28"/>
    <n v="9365.7900000000009"/>
    <n v="9365.7900000000009"/>
    <n v="1"/>
    <x v="0"/>
  </r>
  <r>
    <n v="1157"/>
    <n v="76"/>
    <s v="F"/>
    <s v="Neurology"/>
    <s v="Migraine"/>
    <d v="2024-02-10T00:00:00"/>
    <d v="2024-02-16T00:00:00"/>
    <n v="6"/>
    <s v="No"/>
    <s v="N/A"/>
    <n v="11659.15"/>
    <n v="11659.15"/>
    <n v="0"/>
    <x v="1"/>
  </r>
  <r>
    <n v="1158"/>
    <n v="28"/>
    <s v="M"/>
    <s v="General Surgery"/>
    <s v="Cholecystitis"/>
    <d v="2024-02-09T00:00:00"/>
    <d v="2024-02-12T00:00:00"/>
    <n v="3"/>
    <s v="Yes"/>
    <n v="26"/>
    <n v="3978.98"/>
    <n v="3978.98"/>
    <n v="1"/>
    <x v="3"/>
  </r>
  <r>
    <n v="1159"/>
    <n v="72"/>
    <s v="F"/>
    <s v="Neurology"/>
    <s v="Seizure"/>
    <d v="2024-04-23T00:00:00"/>
    <d v="2024-04-30T00:00:00"/>
    <n v="7"/>
    <s v="No"/>
    <s v="N/A"/>
    <n v="5586.83"/>
    <n v="5586.83"/>
    <n v="0"/>
    <x v="1"/>
  </r>
  <r>
    <n v="1160"/>
    <n v="62"/>
    <s v="F"/>
    <s v="General Surgery"/>
    <s v="Appendicitis"/>
    <d v="2024-01-29T00:00:00"/>
    <d v="2024-02-03T00:00:00"/>
    <n v="5"/>
    <s v="No"/>
    <s v="N/A"/>
    <n v="9323.2099999999991"/>
    <n v="9323.2099999999991"/>
    <n v="0"/>
    <x v="0"/>
  </r>
  <r>
    <n v="1161"/>
    <n v="46"/>
    <s v="F"/>
    <s v="Orthopedics"/>
    <s v="Fracture"/>
    <d v="2024-01-15T00:00:00"/>
    <d v="2024-01-16T00:00:00"/>
    <n v="1"/>
    <s v="Yes"/>
    <n v="14"/>
    <n v="14343.89"/>
    <n v="14343.89"/>
    <n v="1"/>
    <x v="2"/>
  </r>
  <r>
    <n v="1162"/>
    <n v="55"/>
    <s v="F"/>
    <s v="Pulmonology"/>
    <s v="Asthma"/>
    <d v="2024-01-31T00:00:00"/>
    <d v="2024-02-01T00:00:00"/>
    <n v="1"/>
    <s v="No"/>
    <s v="N/A"/>
    <n v="11964.17"/>
    <n v="11964.17"/>
    <n v="0"/>
    <x v="0"/>
  </r>
  <r>
    <n v="1163"/>
    <n v="66"/>
    <s v="M"/>
    <s v="Pulmonology"/>
    <s v="COPD"/>
    <d v="2024-05-08T00:00:00"/>
    <d v="2024-05-17T00:00:00"/>
    <n v="9"/>
    <s v="No"/>
    <s v="N/A"/>
    <n v="3864.91"/>
    <n v="3864.91"/>
    <n v="0"/>
    <x v="0"/>
  </r>
  <r>
    <n v="1164"/>
    <n v="20"/>
    <s v="F"/>
    <s v="Cardiology"/>
    <s v="Arrhythmia"/>
    <d v="2024-01-20T00:00:00"/>
    <d v="2024-01-26T00:00:00"/>
    <n v="6"/>
    <s v="No"/>
    <s v="N/A"/>
    <n v="9880.7999999999993"/>
    <n v="9880.7999999999993"/>
    <n v="0"/>
    <x v="3"/>
  </r>
  <r>
    <n v="1165"/>
    <n v="32"/>
    <s v="F"/>
    <s v="Neurology"/>
    <s v="Migraine"/>
    <d v="2024-01-06T00:00:00"/>
    <d v="2024-01-12T00:00:00"/>
    <n v="6"/>
    <s v="Yes"/>
    <n v="30"/>
    <n v="14371.37"/>
    <n v="14371.37"/>
    <n v="1"/>
    <x v="2"/>
  </r>
  <r>
    <n v="1166"/>
    <n v="64"/>
    <s v="M"/>
    <s v="Neurology"/>
    <s v="Seizure"/>
    <d v="2024-04-21T00:00:00"/>
    <d v="2024-04-23T00:00:00"/>
    <n v="2"/>
    <s v="Yes"/>
    <n v="18"/>
    <n v="10066.459999999999"/>
    <n v="10066.459999999999"/>
    <n v="1"/>
    <x v="0"/>
  </r>
  <r>
    <n v="1167"/>
    <n v="68"/>
    <s v="F"/>
    <s v="General Surgery"/>
    <s v="Appendicitis"/>
    <d v="2024-03-27T00:00:00"/>
    <d v="2024-03-31T00:00:00"/>
    <n v="4"/>
    <s v="No"/>
    <s v="N/A"/>
    <n v="12349.41"/>
    <n v="12349.41"/>
    <n v="0"/>
    <x v="0"/>
  </r>
  <r>
    <n v="1168"/>
    <n v="32"/>
    <s v="M"/>
    <s v="Cardiology"/>
    <s v="Myocardial Infarction"/>
    <d v="2024-03-30T00:00:00"/>
    <d v="2024-04-05T00:00:00"/>
    <n v="6"/>
    <s v="Yes"/>
    <n v="12"/>
    <n v="4233.6499999999996"/>
    <n v="4233.6499999999996"/>
    <n v="1"/>
    <x v="2"/>
  </r>
  <r>
    <n v="1169"/>
    <n v="40"/>
    <s v="M"/>
    <s v="Orthopedics"/>
    <s v="Fracture"/>
    <d v="2024-01-20T00:00:00"/>
    <d v="2024-01-23T00:00:00"/>
    <n v="3"/>
    <s v="No"/>
    <s v="N/A"/>
    <n v="8567.44"/>
    <n v="8567.44"/>
    <n v="0"/>
    <x v="2"/>
  </r>
  <r>
    <n v="1170"/>
    <n v="75"/>
    <s v="F"/>
    <s v="General Surgery"/>
    <s v="Cholecystitis"/>
    <d v="2024-03-21T00:00:00"/>
    <d v="2024-03-24T00:00:00"/>
    <n v="3"/>
    <s v="No"/>
    <s v="N/A"/>
    <n v="3819.44"/>
    <n v="3819.44"/>
    <n v="0"/>
    <x v="1"/>
  </r>
  <r>
    <n v="1171"/>
    <n v="56"/>
    <s v="F"/>
    <s v="Neurology"/>
    <s v="Seizure"/>
    <d v="2024-01-15T00:00:00"/>
    <d v="2024-01-21T00:00:00"/>
    <n v="6"/>
    <s v="Yes"/>
    <n v="14"/>
    <n v="8540.91"/>
    <n v="8540.91"/>
    <n v="1"/>
    <x v="0"/>
  </r>
  <r>
    <n v="1172"/>
    <n v="65"/>
    <s v="F"/>
    <s v="Cardiology"/>
    <s v="CHF"/>
    <d v="2024-01-20T00:00:00"/>
    <d v="2024-01-22T00:00:00"/>
    <n v="2"/>
    <s v="No"/>
    <s v="N/A"/>
    <n v="8552.5400000000009"/>
    <n v="8552.5400000000009"/>
    <n v="0"/>
    <x v="0"/>
  </r>
  <r>
    <n v="1173"/>
    <n v="23"/>
    <s v="F"/>
    <s v="General Surgery"/>
    <s v="Cholecystitis"/>
    <d v="2024-05-26T00:00:00"/>
    <d v="2024-05-30T00:00:00"/>
    <n v="4"/>
    <s v="No"/>
    <s v="N/A"/>
    <n v="10260.07"/>
    <n v="10260.07"/>
    <n v="0"/>
    <x v="3"/>
  </r>
  <r>
    <n v="1174"/>
    <n v="25"/>
    <s v="F"/>
    <s v="General Surgery"/>
    <s v="Appendicitis"/>
    <d v="2024-01-27T00:00:00"/>
    <d v="2024-02-02T00:00:00"/>
    <n v="6"/>
    <s v="Yes"/>
    <n v="21"/>
    <n v="10753.53"/>
    <n v="10753.53"/>
    <n v="1"/>
    <x v="3"/>
  </r>
  <r>
    <n v="1175"/>
    <n v="74"/>
    <s v="F"/>
    <s v="Cardiology"/>
    <s v="CHF"/>
    <d v="2024-05-14T00:00:00"/>
    <d v="2024-05-23T00:00:00"/>
    <n v="9"/>
    <s v="Yes"/>
    <n v="16"/>
    <n v="7474.22"/>
    <n v="7474.22"/>
    <n v="1"/>
    <x v="1"/>
  </r>
  <r>
    <n v="1176"/>
    <n v="70"/>
    <s v="F"/>
    <s v="Orthopedics"/>
    <s v="Osteoporosis"/>
    <d v="2024-01-14T00:00:00"/>
    <d v="2024-01-20T00:00:00"/>
    <n v="6"/>
    <s v="Yes"/>
    <n v="15"/>
    <n v="4134.07"/>
    <n v="4134.07"/>
    <n v="1"/>
    <x v="1"/>
  </r>
  <r>
    <n v="1177"/>
    <n v="50"/>
    <s v="M"/>
    <s v="Neurology"/>
    <s v="Migraine"/>
    <d v="2024-03-26T00:00:00"/>
    <d v="2024-03-28T00:00:00"/>
    <n v="2"/>
    <s v="Yes"/>
    <n v="16"/>
    <n v="6722.78"/>
    <n v="6722.78"/>
    <n v="1"/>
    <x v="0"/>
  </r>
  <r>
    <n v="1178"/>
    <n v="28"/>
    <s v="F"/>
    <s v="Neurology"/>
    <s v="Stroke"/>
    <d v="2024-05-23T00:00:00"/>
    <d v="2024-05-30T00:00:00"/>
    <n v="7"/>
    <s v="No"/>
    <s v="N/A"/>
    <n v="12758.22"/>
    <n v="12758.22"/>
    <n v="0"/>
    <x v="3"/>
  </r>
  <r>
    <n v="1179"/>
    <n v="72"/>
    <s v="F"/>
    <s v="General Surgery"/>
    <s v="Appendicitis"/>
    <d v="2024-01-05T00:00:00"/>
    <d v="2024-01-11T00:00:00"/>
    <n v="6"/>
    <s v="No"/>
    <s v="N/A"/>
    <n v="5163.16"/>
    <n v="5163.16"/>
    <n v="0"/>
    <x v="1"/>
  </r>
  <r>
    <n v="1180"/>
    <n v="80"/>
    <s v="M"/>
    <s v="Pulmonology"/>
    <s v="Asthma"/>
    <d v="2024-02-27T00:00:00"/>
    <d v="2024-03-01T00:00:00"/>
    <n v="3"/>
    <s v="Yes"/>
    <n v="7"/>
    <n v="6549.51"/>
    <n v="6549.51"/>
    <n v="1"/>
    <x v="1"/>
  </r>
  <r>
    <n v="1181"/>
    <n v="87"/>
    <s v="M"/>
    <s v="Cardiology"/>
    <s v="Myocardial Infarction"/>
    <d v="2024-03-27T00:00:00"/>
    <d v="2024-04-06T00:00:00"/>
    <n v="10"/>
    <s v="Yes"/>
    <n v="24"/>
    <n v="7520.64"/>
    <n v="7520.64"/>
    <n v="1"/>
    <x v="1"/>
  </r>
  <r>
    <n v="1182"/>
    <n v="39"/>
    <s v="F"/>
    <s v="Pulmonology"/>
    <s v="COPD"/>
    <d v="2024-01-12T00:00:00"/>
    <d v="2024-01-19T00:00:00"/>
    <n v="7"/>
    <s v="No"/>
    <s v="N/A"/>
    <n v="11116.36"/>
    <n v="11116.36"/>
    <n v="0"/>
    <x v="2"/>
  </r>
  <r>
    <n v="1183"/>
    <n v="54"/>
    <s v="F"/>
    <s v="Pulmonology"/>
    <s v="Asthma"/>
    <d v="2024-02-29T00:00:00"/>
    <d v="2024-03-09T00:00:00"/>
    <n v="9"/>
    <s v="Yes"/>
    <n v="14"/>
    <n v="14587.16"/>
    <n v="14587.16"/>
    <n v="1"/>
    <x v="0"/>
  </r>
  <r>
    <n v="1184"/>
    <n v="65"/>
    <s v="F"/>
    <s v="Neurology"/>
    <s v="Stroke"/>
    <d v="2024-04-28T00:00:00"/>
    <d v="2024-05-03T00:00:00"/>
    <n v="5"/>
    <s v="No"/>
    <s v="N/A"/>
    <n v="9034.8799999999992"/>
    <n v="9034.8799999999992"/>
    <n v="0"/>
    <x v="0"/>
  </r>
  <r>
    <n v="1185"/>
    <n v="43"/>
    <s v="M"/>
    <s v="Neurology"/>
    <s v="Stroke"/>
    <d v="2024-03-05T00:00:00"/>
    <d v="2024-03-06T00:00:00"/>
    <n v="1"/>
    <s v="No"/>
    <s v="N/A"/>
    <n v="13489.4"/>
    <n v="13489.4"/>
    <n v="0"/>
    <x v="2"/>
  </r>
  <r>
    <n v="1186"/>
    <n v="84"/>
    <s v="M"/>
    <s v="General Surgery"/>
    <s v="Appendicitis"/>
    <d v="2024-03-13T00:00:00"/>
    <d v="2024-03-15T00:00:00"/>
    <n v="2"/>
    <s v="Yes"/>
    <n v="13"/>
    <n v="8391.83"/>
    <n v="8391.83"/>
    <n v="1"/>
    <x v="1"/>
  </r>
  <r>
    <n v="1187"/>
    <n v="73"/>
    <s v="M"/>
    <s v="General Surgery"/>
    <s v="Appendicitis"/>
    <d v="2024-02-26T00:00:00"/>
    <d v="2024-03-05T00:00:00"/>
    <n v="8"/>
    <s v="No"/>
    <s v="N/A"/>
    <n v="14165.66"/>
    <n v="14165.66"/>
    <n v="0"/>
    <x v="1"/>
  </r>
  <r>
    <n v="1188"/>
    <n v="68"/>
    <s v="F"/>
    <s v="Neurology"/>
    <s v="Stroke"/>
    <d v="2024-03-01T00:00:00"/>
    <d v="2024-03-08T00:00:00"/>
    <n v="7"/>
    <s v="Yes"/>
    <n v="16"/>
    <n v="5694.47"/>
    <n v="5694.47"/>
    <n v="1"/>
    <x v="0"/>
  </r>
  <r>
    <n v="1189"/>
    <n v="60"/>
    <s v="M"/>
    <s v="Orthopedics"/>
    <s v="Fracture"/>
    <d v="2024-02-05T00:00:00"/>
    <d v="2024-02-06T00:00:00"/>
    <n v="1"/>
    <s v="No"/>
    <s v="N/A"/>
    <n v="14008.75"/>
    <n v="14008.75"/>
    <n v="0"/>
    <x v="0"/>
  </r>
  <r>
    <n v="1190"/>
    <n v="35"/>
    <s v="F"/>
    <s v="Neurology"/>
    <s v="Seizure"/>
    <d v="2024-04-24T00:00:00"/>
    <d v="2024-05-04T00:00:00"/>
    <n v="10"/>
    <s v="Yes"/>
    <n v="7"/>
    <n v="3228.05"/>
    <n v="3228.05"/>
    <n v="1"/>
    <x v="2"/>
  </r>
  <r>
    <n v="1191"/>
    <n v="88"/>
    <s v="F"/>
    <s v="Pulmonology"/>
    <s v="COPD"/>
    <d v="2024-01-29T00:00:00"/>
    <d v="2024-02-03T00:00:00"/>
    <n v="5"/>
    <s v="Yes"/>
    <n v="14"/>
    <n v="4462.18"/>
    <n v="4462.18"/>
    <n v="1"/>
    <x v="1"/>
  </r>
  <r>
    <n v="1192"/>
    <n v="76"/>
    <s v="M"/>
    <s v="Pulmonology"/>
    <s v="Asthma"/>
    <d v="2024-01-29T00:00:00"/>
    <d v="2024-02-06T00:00:00"/>
    <n v="8"/>
    <s v="Yes"/>
    <n v="25"/>
    <n v="9184.51"/>
    <n v="9184.51"/>
    <n v="1"/>
    <x v="1"/>
  </r>
  <r>
    <n v="1193"/>
    <n v="36"/>
    <s v="F"/>
    <s v="Pulmonology"/>
    <s v="Pneumonia"/>
    <d v="2024-04-19T00:00:00"/>
    <d v="2024-04-20T00:00:00"/>
    <n v="1"/>
    <s v="No"/>
    <s v="N/A"/>
    <n v="5886.77"/>
    <n v="5886.77"/>
    <n v="0"/>
    <x v="2"/>
  </r>
  <r>
    <n v="1194"/>
    <n v="28"/>
    <s v="F"/>
    <s v="Neurology"/>
    <s v="Stroke"/>
    <d v="2024-01-18T00:00:00"/>
    <d v="2024-01-27T00:00:00"/>
    <n v="9"/>
    <s v="Yes"/>
    <n v="17"/>
    <n v="13479.98"/>
    <n v="13479.98"/>
    <n v="1"/>
    <x v="3"/>
  </r>
  <r>
    <n v="1195"/>
    <n v="67"/>
    <s v="F"/>
    <s v="Cardiology"/>
    <s v="Myocardial Infarction"/>
    <d v="2024-03-05T00:00:00"/>
    <d v="2024-03-06T00:00:00"/>
    <n v="1"/>
    <s v="No"/>
    <s v="N/A"/>
    <n v="12462.24"/>
    <n v="12462.24"/>
    <n v="0"/>
    <x v="0"/>
  </r>
  <r>
    <n v="1196"/>
    <n v="31"/>
    <s v="F"/>
    <s v="Orthopedics"/>
    <s v="Fracture"/>
    <d v="2024-02-04T00:00:00"/>
    <d v="2024-02-05T00:00:00"/>
    <n v="1"/>
    <s v="No"/>
    <s v="N/A"/>
    <n v="9552.16"/>
    <n v="9552.16"/>
    <n v="0"/>
    <x v="2"/>
  </r>
  <r>
    <n v="1197"/>
    <n v="77"/>
    <s v="F"/>
    <s v="Pulmonology"/>
    <s v="Pneumonia"/>
    <d v="2024-02-16T00:00:00"/>
    <d v="2024-02-19T00:00:00"/>
    <n v="3"/>
    <s v="Yes"/>
    <n v="27"/>
    <n v="12314.28"/>
    <n v="12314.28"/>
    <n v="1"/>
    <x v="1"/>
  </r>
  <r>
    <n v="1198"/>
    <n v="55"/>
    <s v="M"/>
    <s v="Neurology"/>
    <s v="Stroke"/>
    <d v="2024-01-12T00:00:00"/>
    <d v="2024-01-16T00:00:00"/>
    <n v="4"/>
    <s v="Yes"/>
    <n v="15"/>
    <n v="14200.45"/>
    <n v="14200.45"/>
    <n v="1"/>
    <x v="0"/>
  </r>
  <r>
    <n v="1199"/>
    <n v="87"/>
    <s v="F"/>
    <s v="General Surgery"/>
    <s v="Hernia"/>
    <d v="2024-03-05T00:00:00"/>
    <d v="2024-03-06T00:00:00"/>
    <n v="1"/>
    <s v="Yes"/>
    <n v="14"/>
    <n v="7283.69"/>
    <n v="7283.69"/>
    <n v="1"/>
    <x v="1"/>
  </r>
  <r>
    <n v="1200"/>
    <n v="60"/>
    <s v="F"/>
    <s v="Cardiology"/>
    <s v="Myocardial Infarction"/>
    <d v="2024-02-01T00:00:00"/>
    <d v="2024-02-07T00:00:00"/>
    <n v="6"/>
    <s v="No"/>
    <s v="N/A"/>
    <n v="13673.84"/>
    <n v="13673.84"/>
    <n v="0"/>
    <x v="0"/>
  </r>
  <r>
    <n v="1201"/>
    <n v="61"/>
    <s v="M"/>
    <s v="Neurology"/>
    <s v="Migraine"/>
    <d v="2024-05-07T00:00:00"/>
    <d v="2024-05-15T00:00:00"/>
    <n v="8"/>
    <s v="No"/>
    <s v="N/A"/>
    <n v="14091.73"/>
    <n v="14091.73"/>
    <n v="0"/>
    <x v="0"/>
  </r>
  <r>
    <n v="1202"/>
    <n v="28"/>
    <s v="F"/>
    <s v="General Surgery"/>
    <s v="Hernia"/>
    <d v="2024-01-21T00:00:00"/>
    <d v="2024-01-28T00:00:00"/>
    <n v="7"/>
    <s v="Yes"/>
    <n v="22"/>
    <n v="6525.2"/>
    <n v="6525.2"/>
    <n v="1"/>
    <x v="3"/>
  </r>
  <r>
    <n v="1203"/>
    <n v="59"/>
    <s v="F"/>
    <s v="Cardiology"/>
    <s v="CHF"/>
    <d v="2024-03-19T00:00:00"/>
    <d v="2024-03-27T00:00:00"/>
    <n v="8"/>
    <s v="No"/>
    <s v="N/A"/>
    <n v="4999.74"/>
    <n v="4999.74"/>
    <n v="0"/>
    <x v="0"/>
  </r>
  <r>
    <n v="1204"/>
    <n v="75"/>
    <s v="M"/>
    <s v="Neurology"/>
    <s v="Migraine"/>
    <d v="2024-03-31T00:00:00"/>
    <d v="2024-04-10T00:00:00"/>
    <n v="10"/>
    <s v="No"/>
    <s v="N/A"/>
    <n v="6294.66"/>
    <n v="6294.66"/>
    <n v="0"/>
    <x v="1"/>
  </r>
  <r>
    <n v="1205"/>
    <n v="69"/>
    <s v="F"/>
    <s v="Cardiology"/>
    <s v="CHF"/>
    <d v="2024-05-11T00:00:00"/>
    <d v="2024-05-14T00:00:00"/>
    <n v="3"/>
    <s v="Yes"/>
    <n v="9"/>
    <n v="13184.03"/>
    <n v="13184.03"/>
    <n v="1"/>
    <x v="0"/>
  </r>
  <r>
    <n v="1206"/>
    <n v="34"/>
    <s v="M"/>
    <s v="Neurology"/>
    <s v="Stroke"/>
    <d v="2024-03-01T00:00:00"/>
    <d v="2024-03-07T00:00:00"/>
    <n v="6"/>
    <s v="No"/>
    <s v="N/A"/>
    <n v="7594.25"/>
    <n v="7594.25"/>
    <n v="0"/>
    <x v="2"/>
  </r>
  <r>
    <n v="1207"/>
    <n v="37"/>
    <s v="F"/>
    <s v="General Surgery"/>
    <s v="Appendicitis"/>
    <d v="2024-04-04T00:00:00"/>
    <d v="2024-04-10T00:00:00"/>
    <n v="6"/>
    <s v="No"/>
    <s v="N/A"/>
    <n v="12157.01"/>
    <n v="12157.01"/>
    <n v="0"/>
    <x v="2"/>
  </r>
  <r>
    <n v="1208"/>
    <n v="85"/>
    <s v="F"/>
    <s v="General Surgery"/>
    <s v="Appendicitis"/>
    <d v="2024-04-11T00:00:00"/>
    <d v="2024-04-17T00:00:00"/>
    <n v="6"/>
    <s v="No"/>
    <s v="N/A"/>
    <n v="5995.34"/>
    <n v="5995.34"/>
    <n v="0"/>
    <x v="1"/>
  </r>
  <r>
    <n v="1209"/>
    <n v="41"/>
    <s v="F"/>
    <s v="Cardiology"/>
    <s v="CHF"/>
    <d v="2024-05-12T00:00:00"/>
    <d v="2024-05-19T00:00:00"/>
    <n v="7"/>
    <s v="Yes"/>
    <n v="13"/>
    <n v="12299.57"/>
    <n v="12299.57"/>
    <n v="1"/>
    <x v="2"/>
  </r>
  <r>
    <n v="1210"/>
    <n v="54"/>
    <s v="F"/>
    <s v="Neurology"/>
    <s v="Stroke"/>
    <d v="2024-02-21T00:00:00"/>
    <d v="2024-02-23T00:00:00"/>
    <n v="2"/>
    <s v="Yes"/>
    <n v="7"/>
    <n v="8424.51"/>
    <n v="8424.51"/>
    <n v="1"/>
    <x v="0"/>
  </r>
  <r>
    <n v="1211"/>
    <n v="58"/>
    <s v="F"/>
    <s v="Neurology"/>
    <s v="Stroke"/>
    <d v="2024-01-17T00:00:00"/>
    <d v="2024-01-26T00:00:00"/>
    <n v="9"/>
    <s v="No"/>
    <s v="N/A"/>
    <n v="13695.98"/>
    <n v="13695.98"/>
    <n v="0"/>
    <x v="0"/>
  </r>
  <r>
    <n v="1212"/>
    <n v="40"/>
    <s v="F"/>
    <s v="Pulmonology"/>
    <s v="Pneumonia"/>
    <d v="2024-05-10T00:00:00"/>
    <d v="2024-05-14T00:00:00"/>
    <n v="4"/>
    <s v="Yes"/>
    <n v="11"/>
    <n v="12504.79"/>
    <n v="12504.79"/>
    <n v="1"/>
    <x v="2"/>
  </r>
  <r>
    <n v="1213"/>
    <n v="21"/>
    <s v="F"/>
    <s v="Pulmonology"/>
    <s v="Asthma"/>
    <d v="2024-05-21T00:00:00"/>
    <d v="2024-05-31T00:00:00"/>
    <n v="10"/>
    <s v="No"/>
    <s v="N/A"/>
    <n v="8608.8700000000008"/>
    <n v="8608.8700000000008"/>
    <n v="0"/>
    <x v="3"/>
  </r>
  <r>
    <n v="1214"/>
    <n v="29"/>
    <s v="M"/>
    <s v="General Surgery"/>
    <s v="Appendicitis"/>
    <d v="2024-03-20T00:00:00"/>
    <d v="2024-03-27T00:00:00"/>
    <n v="7"/>
    <s v="No"/>
    <s v="N/A"/>
    <n v="9308.35"/>
    <n v="9308.35"/>
    <n v="0"/>
    <x v="3"/>
  </r>
  <r>
    <n v="1215"/>
    <n v="27"/>
    <s v="M"/>
    <s v="Neurology"/>
    <s v="Seizure"/>
    <d v="2024-03-22T00:00:00"/>
    <d v="2024-03-24T00:00:00"/>
    <n v="2"/>
    <s v="No"/>
    <s v="N/A"/>
    <n v="8590"/>
    <n v="8590"/>
    <n v="0"/>
    <x v="3"/>
  </r>
  <r>
    <n v="1216"/>
    <n v="34"/>
    <s v="M"/>
    <s v="General Surgery"/>
    <s v="Hernia"/>
    <d v="2024-02-03T00:00:00"/>
    <d v="2024-02-10T00:00:00"/>
    <n v="7"/>
    <s v="Yes"/>
    <n v="8"/>
    <n v="9217.23"/>
    <n v="9217.23"/>
    <n v="1"/>
    <x v="2"/>
  </r>
  <r>
    <n v="1217"/>
    <n v="38"/>
    <s v="F"/>
    <s v="Orthopedics"/>
    <s v="Fracture"/>
    <d v="2024-02-27T00:00:00"/>
    <d v="2024-03-04T00:00:00"/>
    <n v="6"/>
    <s v="No"/>
    <s v="N/A"/>
    <n v="13151.2"/>
    <n v="13151.2"/>
    <n v="0"/>
    <x v="2"/>
  </r>
  <r>
    <n v="1218"/>
    <n v="88"/>
    <s v="F"/>
    <s v="Orthopedics"/>
    <s v="Fracture"/>
    <d v="2024-02-02T00:00:00"/>
    <d v="2024-02-07T00:00:00"/>
    <n v="5"/>
    <s v="Yes"/>
    <n v="21"/>
    <n v="10691.85"/>
    <n v="10691.85"/>
    <n v="1"/>
    <x v="1"/>
  </r>
  <r>
    <n v="1219"/>
    <n v="37"/>
    <s v="M"/>
    <s v="General Surgery"/>
    <s v="Cholecystitis"/>
    <d v="2024-03-27T00:00:00"/>
    <d v="2024-04-06T00:00:00"/>
    <n v="10"/>
    <s v="Yes"/>
    <n v="5"/>
    <n v="3974.67"/>
    <n v="3974.67"/>
    <n v="1"/>
    <x v="2"/>
  </r>
  <r>
    <n v="1220"/>
    <n v="44"/>
    <s v="F"/>
    <s v="General Surgery"/>
    <s v="Hernia"/>
    <d v="2024-01-08T00:00:00"/>
    <d v="2024-01-16T00:00:00"/>
    <n v="8"/>
    <s v="No"/>
    <s v="N/A"/>
    <n v="10702.89"/>
    <n v="10702.89"/>
    <n v="0"/>
    <x v="2"/>
  </r>
  <r>
    <n v="1221"/>
    <n v="49"/>
    <s v="F"/>
    <s v="Orthopedics"/>
    <s v="Osteoporosis"/>
    <d v="2024-03-17T00:00:00"/>
    <d v="2024-03-25T00:00:00"/>
    <n v="8"/>
    <s v="Yes"/>
    <n v="27"/>
    <n v="3718.96"/>
    <n v="3718.96"/>
    <n v="1"/>
    <x v="2"/>
  </r>
  <r>
    <n v="1222"/>
    <n v="79"/>
    <s v="F"/>
    <s v="Neurology"/>
    <s v="Migraine"/>
    <d v="2024-02-22T00:00:00"/>
    <d v="2024-02-28T00:00:00"/>
    <n v="6"/>
    <s v="Yes"/>
    <n v="15"/>
    <n v="13337.82"/>
    <n v="13337.82"/>
    <n v="1"/>
    <x v="1"/>
  </r>
  <r>
    <n v="1223"/>
    <n v="62"/>
    <s v="F"/>
    <s v="Orthopedics"/>
    <s v="Arthritis"/>
    <d v="2024-02-03T00:00:00"/>
    <d v="2024-02-09T00:00:00"/>
    <n v="6"/>
    <s v="Yes"/>
    <n v="15"/>
    <n v="5900.85"/>
    <n v="5900.85"/>
    <n v="1"/>
    <x v="0"/>
  </r>
  <r>
    <n v="1224"/>
    <n v="75"/>
    <s v="M"/>
    <s v="Cardiology"/>
    <s v="Arrhythmia"/>
    <d v="2024-02-06T00:00:00"/>
    <d v="2024-02-08T00:00:00"/>
    <n v="2"/>
    <s v="Yes"/>
    <n v="14"/>
    <n v="14344.62"/>
    <n v="14344.62"/>
    <n v="1"/>
    <x v="1"/>
  </r>
  <r>
    <n v="1225"/>
    <n v="49"/>
    <s v="M"/>
    <s v="General Surgery"/>
    <s v="Hernia"/>
    <d v="2024-03-24T00:00:00"/>
    <d v="2024-04-03T00:00:00"/>
    <n v="10"/>
    <s v="No"/>
    <s v="N/A"/>
    <n v="5278.01"/>
    <n v="5278.01"/>
    <n v="0"/>
    <x v="2"/>
  </r>
  <r>
    <n v="1226"/>
    <n v="83"/>
    <s v="F"/>
    <s v="Pulmonology"/>
    <s v="Asthma"/>
    <d v="2024-05-07T00:00:00"/>
    <d v="2024-05-12T00:00:00"/>
    <n v="5"/>
    <s v="No"/>
    <s v="N/A"/>
    <n v="3278.12"/>
    <n v="3278.12"/>
    <n v="0"/>
    <x v="1"/>
  </r>
  <r>
    <n v="1227"/>
    <n v="76"/>
    <s v="M"/>
    <s v="Neurology"/>
    <s v="Seizure"/>
    <d v="2024-02-25T00:00:00"/>
    <d v="2024-03-06T00:00:00"/>
    <n v="10"/>
    <s v="No"/>
    <s v="N/A"/>
    <n v="3583.9"/>
    <n v="3583.9"/>
    <n v="0"/>
    <x v="1"/>
  </r>
  <r>
    <n v="1228"/>
    <n v="78"/>
    <s v="F"/>
    <s v="Orthopedics"/>
    <s v="Osteoporosis"/>
    <d v="2024-05-17T00:00:00"/>
    <d v="2024-05-18T00:00:00"/>
    <n v="1"/>
    <s v="Yes"/>
    <n v="18"/>
    <n v="4607.22"/>
    <n v="4607.22"/>
    <n v="1"/>
    <x v="1"/>
  </r>
  <r>
    <n v="1229"/>
    <n v="64"/>
    <s v="F"/>
    <s v="Orthopedics"/>
    <s v="Arthritis"/>
    <d v="2024-04-03T00:00:00"/>
    <d v="2024-04-04T00:00:00"/>
    <n v="1"/>
    <s v="No"/>
    <s v="N/A"/>
    <n v="3613.89"/>
    <n v="3613.89"/>
    <n v="0"/>
    <x v="0"/>
  </r>
  <r>
    <n v="1230"/>
    <n v="64"/>
    <s v="F"/>
    <s v="General Surgery"/>
    <s v="Appendicitis"/>
    <d v="2024-01-19T00:00:00"/>
    <d v="2024-01-26T00:00:00"/>
    <n v="7"/>
    <s v="No"/>
    <s v="N/A"/>
    <n v="12172.85"/>
    <n v="12172.85"/>
    <n v="0"/>
    <x v="0"/>
  </r>
  <r>
    <n v="1231"/>
    <n v="33"/>
    <s v="M"/>
    <s v="Orthopedics"/>
    <s v="Arthritis"/>
    <d v="2024-01-25T00:00:00"/>
    <d v="2024-02-01T00:00:00"/>
    <n v="7"/>
    <s v="No"/>
    <s v="N/A"/>
    <n v="12538.77"/>
    <n v="12538.77"/>
    <n v="0"/>
    <x v="2"/>
  </r>
  <r>
    <n v="1232"/>
    <n v="64"/>
    <s v="M"/>
    <s v="Orthopedics"/>
    <s v="Arthritis"/>
    <d v="2024-02-20T00:00:00"/>
    <d v="2024-03-01T00:00:00"/>
    <n v="10"/>
    <s v="No"/>
    <s v="N/A"/>
    <n v="9000.93"/>
    <n v="9000.93"/>
    <n v="0"/>
    <x v="0"/>
  </r>
  <r>
    <n v="1233"/>
    <n v="35"/>
    <s v="F"/>
    <s v="Cardiology"/>
    <s v="CHF"/>
    <d v="2024-05-01T00:00:00"/>
    <d v="2024-05-10T00:00:00"/>
    <n v="9"/>
    <s v="No"/>
    <s v="N/A"/>
    <n v="4787.29"/>
    <n v="4787.29"/>
    <n v="0"/>
    <x v="2"/>
  </r>
  <r>
    <n v="1234"/>
    <n v="59"/>
    <s v="F"/>
    <s v="General Surgery"/>
    <s v="Appendicitis"/>
    <d v="2024-02-11T00:00:00"/>
    <d v="2024-02-18T00:00:00"/>
    <n v="7"/>
    <s v="No"/>
    <s v="N/A"/>
    <n v="10124.700000000001"/>
    <n v="10124.700000000001"/>
    <n v="0"/>
    <x v="0"/>
  </r>
  <r>
    <n v="1235"/>
    <n v="86"/>
    <s v="F"/>
    <s v="General Surgery"/>
    <s v="Cholecystitis"/>
    <d v="2024-05-24T00:00:00"/>
    <d v="2024-05-29T00:00:00"/>
    <n v="5"/>
    <s v="No"/>
    <s v="N/A"/>
    <n v="12788.99"/>
    <n v="12788.99"/>
    <n v="0"/>
    <x v="1"/>
  </r>
  <r>
    <n v="1236"/>
    <n v="32"/>
    <s v="F"/>
    <s v="Orthopedics"/>
    <s v="Osteoporosis"/>
    <d v="2024-05-29T00:00:00"/>
    <d v="2024-06-03T00:00:00"/>
    <n v="5"/>
    <s v="Yes"/>
    <n v="24"/>
    <n v="8695.08"/>
    <n v="8695.08"/>
    <n v="1"/>
    <x v="2"/>
  </r>
  <r>
    <n v="1237"/>
    <n v="47"/>
    <s v="M"/>
    <s v="General Surgery"/>
    <s v="Cholecystitis"/>
    <d v="2024-05-29T00:00:00"/>
    <d v="2024-06-06T00:00:00"/>
    <n v="8"/>
    <s v="Yes"/>
    <n v="21"/>
    <n v="10548.3"/>
    <n v="10548.3"/>
    <n v="1"/>
    <x v="2"/>
  </r>
  <r>
    <n v="1238"/>
    <n v="36"/>
    <s v="M"/>
    <s v="General Surgery"/>
    <s v="Hernia"/>
    <d v="2024-01-09T00:00:00"/>
    <d v="2024-01-19T00:00:00"/>
    <n v="10"/>
    <s v="Yes"/>
    <n v="11"/>
    <n v="3227.25"/>
    <n v="3227.25"/>
    <n v="1"/>
    <x v="2"/>
  </r>
  <r>
    <n v="1239"/>
    <n v="37"/>
    <s v="F"/>
    <s v="Orthopedics"/>
    <s v="Osteoporosis"/>
    <d v="2024-02-22T00:00:00"/>
    <d v="2024-02-29T00:00:00"/>
    <n v="7"/>
    <s v="No"/>
    <s v="N/A"/>
    <n v="13473.81"/>
    <n v="13473.81"/>
    <n v="0"/>
    <x v="2"/>
  </r>
  <r>
    <n v="1240"/>
    <n v="35"/>
    <s v="M"/>
    <s v="Cardiology"/>
    <s v="Myocardial Infarction"/>
    <d v="2024-05-23T00:00:00"/>
    <d v="2024-05-29T00:00:00"/>
    <n v="6"/>
    <s v="No"/>
    <s v="N/A"/>
    <n v="9305.73"/>
    <n v="9305.73"/>
    <n v="0"/>
    <x v="2"/>
  </r>
  <r>
    <n v="1241"/>
    <n v="76"/>
    <s v="F"/>
    <s v="Orthopedics"/>
    <s v="Fracture"/>
    <d v="2024-05-19T00:00:00"/>
    <d v="2024-05-25T00:00:00"/>
    <n v="6"/>
    <s v="No"/>
    <s v="N/A"/>
    <n v="10320.92"/>
    <n v="10320.92"/>
    <n v="0"/>
    <x v="1"/>
  </r>
  <r>
    <n v="1242"/>
    <n v="53"/>
    <s v="F"/>
    <s v="Pulmonology"/>
    <s v="COPD"/>
    <d v="2024-02-27T00:00:00"/>
    <d v="2024-03-03T00:00:00"/>
    <n v="5"/>
    <s v="No"/>
    <s v="N/A"/>
    <n v="11458.81"/>
    <n v="11458.81"/>
    <n v="0"/>
    <x v="0"/>
  </r>
  <r>
    <n v="1243"/>
    <n v="79"/>
    <s v="F"/>
    <s v="Neurology"/>
    <s v="Migraine"/>
    <d v="2024-05-23T00:00:00"/>
    <d v="2024-05-28T00:00:00"/>
    <n v="5"/>
    <s v="No"/>
    <s v="N/A"/>
    <n v="4462.49"/>
    <n v="4462.49"/>
    <n v="0"/>
    <x v="1"/>
  </r>
  <r>
    <n v="1244"/>
    <n v="68"/>
    <s v="F"/>
    <s v="General Surgery"/>
    <s v="Hernia"/>
    <d v="2024-02-07T00:00:00"/>
    <d v="2024-02-12T00:00:00"/>
    <n v="5"/>
    <s v="Yes"/>
    <n v="14"/>
    <n v="14463.76"/>
    <n v="14463.76"/>
    <n v="1"/>
    <x v="0"/>
  </r>
  <r>
    <n v="1245"/>
    <n v="74"/>
    <s v="F"/>
    <s v="Cardiology"/>
    <s v="Arrhythmia"/>
    <d v="2024-05-02T00:00:00"/>
    <d v="2024-05-06T00:00:00"/>
    <n v="4"/>
    <s v="Yes"/>
    <n v="22"/>
    <n v="6253.59"/>
    <n v="6253.59"/>
    <n v="1"/>
    <x v="1"/>
  </r>
  <r>
    <n v="1246"/>
    <n v="52"/>
    <s v="M"/>
    <s v="General Surgery"/>
    <s v="Cholecystitis"/>
    <d v="2024-01-28T00:00:00"/>
    <d v="2024-02-07T00:00:00"/>
    <n v="10"/>
    <s v="Yes"/>
    <n v="12"/>
    <n v="3609.19"/>
    <n v="3609.19"/>
    <n v="1"/>
    <x v="0"/>
  </r>
  <r>
    <n v="1247"/>
    <n v="47"/>
    <s v="M"/>
    <s v="General Surgery"/>
    <s v="Appendicitis"/>
    <d v="2024-01-26T00:00:00"/>
    <d v="2024-02-02T00:00:00"/>
    <n v="7"/>
    <s v="No"/>
    <s v="N/A"/>
    <n v="11608.3"/>
    <n v="11608.3"/>
    <n v="0"/>
    <x v="2"/>
  </r>
  <r>
    <n v="1248"/>
    <n v="35"/>
    <s v="M"/>
    <s v="Cardiology"/>
    <s v="Myocardial Infarction"/>
    <d v="2024-05-20T00:00:00"/>
    <d v="2024-05-23T00:00:00"/>
    <n v="3"/>
    <s v="No"/>
    <s v="N/A"/>
    <n v="10834.71"/>
    <n v="10834.71"/>
    <n v="0"/>
    <x v="2"/>
  </r>
  <r>
    <n v="1249"/>
    <n v="43"/>
    <s v="F"/>
    <s v="Neurology"/>
    <s v="Migraine"/>
    <d v="2024-03-23T00:00:00"/>
    <d v="2024-03-28T00:00:00"/>
    <n v="5"/>
    <s v="Yes"/>
    <n v="29"/>
    <n v="4073.53"/>
    <n v="4073.53"/>
    <n v="1"/>
    <x v="2"/>
  </r>
  <r>
    <n v="1250"/>
    <n v="86"/>
    <s v="M"/>
    <s v="General Surgery"/>
    <s v="Appendicitis"/>
    <d v="2024-02-14T00:00:00"/>
    <d v="2024-02-21T00:00:00"/>
    <n v="7"/>
    <s v="Yes"/>
    <n v="6"/>
    <n v="14966.06"/>
    <n v="14966.06"/>
    <n v="1"/>
    <x v="1"/>
  </r>
  <r>
    <n v="1251"/>
    <n v="41"/>
    <s v="F"/>
    <s v="Neurology"/>
    <s v="Migraine"/>
    <d v="2024-01-10T00:00:00"/>
    <d v="2024-01-11T00:00:00"/>
    <n v="1"/>
    <s v="No"/>
    <s v="N/A"/>
    <n v="9815.5400000000009"/>
    <n v="9815.5400000000009"/>
    <n v="0"/>
    <x v="2"/>
  </r>
  <r>
    <n v="1252"/>
    <n v="54"/>
    <s v="F"/>
    <s v="Cardiology"/>
    <s v="Arrhythmia"/>
    <d v="2024-05-19T00:00:00"/>
    <d v="2024-05-28T00:00:00"/>
    <n v="9"/>
    <s v="No"/>
    <s v="N/A"/>
    <n v="13671.12"/>
    <n v="13671.12"/>
    <n v="0"/>
    <x v="0"/>
  </r>
  <r>
    <n v="1253"/>
    <n v="77"/>
    <s v="F"/>
    <s v="Pulmonology"/>
    <s v="Pneumonia"/>
    <d v="2024-02-19T00:00:00"/>
    <d v="2024-02-21T00:00:00"/>
    <n v="2"/>
    <s v="No"/>
    <s v="N/A"/>
    <n v="4949.93"/>
    <n v="4949.93"/>
    <n v="0"/>
    <x v="1"/>
  </r>
  <r>
    <n v="1254"/>
    <n v="50"/>
    <s v="M"/>
    <s v="Neurology"/>
    <s v="Seizure"/>
    <d v="2024-01-04T00:00:00"/>
    <d v="2024-01-10T00:00:00"/>
    <n v="6"/>
    <s v="No"/>
    <s v="N/A"/>
    <n v="9813.3700000000008"/>
    <n v="9813.3700000000008"/>
    <n v="0"/>
    <x v="0"/>
  </r>
  <r>
    <n v="1255"/>
    <n v="69"/>
    <s v="F"/>
    <s v="Pulmonology"/>
    <s v="COPD"/>
    <d v="2024-05-11T00:00:00"/>
    <d v="2024-05-17T00:00:00"/>
    <n v="6"/>
    <s v="Yes"/>
    <n v="17"/>
    <n v="11031.07"/>
    <n v="11031.07"/>
    <n v="1"/>
    <x v="0"/>
  </r>
  <r>
    <n v="1256"/>
    <n v="79"/>
    <s v="F"/>
    <s v="Pulmonology"/>
    <s v="COPD"/>
    <d v="2024-03-04T00:00:00"/>
    <d v="2024-03-05T00:00:00"/>
    <n v="1"/>
    <s v="No"/>
    <s v="N/A"/>
    <n v="7602.89"/>
    <n v="7602.89"/>
    <n v="0"/>
    <x v="1"/>
  </r>
  <r>
    <n v="1257"/>
    <n v="60"/>
    <s v="F"/>
    <s v="Neurology"/>
    <s v="Migraine"/>
    <d v="2024-05-29T00:00:00"/>
    <d v="2024-06-08T00:00:00"/>
    <n v="10"/>
    <s v="Yes"/>
    <n v="13"/>
    <n v="10844.2"/>
    <n v="10844.2"/>
    <n v="1"/>
    <x v="0"/>
  </r>
  <r>
    <n v="1258"/>
    <n v="33"/>
    <s v="F"/>
    <s v="Pulmonology"/>
    <s v="COPD"/>
    <d v="2024-03-19T00:00:00"/>
    <d v="2024-03-22T00:00:00"/>
    <n v="3"/>
    <s v="No"/>
    <s v="N/A"/>
    <n v="11232.88"/>
    <n v="11232.88"/>
    <n v="0"/>
    <x v="2"/>
  </r>
  <r>
    <n v="1259"/>
    <n v="33"/>
    <s v="F"/>
    <s v="Orthopedics"/>
    <s v="Arthritis"/>
    <d v="2024-04-04T00:00:00"/>
    <d v="2024-04-14T00:00:00"/>
    <n v="10"/>
    <s v="Yes"/>
    <n v="12"/>
    <n v="14488.33"/>
    <n v="14488.33"/>
    <n v="1"/>
    <x v="2"/>
  </r>
  <r>
    <n v="1260"/>
    <n v="76"/>
    <s v="F"/>
    <s v="Neurology"/>
    <s v="Stroke"/>
    <d v="2024-04-16T00:00:00"/>
    <d v="2024-04-25T00:00:00"/>
    <n v="9"/>
    <s v="No"/>
    <s v="N/A"/>
    <n v="12088.21"/>
    <n v="12088.21"/>
    <n v="0"/>
    <x v="1"/>
  </r>
  <r>
    <n v="1261"/>
    <n v="28"/>
    <s v="F"/>
    <s v="Pulmonology"/>
    <s v="COPD"/>
    <d v="2024-05-15T00:00:00"/>
    <d v="2024-05-21T00:00:00"/>
    <n v="6"/>
    <s v="Yes"/>
    <n v="23"/>
    <n v="4346.51"/>
    <n v="4346.51"/>
    <n v="1"/>
    <x v="3"/>
  </r>
  <r>
    <n v="1262"/>
    <n v="43"/>
    <s v="M"/>
    <s v="General Surgery"/>
    <s v="Cholecystitis"/>
    <d v="2024-02-12T00:00:00"/>
    <d v="2024-02-18T00:00:00"/>
    <n v="6"/>
    <s v="No"/>
    <s v="N/A"/>
    <n v="4394.88"/>
    <n v="4394.88"/>
    <n v="0"/>
    <x v="2"/>
  </r>
  <r>
    <n v="1263"/>
    <n v="80"/>
    <s v="M"/>
    <s v="Pulmonology"/>
    <s v="Pneumonia"/>
    <d v="2024-05-10T00:00:00"/>
    <d v="2024-05-18T00:00:00"/>
    <n v="8"/>
    <s v="Yes"/>
    <n v="19"/>
    <n v="4583.33"/>
    <n v="4583.33"/>
    <n v="1"/>
    <x v="1"/>
  </r>
  <r>
    <n v="1264"/>
    <n v="90"/>
    <s v="M"/>
    <s v="Neurology"/>
    <s v="Migraine"/>
    <d v="2024-05-23T00:00:00"/>
    <d v="2024-05-31T00:00:00"/>
    <n v="8"/>
    <s v="No"/>
    <s v="N/A"/>
    <n v="11679.36"/>
    <n v="11679.36"/>
    <n v="0"/>
    <x v="1"/>
  </r>
  <r>
    <n v="1265"/>
    <n v="18"/>
    <s v="M"/>
    <s v="Neurology"/>
    <s v="Migraine"/>
    <d v="2024-05-28T00:00:00"/>
    <d v="2024-05-30T00:00:00"/>
    <n v="2"/>
    <s v="Yes"/>
    <n v="18"/>
    <n v="7134.35"/>
    <n v="7134.35"/>
    <n v="1"/>
    <x v="3"/>
  </r>
  <r>
    <n v="1266"/>
    <n v="25"/>
    <s v="M"/>
    <s v="Cardiology"/>
    <s v="Myocardial Infarction"/>
    <d v="2024-04-30T00:00:00"/>
    <d v="2024-05-01T00:00:00"/>
    <n v="1"/>
    <s v="No"/>
    <s v="N/A"/>
    <n v="7906.4"/>
    <n v="7906.4"/>
    <n v="0"/>
    <x v="3"/>
  </r>
  <r>
    <n v="1267"/>
    <n v="71"/>
    <s v="F"/>
    <s v="Pulmonology"/>
    <s v="Pneumonia"/>
    <d v="2024-04-07T00:00:00"/>
    <d v="2024-04-15T00:00:00"/>
    <n v="8"/>
    <s v="No"/>
    <s v="N/A"/>
    <n v="7507.75"/>
    <n v="7507.75"/>
    <n v="0"/>
    <x v="1"/>
  </r>
  <r>
    <n v="1268"/>
    <n v="62"/>
    <s v="M"/>
    <s v="General Surgery"/>
    <s v="Appendicitis"/>
    <d v="2024-02-15T00:00:00"/>
    <d v="2024-02-24T00:00:00"/>
    <n v="9"/>
    <s v="No"/>
    <s v="N/A"/>
    <n v="9346.11"/>
    <n v="9346.11"/>
    <n v="0"/>
    <x v="0"/>
  </r>
  <r>
    <n v="1269"/>
    <n v="20"/>
    <s v="F"/>
    <s v="Pulmonology"/>
    <s v="COPD"/>
    <d v="2024-04-28T00:00:00"/>
    <d v="2024-05-07T00:00:00"/>
    <n v="9"/>
    <s v="No"/>
    <s v="N/A"/>
    <n v="9383.2000000000007"/>
    <n v="9383.2000000000007"/>
    <n v="0"/>
    <x v="3"/>
  </r>
  <r>
    <n v="1270"/>
    <n v="76"/>
    <s v="F"/>
    <s v="Pulmonology"/>
    <s v="COPD"/>
    <d v="2024-02-09T00:00:00"/>
    <d v="2024-02-14T00:00:00"/>
    <n v="5"/>
    <s v="Yes"/>
    <n v="28"/>
    <n v="12185.88"/>
    <n v="12185.88"/>
    <n v="1"/>
    <x v="1"/>
  </r>
  <r>
    <n v="1271"/>
    <n v="71"/>
    <s v="M"/>
    <s v="Cardiology"/>
    <s v="Myocardial Infarction"/>
    <d v="2024-03-02T00:00:00"/>
    <d v="2024-03-06T00:00:00"/>
    <n v="4"/>
    <s v="Yes"/>
    <n v="8"/>
    <n v="10127.33"/>
    <n v="10127.33"/>
    <n v="1"/>
    <x v="1"/>
  </r>
  <r>
    <n v="1272"/>
    <n v="24"/>
    <s v="M"/>
    <s v="Neurology"/>
    <s v="Seizure"/>
    <d v="2024-01-12T00:00:00"/>
    <d v="2024-01-19T00:00:00"/>
    <n v="7"/>
    <s v="No"/>
    <s v="N/A"/>
    <n v="5812.07"/>
    <n v="5812.07"/>
    <n v="0"/>
    <x v="3"/>
  </r>
  <r>
    <n v="1273"/>
    <n v="35"/>
    <s v="F"/>
    <s v="Pulmonology"/>
    <s v="COPD"/>
    <d v="2024-02-29T00:00:00"/>
    <d v="2024-03-10T00:00:00"/>
    <n v="10"/>
    <s v="No"/>
    <s v="N/A"/>
    <n v="9929.7000000000007"/>
    <n v="9929.7000000000007"/>
    <n v="0"/>
    <x v="2"/>
  </r>
  <r>
    <n v="1274"/>
    <n v="56"/>
    <s v="M"/>
    <s v="Orthopedics"/>
    <s v="Fracture"/>
    <d v="2024-05-13T00:00:00"/>
    <d v="2024-05-17T00:00:00"/>
    <n v="4"/>
    <s v="No"/>
    <s v="N/A"/>
    <n v="6606.01"/>
    <n v="6606.01"/>
    <n v="0"/>
    <x v="0"/>
  </r>
  <r>
    <n v="1275"/>
    <n v="40"/>
    <s v="F"/>
    <s v="Cardiology"/>
    <s v="Myocardial Infarction"/>
    <d v="2024-05-22T00:00:00"/>
    <d v="2024-05-30T00:00:00"/>
    <n v="8"/>
    <s v="Yes"/>
    <n v="16"/>
    <n v="14299.04"/>
    <n v="14299.04"/>
    <n v="1"/>
    <x v="2"/>
  </r>
  <r>
    <n v="1276"/>
    <n v="58"/>
    <s v="F"/>
    <s v="Neurology"/>
    <s v="Seizure"/>
    <d v="2024-04-14T00:00:00"/>
    <d v="2024-04-17T00:00:00"/>
    <n v="3"/>
    <s v="No"/>
    <s v="N/A"/>
    <n v="7517.52"/>
    <n v="7517.52"/>
    <n v="0"/>
    <x v="0"/>
  </r>
  <r>
    <n v="1277"/>
    <n v="48"/>
    <s v="M"/>
    <s v="General Surgery"/>
    <s v="Hernia"/>
    <d v="2024-03-17T00:00:00"/>
    <d v="2024-03-20T00:00:00"/>
    <n v="3"/>
    <s v="No"/>
    <s v="N/A"/>
    <n v="13976.89"/>
    <n v="13976.89"/>
    <n v="0"/>
    <x v="2"/>
  </r>
  <r>
    <n v="1278"/>
    <n v="71"/>
    <s v="M"/>
    <s v="General Surgery"/>
    <s v="Hernia"/>
    <d v="2024-04-09T00:00:00"/>
    <d v="2024-04-13T00:00:00"/>
    <n v="4"/>
    <s v="No"/>
    <s v="N/A"/>
    <n v="5440.04"/>
    <n v="5440.04"/>
    <n v="0"/>
    <x v="1"/>
  </r>
  <r>
    <n v="1279"/>
    <n v="65"/>
    <s v="M"/>
    <s v="Cardiology"/>
    <s v="Arrhythmia"/>
    <d v="2024-05-17T00:00:00"/>
    <d v="2024-05-21T00:00:00"/>
    <n v="4"/>
    <s v="Yes"/>
    <n v="13"/>
    <n v="7526.02"/>
    <n v="7526.02"/>
    <n v="1"/>
    <x v="0"/>
  </r>
  <r>
    <n v="1280"/>
    <n v="23"/>
    <s v="M"/>
    <s v="General Surgery"/>
    <s v="Cholecystitis"/>
    <d v="2024-02-18T00:00:00"/>
    <d v="2024-02-28T00:00:00"/>
    <n v="10"/>
    <s v="Yes"/>
    <n v="20"/>
    <n v="5506.67"/>
    <n v="5506.67"/>
    <n v="1"/>
    <x v="3"/>
  </r>
  <r>
    <n v="1281"/>
    <n v="19"/>
    <s v="M"/>
    <s v="Orthopedics"/>
    <s v="Osteoporosis"/>
    <d v="2024-02-18T00:00:00"/>
    <d v="2024-02-20T00:00:00"/>
    <n v="2"/>
    <s v="No"/>
    <s v="N/A"/>
    <n v="13973.3"/>
    <n v="13973.3"/>
    <n v="0"/>
    <x v="3"/>
  </r>
  <r>
    <n v="1282"/>
    <n v="44"/>
    <s v="F"/>
    <s v="General Surgery"/>
    <s v="Cholecystitis"/>
    <d v="2024-03-02T00:00:00"/>
    <d v="2024-03-11T00:00:00"/>
    <n v="9"/>
    <s v="No"/>
    <s v="N/A"/>
    <n v="12306.17"/>
    <n v="12306.17"/>
    <n v="0"/>
    <x v="2"/>
  </r>
  <r>
    <n v="1283"/>
    <n v="86"/>
    <s v="F"/>
    <s v="Neurology"/>
    <s v="Migraine"/>
    <d v="2024-03-19T00:00:00"/>
    <d v="2024-03-24T00:00:00"/>
    <n v="5"/>
    <s v="No"/>
    <s v="N/A"/>
    <n v="9153.7999999999993"/>
    <n v="9153.7999999999993"/>
    <n v="0"/>
    <x v="1"/>
  </r>
  <r>
    <n v="1284"/>
    <n v="30"/>
    <s v="F"/>
    <s v="Neurology"/>
    <s v="Migraine"/>
    <d v="2024-03-22T00:00:00"/>
    <d v="2024-03-26T00:00:00"/>
    <n v="4"/>
    <s v="No"/>
    <s v="N/A"/>
    <n v="6755.06"/>
    <n v="6755.06"/>
    <n v="0"/>
    <x v="2"/>
  </r>
  <r>
    <n v="1285"/>
    <n v="46"/>
    <s v="M"/>
    <s v="Cardiology"/>
    <s v="Myocardial Infarction"/>
    <d v="2024-01-05T00:00:00"/>
    <d v="2024-01-10T00:00:00"/>
    <n v="5"/>
    <s v="No"/>
    <s v="N/A"/>
    <n v="6542.31"/>
    <n v="6542.31"/>
    <n v="0"/>
    <x v="2"/>
  </r>
  <r>
    <n v="1286"/>
    <n v="47"/>
    <s v="F"/>
    <s v="Pulmonology"/>
    <s v="Asthma"/>
    <d v="2024-05-25T00:00:00"/>
    <d v="2024-05-29T00:00:00"/>
    <n v="4"/>
    <s v="No"/>
    <s v="N/A"/>
    <n v="9607.7099999999991"/>
    <n v="9607.7099999999991"/>
    <n v="0"/>
    <x v="2"/>
  </r>
  <r>
    <n v="1287"/>
    <n v="80"/>
    <s v="F"/>
    <s v="Orthopedics"/>
    <s v="Osteoporosis"/>
    <d v="2024-04-27T00:00:00"/>
    <d v="2024-04-30T00:00:00"/>
    <n v="3"/>
    <s v="No"/>
    <s v="N/A"/>
    <n v="5031.1899999999996"/>
    <n v="5031.1899999999996"/>
    <n v="0"/>
    <x v="1"/>
  </r>
  <r>
    <n v="1288"/>
    <n v="41"/>
    <s v="M"/>
    <s v="General Surgery"/>
    <s v="Hernia"/>
    <d v="2024-05-14T00:00:00"/>
    <d v="2024-05-15T00:00:00"/>
    <n v="1"/>
    <s v="Yes"/>
    <n v="26"/>
    <n v="3582.17"/>
    <n v="3582.17"/>
    <n v="1"/>
    <x v="2"/>
  </r>
  <r>
    <n v="1289"/>
    <n v="35"/>
    <s v="M"/>
    <s v="Cardiology"/>
    <s v="Arrhythmia"/>
    <d v="2024-01-18T00:00:00"/>
    <d v="2024-01-21T00:00:00"/>
    <n v="3"/>
    <s v="Yes"/>
    <n v="11"/>
    <n v="9068.7999999999993"/>
    <n v="9068.7999999999993"/>
    <n v="1"/>
    <x v="2"/>
  </r>
  <r>
    <n v="1290"/>
    <n v="79"/>
    <s v="F"/>
    <s v="Orthopedics"/>
    <s v="Fracture"/>
    <d v="2024-01-05T00:00:00"/>
    <d v="2024-01-06T00:00:00"/>
    <n v="1"/>
    <s v="No"/>
    <s v="N/A"/>
    <n v="3142.21"/>
    <n v="3142.21"/>
    <n v="0"/>
    <x v="1"/>
  </r>
  <r>
    <n v="1291"/>
    <n v="53"/>
    <s v="F"/>
    <s v="General Surgery"/>
    <s v="Cholecystitis"/>
    <d v="2024-01-05T00:00:00"/>
    <d v="2024-01-14T00:00:00"/>
    <n v="9"/>
    <s v="No"/>
    <s v="N/A"/>
    <n v="12674.01"/>
    <n v="12674.01"/>
    <n v="0"/>
    <x v="0"/>
  </r>
  <r>
    <n v="1292"/>
    <n v="30"/>
    <s v="M"/>
    <s v="Pulmonology"/>
    <s v="COPD"/>
    <d v="2024-03-02T00:00:00"/>
    <d v="2024-03-06T00:00:00"/>
    <n v="4"/>
    <s v="No"/>
    <s v="N/A"/>
    <n v="12782.57"/>
    <n v="12782.57"/>
    <n v="0"/>
    <x v="2"/>
  </r>
  <r>
    <n v="1293"/>
    <n v="28"/>
    <s v="F"/>
    <s v="Orthopedics"/>
    <s v="Osteoporosis"/>
    <d v="2024-04-13T00:00:00"/>
    <d v="2024-04-21T00:00:00"/>
    <n v="8"/>
    <s v="Yes"/>
    <n v="27"/>
    <n v="5710.29"/>
    <n v="5710.29"/>
    <n v="1"/>
    <x v="3"/>
  </r>
  <r>
    <n v="1294"/>
    <n v="22"/>
    <s v="M"/>
    <s v="Cardiology"/>
    <s v="Myocardial Infarction"/>
    <d v="2024-04-13T00:00:00"/>
    <d v="2024-04-20T00:00:00"/>
    <n v="7"/>
    <s v="No"/>
    <s v="N/A"/>
    <n v="9632.42"/>
    <n v="9632.42"/>
    <n v="0"/>
    <x v="3"/>
  </r>
  <r>
    <n v="1295"/>
    <n v="19"/>
    <s v="M"/>
    <s v="Cardiology"/>
    <s v="Myocardial Infarction"/>
    <d v="2024-01-22T00:00:00"/>
    <d v="2024-01-30T00:00:00"/>
    <n v="8"/>
    <s v="No"/>
    <s v="N/A"/>
    <n v="10738.89"/>
    <n v="10738.89"/>
    <n v="0"/>
    <x v="3"/>
  </r>
  <r>
    <n v="1296"/>
    <n v="30"/>
    <s v="M"/>
    <s v="Orthopedics"/>
    <s v="Arthritis"/>
    <d v="2024-02-28T00:00:00"/>
    <d v="2024-03-03T00:00:00"/>
    <n v="4"/>
    <s v="No"/>
    <s v="N/A"/>
    <n v="6253.14"/>
    <n v="6253.14"/>
    <n v="0"/>
    <x v="2"/>
  </r>
  <r>
    <n v="1297"/>
    <n v="53"/>
    <s v="M"/>
    <s v="Cardiology"/>
    <s v="Myocardial Infarction"/>
    <d v="2024-02-15T00:00:00"/>
    <d v="2024-02-21T00:00:00"/>
    <n v="6"/>
    <s v="Yes"/>
    <n v="11"/>
    <n v="10044.43"/>
    <n v="10044.43"/>
    <n v="1"/>
    <x v="0"/>
  </r>
  <r>
    <n v="1298"/>
    <n v="56"/>
    <s v="M"/>
    <s v="Neurology"/>
    <s v="Stroke"/>
    <d v="2024-05-24T00:00:00"/>
    <d v="2024-05-28T00:00:00"/>
    <n v="4"/>
    <s v="No"/>
    <s v="N/A"/>
    <n v="11124.42"/>
    <n v="11124.42"/>
    <n v="0"/>
    <x v="0"/>
  </r>
  <r>
    <n v="1299"/>
    <n v="67"/>
    <s v="M"/>
    <s v="General Surgery"/>
    <s v="Hernia"/>
    <d v="2024-01-21T00:00:00"/>
    <d v="2024-01-30T00:00:00"/>
    <n v="9"/>
    <s v="No"/>
    <s v="N/A"/>
    <n v="3644.36"/>
    <n v="3644.36"/>
    <n v="0"/>
    <x v="0"/>
  </r>
  <r>
    <n v="1300"/>
    <n v="27"/>
    <s v="F"/>
    <s v="Neurology"/>
    <s v="Stroke"/>
    <d v="2024-04-11T00:00:00"/>
    <d v="2024-04-17T00:00:00"/>
    <n v="6"/>
    <s v="Yes"/>
    <n v="25"/>
    <n v="6279.92"/>
    <n v="6279.92"/>
    <n v="1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049571-21BD-4626-B268-0E773E34CBD0}" name="PivotTable1" cacheId="116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C9" firstHeaderRow="0" firstDataRow="1" firstDataCol="1"/>
  <pivotFields count="11">
    <pivotField compact="0" outline="0" showAll="0"/>
    <pivotField compact="0" outline="0" showAll="0"/>
    <pivotField compact="0" outline="0" showAll="0"/>
    <pivotField axis="axisRow" compact="0" outline="0" showAll="0">
      <items count="6">
        <item x="0"/>
        <item x="1"/>
        <item x="2"/>
        <item x="4"/>
        <item x="3"/>
        <item t="default"/>
      </items>
    </pivotField>
    <pivotField compact="0" outline="0" showAll="0"/>
    <pivotField compact="0" numFmtId="14" outline="0" showAll="0"/>
    <pivotField compact="0" numFmtId="14" outline="0" showAll="0"/>
    <pivotField compact="0" outline="0" showAll="0"/>
    <pivotField dataField="1" compact="0" outline="0" showAll="0"/>
    <pivotField compact="0" outline="0" showAll="0"/>
    <pivotField compact="0" outline="0"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Readmitted?" fld="8" subtotal="count" baseField="0" baseItem="0"/>
    <dataField name="Count of Readmitted?2" fld="8" subtotal="count" baseField="0" baseItem="0" numFmtId="10">
      <extLst>
        <ext xmlns:x14="http://schemas.microsoft.com/office/spreadsheetml/2009/9/main" uri="{E15A36E0-9728-4e99-A89B-3F7291B0FE68}">
          <x14:dataField pivotShowAs="percentOfParentRow"/>
        </ext>
      </extLst>
    </dataField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63A68B-40AA-4068-81A2-E6CFD3485769}" name="PivotTable2" cacheId="116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304" firstHeaderRow="1" firstDataRow="1" firstDataCol="1" rowPageCount="1" colPageCount="1"/>
  <pivotFields count="12">
    <pivotField axis="axisRow" compact="0" outline="0" showAll="0">
      <items count="3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numFmtId="14" outline="0" showAll="0"/>
    <pivotField compact="0" outline="0" showAll="0"/>
    <pivotField axis="axisPage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dataField="1" compact="0" numFmtId="164" outline="0" showAll="0"/>
  </pivotFields>
  <rowFields count="1">
    <field x="0"/>
  </rowFields>
  <rowItems count="3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 t="grand">
      <x/>
    </i>
  </rowItems>
  <colItems count="1">
    <i/>
  </colItems>
  <pageFields count="1">
    <pageField fld="8" hier="-1"/>
  </pageFields>
  <dataFields count="1">
    <dataField name="Average of Total Cost Per Patient" fld="11" subtotal="average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29A6E5-3522-49EB-AC94-C9B5DD7DDBBA}" name="PivotTable2" cacheId="1164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144" firstHeaderRow="1" firstDataRow="1" firstDataCol="1"/>
  <pivotFields count="13">
    <pivotField axis="axisRow" compact="0" outline="0" showAll="0" measureFilter="1">
      <items count="3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numFmtId="14" outline="0" showAll="0"/>
    <pivotField compact="0" outline="0" showAll="0"/>
    <pivotField compact="0" outline="0" showAll="0"/>
    <pivotField compact="0" outline="0" showAll="0"/>
    <pivotField compact="0" numFmtId="164" outline="0" showAll="0"/>
    <pivotField compact="0" numFmtId="164" outline="0" showAll="0"/>
    <pivotField dataField="1" compact="0" outline="0" showAll="0"/>
  </pivotFields>
  <rowFields count="1">
    <field x="0"/>
  </rowFields>
  <rowItems count="141">
    <i>
      <x/>
    </i>
    <i>
      <x v="1"/>
    </i>
    <i>
      <x v="3"/>
    </i>
    <i>
      <x v="7"/>
    </i>
    <i>
      <x v="8"/>
    </i>
    <i>
      <x v="13"/>
    </i>
    <i>
      <x v="15"/>
    </i>
    <i>
      <x v="16"/>
    </i>
    <i>
      <x v="17"/>
    </i>
    <i>
      <x v="18"/>
    </i>
    <i>
      <x v="19"/>
    </i>
    <i>
      <x v="22"/>
    </i>
    <i>
      <x v="23"/>
    </i>
    <i>
      <x v="24"/>
    </i>
    <i>
      <x v="25"/>
    </i>
    <i>
      <x v="27"/>
    </i>
    <i>
      <x v="31"/>
    </i>
    <i>
      <x v="32"/>
    </i>
    <i>
      <x v="33"/>
    </i>
    <i>
      <x v="35"/>
    </i>
    <i>
      <x v="36"/>
    </i>
    <i>
      <x v="39"/>
    </i>
    <i>
      <x v="42"/>
    </i>
    <i>
      <x v="43"/>
    </i>
    <i>
      <x v="44"/>
    </i>
    <i>
      <x v="45"/>
    </i>
    <i>
      <x v="48"/>
    </i>
    <i>
      <x v="50"/>
    </i>
    <i>
      <x v="51"/>
    </i>
    <i>
      <x v="53"/>
    </i>
    <i>
      <x v="55"/>
    </i>
    <i>
      <x v="57"/>
    </i>
    <i>
      <x v="58"/>
    </i>
    <i>
      <x v="60"/>
    </i>
    <i>
      <x v="64"/>
    </i>
    <i>
      <x v="65"/>
    </i>
    <i>
      <x v="68"/>
    </i>
    <i>
      <x v="69"/>
    </i>
    <i>
      <x v="71"/>
    </i>
    <i>
      <x v="72"/>
    </i>
    <i>
      <x v="74"/>
    </i>
    <i>
      <x v="77"/>
    </i>
    <i>
      <x v="79"/>
    </i>
    <i>
      <x v="83"/>
    </i>
    <i>
      <x v="87"/>
    </i>
    <i>
      <x v="88"/>
    </i>
    <i>
      <x v="90"/>
    </i>
    <i>
      <x v="93"/>
    </i>
    <i>
      <x v="94"/>
    </i>
    <i>
      <x v="95"/>
    </i>
    <i>
      <x v="96"/>
    </i>
    <i>
      <x v="97"/>
    </i>
    <i>
      <x v="99"/>
    </i>
    <i>
      <x v="100"/>
    </i>
    <i>
      <x v="105"/>
    </i>
    <i>
      <x v="106"/>
    </i>
    <i>
      <x v="107"/>
    </i>
    <i>
      <x v="109"/>
    </i>
    <i>
      <x v="113"/>
    </i>
    <i>
      <x v="117"/>
    </i>
    <i>
      <x v="120"/>
    </i>
    <i>
      <x v="121"/>
    </i>
    <i>
      <x v="122"/>
    </i>
    <i>
      <x v="125"/>
    </i>
    <i>
      <x v="127"/>
    </i>
    <i>
      <x v="128"/>
    </i>
    <i>
      <x v="130"/>
    </i>
    <i>
      <x v="132"/>
    </i>
    <i>
      <x v="134"/>
    </i>
    <i>
      <x v="136"/>
    </i>
    <i>
      <x v="137"/>
    </i>
    <i>
      <x v="139"/>
    </i>
    <i>
      <x v="141"/>
    </i>
    <i>
      <x v="142"/>
    </i>
    <i>
      <x v="143"/>
    </i>
    <i>
      <x v="145"/>
    </i>
    <i>
      <x v="148"/>
    </i>
    <i>
      <x v="149"/>
    </i>
    <i>
      <x v="152"/>
    </i>
    <i>
      <x v="153"/>
    </i>
    <i>
      <x v="155"/>
    </i>
    <i>
      <x v="157"/>
    </i>
    <i>
      <x v="160"/>
    </i>
    <i>
      <x v="164"/>
    </i>
    <i>
      <x v="165"/>
    </i>
    <i>
      <x v="167"/>
    </i>
    <i>
      <x v="170"/>
    </i>
    <i>
      <x v="173"/>
    </i>
    <i>
      <x v="174"/>
    </i>
    <i>
      <x v="175"/>
    </i>
    <i>
      <x v="176"/>
    </i>
    <i>
      <x v="179"/>
    </i>
    <i>
      <x v="180"/>
    </i>
    <i>
      <x v="182"/>
    </i>
    <i>
      <x v="185"/>
    </i>
    <i>
      <x v="187"/>
    </i>
    <i>
      <x v="189"/>
    </i>
    <i>
      <x v="190"/>
    </i>
    <i>
      <x v="191"/>
    </i>
    <i>
      <x v="193"/>
    </i>
    <i>
      <x v="196"/>
    </i>
    <i>
      <x v="197"/>
    </i>
    <i>
      <x v="198"/>
    </i>
    <i>
      <x v="201"/>
    </i>
    <i>
      <x v="204"/>
    </i>
    <i>
      <x v="208"/>
    </i>
    <i>
      <x v="209"/>
    </i>
    <i>
      <x v="211"/>
    </i>
    <i>
      <x v="215"/>
    </i>
    <i>
      <x v="217"/>
    </i>
    <i>
      <x v="218"/>
    </i>
    <i>
      <x v="220"/>
    </i>
    <i>
      <x v="221"/>
    </i>
    <i>
      <x v="222"/>
    </i>
    <i>
      <x v="223"/>
    </i>
    <i>
      <x v="227"/>
    </i>
    <i>
      <x v="235"/>
    </i>
    <i>
      <x v="236"/>
    </i>
    <i>
      <x v="237"/>
    </i>
    <i>
      <x v="243"/>
    </i>
    <i>
      <x v="244"/>
    </i>
    <i>
      <x v="245"/>
    </i>
    <i>
      <x v="248"/>
    </i>
    <i>
      <x v="249"/>
    </i>
    <i>
      <x v="254"/>
    </i>
    <i>
      <x v="256"/>
    </i>
    <i>
      <x v="258"/>
    </i>
    <i>
      <x v="260"/>
    </i>
    <i>
      <x v="262"/>
    </i>
    <i>
      <x v="264"/>
    </i>
    <i>
      <x v="269"/>
    </i>
    <i>
      <x v="270"/>
    </i>
    <i>
      <x v="274"/>
    </i>
    <i>
      <x v="278"/>
    </i>
    <i>
      <x v="279"/>
    </i>
    <i>
      <x v="287"/>
    </i>
    <i>
      <x v="288"/>
    </i>
    <i>
      <x v="292"/>
    </i>
    <i>
      <x v="296"/>
    </i>
    <i>
      <x v="299"/>
    </i>
    <i t="grand">
      <x/>
    </i>
  </rowItems>
  <colItems count="1">
    <i/>
  </colItems>
  <dataFields count="1">
    <dataField name="Max of Readmission Count per Patient" fld="12" subtotal="max" baseField="0" baseItem="0"/>
  </dataFields>
  <pivotTableStyleInfo name="PivotStyleLight16" showRowHeaders="1" showColHeaders="1" showRowStripes="0" showColStripes="0" showLastColumn="1"/>
  <filters count="1">
    <filter fld="0" type="valueGreaterThanOrEqual" evalOrder="-1" id="1" iMeasureFld="0">
      <autoFilter ref="A1">
        <filterColumn colId="0">
          <customFilters>
            <customFilter operator="greaterThanOrEqual" val="1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3DBFF4-E5D2-4455-8871-3CD6DEBC1311}" name="PivotTable3" cacheId="1164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F11:G17" firstHeaderRow="1" firstDataRow="1" firstDataCol="1"/>
  <pivotFields count="13">
    <pivotField compact="0" outline="0" showAll="0"/>
    <pivotField compact="0" outline="0" showAll="0"/>
    <pivotField compact="0" outline="0" showAll="0"/>
    <pivotField axis="axisRow" compact="0" outline="0" showAll="0">
      <items count="6">
        <item x="0"/>
        <item x="1"/>
        <item x="2"/>
        <item x="4"/>
        <item x="3"/>
        <item t="default"/>
      </items>
    </pivotField>
    <pivotField compact="0" outline="0" showAll="0"/>
    <pivotField compact="0" numFmtId="14" outline="0" showAll="0"/>
    <pivotField compact="0" numFmtId="14" outline="0" showAll="0"/>
    <pivotField compact="0" outline="0" showAll="0"/>
    <pivotField compact="0" outline="0" showAll="0"/>
    <pivotField compact="0" outline="0" showAll="0"/>
    <pivotField dataField="1" compact="0" numFmtId="164" outline="0" showAll="0"/>
    <pivotField compact="0" numFmtId="164" outline="0" showAll="0"/>
    <pivotField compact="0" outline="0"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Cost ($)" fld="10" subtotal="average" baseField="0" baseItem="0" numFmtId="164"/>
  </dataFields>
  <formats count="12">
    <format dxfId="20">
      <pivotArea type="all" dataOnly="0" outline="0" fieldPosition="0"/>
    </format>
    <format dxfId="21">
      <pivotArea outline="0" collapsedLevelsAreSubtotals="1" fieldPosition="0"/>
    </format>
    <format dxfId="22">
      <pivotArea field="3" type="button" dataOnly="0" labelOnly="1" outline="0" axis="axisRow" fieldPosition="0"/>
    </format>
    <format dxfId="23">
      <pivotArea dataOnly="0" labelOnly="1" outline="0" fieldPosition="0">
        <references count="1">
          <reference field="3" count="0"/>
        </references>
      </pivotArea>
    </format>
    <format dxfId="24">
      <pivotArea dataOnly="0" labelOnly="1" grandRow="1" outline="0" fieldPosition="0"/>
    </format>
    <format dxfId="25">
      <pivotArea dataOnly="0" labelOnly="1" outline="0" axis="axisValues" fieldPosition="0"/>
    </format>
    <format dxfId="26">
      <pivotArea outline="0" fieldPosition="0">
        <references count="1">
          <reference field="3" count="1" selected="0">
            <x v="0"/>
          </reference>
        </references>
      </pivotArea>
    </format>
    <format dxfId="27">
      <pivotArea dataOnly="0" labelOnly="1" outline="0" fieldPosition="0">
        <references count="1">
          <reference field="3" count="1">
            <x v="0"/>
          </reference>
        </references>
      </pivotArea>
    </format>
    <format dxfId="28">
      <pivotArea outline="0" fieldPosition="0">
        <references count="1">
          <reference field="3" count="1" selected="0">
            <x v="2"/>
          </reference>
        </references>
      </pivotArea>
    </format>
    <format dxfId="29">
      <pivotArea dataOnly="0" labelOnly="1" outline="0" fieldPosition="0">
        <references count="1">
          <reference field="3" count="1">
            <x v="2"/>
          </reference>
        </references>
      </pivotArea>
    </format>
    <format dxfId="30">
      <pivotArea outline="0" fieldPosition="0">
        <references count="1">
          <reference field="3" count="1" selected="0">
            <x v="1"/>
          </reference>
        </references>
      </pivotArea>
    </format>
    <format dxfId="31">
      <pivotArea dataOnly="0" labelOnly="1" outline="0" fieldPosition="0">
        <references count="1">
          <reference field="3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4B03A8-396E-4BEC-AB11-335A30FF63D3}" name="PivotTable1" cacheId="116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11:C17" firstHeaderRow="0" firstDataRow="1" firstDataCol="1"/>
  <pivotFields count="11">
    <pivotField compact="0" outline="0" showAll="0"/>
    <pivotField compact="0" outline="0" showAll="0"/>
    <pivotField compact="0" outline="0" showAll="0"/>
    <pivotField axis="axisRow" compact="0" outline="0" showAll="0">
      <items count="6">
        <item x="0"/>
        <item x="1"/>
        <item x="2"/>
        <item x="4"/>
        <item x="3"/>
        <item t="default"/>
      </items>
    </pivotField>
    <pivotField compact="0" outline="0" showAll="0"/>
    <pivotField compact="0" numFmtId="14" outline="0" showAll="0"/>
    <pivotField compact="0" numFmtId="14" outline="0" showAll="0"/>
    <pivotField compact="0" outline="0" showAll="0"/>
    <pivotField dataField="1" compact="0" outline="0" showAll="0"/>
    <pivotField compact="0" outline="0" showAll="0"/>
    <pivotField compact="0" outline="0"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Readmitted?" fld="8" subtotal="count" baseField="0" baseItem="0"/>
    <dataField name="Percentage of Readmitted" fld="8" subtotal="count" baseField="0" baseItem="0" numFmtId="10">
      <extLst>
        <ext xmlns:x14="http://schemas.microsoft.com/office/spreadsheetml/2009/9/main" uri="{E15A36E0-9728-4e99-A89B-3F7291B0FE68}">
          <x14:dataField pivotShowAs="percentOfParentRow"/>
        </ext>
      </extLst>
    </dataField>
  </dataFields>
  <formats count="13">
    <format dxfId="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8">
      <pivotArea type="all" dataOnly="0" outline="0" fieldPosition="0"/>
    </format>
    <format dxfId="9">
      <pivotArea outline="0" collapsedLevelsAreSubtotals="1" fieldPosition="0"/>
    </format>
    <format dxfId="10">
      <pivotArea field="3" type="button" dataOnly="0" labelOnly="1" outline="0" axis="axisRow" fieldPosition="0"/>
    </format>
    <format dxfId="11">
      <pivotArea dataOnly="0" labelOnly="1" outline="0" fieldPosition="0">
        <references count="1">
          <reference field="3" count="0"/>
        </references>
      </pivotArea>
    </format>
    <format dxfId="12">
      <pivotArea dataOnly="0" labelOnly="1" grandRow="1" outline="0" fieldPosition="0"/>
    </format>
    <format dxfId="1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4">
      <pivotArea outline="0" fieldPosition="0">
        <references count="1">
          <reference field="3" count="1" selected="0">
            <x v="0"/>
          </reference>
        </references>
      </pivotArea>
    </format>
    <format dxfId="15">
      <pivotArea dataOnly="0" labelOnly="1" outline="0" fieldPosition="0">
        <references count="1">
          <reference field="3" count="1">
            <x v="0"/>
          </reference>
        </references>
      </pivotArea>
    </format>
    <format dxfId="16">
      <pivotArea outline="0" fieldPosition="0">
        <references count="1">
          <reference field="3" count="1" selected="0">
            <x v="2"/>
          </reference>
        </references>
      </pivotArea>
    </format>
    <format dxfId="17">
      <pivotArea dataOnly="0" labelOnly="1" outline="0" fieldPosition="0">
        <references count="1">
          <reference field="3" count="1">
            <x v="2"/>
          </reference>
        </references>
      </pivotArea>
    </format>
    <format dxfId="18">
      <pivotArea outline="0" fieldPosition="0">
        <references count="1">
          <reference field="3" count="1" selected="0">
            <x v="1"/>
          </reference>
        </references>
      </pivotArea>
    </format>
    <format dxfId="19">
      <pivotArea dataOnly="0" labelOnly="1" outline="0" fieldPosition="0">
        <references count="1">
          <reference field="3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DE546F-5405-4440-9C1B-8D79A272E7A8}" name="PivotTable5" cacheId="1164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J11:K16" firstHeaderRow="1" firstDataRow="1" firstDataCol="1"/>
  <pivotFields count="14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numFmtId="14" outline="0" showAll="0"/>
    <pivotField compact="0" outline="0" showAll="0"/>
    <pivotField dataField="1" compact="0" outline="0" showAll="0"/>
    <pivotField compact="0" outline="0" showAll="0"/>
    <pivotField compact="0" numFmtId="164" outline="0" showAll="0"/>
    <pivotField compact="0" numFmtId="164" outline="0" showAll="0"/>
    <pivotField compact="0" outline="0" showAll="0"/>
    <pivotField axis="axisRow" compact="0" outline="0" showAll="0">
      <items count="5">
        <item x="3"/>
        <item x="2"/>
        <item x="0"/>
        <item x="1"/>
        <item t="default"/>
      </items>
    </pivotField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Readmitted?" fld="8" subtotal="count" baseField="0" baseItem="0"/>
  </dataFields>
  <formats count="6">
    <format dxfId="1">
      <pivotArea type="all" dataOnly="0" outline="0" fieldPosition="0"/>
    </format>
    <format dxfId="2">
      <pivotArea outline="0" collapsedLevelsAreSubtotals="1" fieldPosition="0"/>
    </format>
    <format dxfId="3">
      <pivotArea field="13" type="button" dataOnly="0" labelOnly="1" outline="0" axis="axisRow" fieldPosition="0"/>
    </format>
    <format dxfId="4">
      <pivotArea dataOnly="0" labelOnly="1" outline="0" fieldPosition="0">
        <references count="1">
          <reference field="13" count="0"/>
        </references>
      </pivotArea>
    </format>
    <format dxfId="5">
      <pivotArea dataOnly="0" labelOnly="1" grandRow="1" outline="0" fieldPosition="0"/>
    </format>
    <format dxfId="6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66539-02C3-48E1-965D-C5CBFE0B1E4B}">
  <dimension ref="A3:C9"/>
  <sheetViews>
    <sheetView workbookViewId="0">
      <selection activeCell="C15" sqref="C15"/>
    </sheetView>
  </sheetViews>
  <sheetFormatPr defaultRowHeight="15"/>
  <cols>
    <col min="1" max="1" width="14.85546875" bestFit="1" customWidth="1"/>
    <col min="2" max="2" width="20.42578125" bestFit="1" customWidth="1"/>
    <col min="3" max="3" width="21.5703125" bestFit="1" customWidth="1"/>
  </cols>
  <sheetData>
    <row r="3" spans="1:3">
      <c r="A3" s="6" t="s">
        <v>0</v>
      </c>
      <c r="B3" t="s">
        <v>1</v>
      </c>
      <c r="C3" t="s">
        <v>2</v>
      </c>
    </row>
    <row r="4" spans="1:3">
      <c r="A4" t="s">
        <v>3</v>
      </c>
      <c r="B4" s="5">
        <v>45</v>
      </c>
      <c r="C4" s="7">
        <v>0.15</v>
      </c>
    </row>
    <row r="5" spans="1:3">
      <c r="A5" t="s">
        <v>4</v>
      </c>
      <c r="B5" s="5">
        <v>67</v>
      </c>
      <c r="C5" s="7">
        <v>0.22333333333333333</v>
      </c>
    </row>
    <row r="6" spans="1:3">
      <c r="A6" t="s">
        <v>5</v>
      </c>
      <c r="B6" s="5">
        <v>76</v>
      </c>
      <c r="C6" s="7">
        <v>0.25333333333333335</v>
      </c>
    </row>
    <row r="7" spans="1:3">
      <c r="A7" t="s">
        <v>6</v>
      </c>
      <c r="B7" s="5">
        <v>56</v>
      </c>
      <c r="C7" s="7">
        <v>0.18666666666666668</v>
      </c>
    </row>
    <row r="8" spans="1:3">
      <c r="A8" t="s">
        <v>7</v>
      </c>
      <c r="B8" s="5">
        <v>56</v>
      </c>
      <c r="C8" s="7">
        <v>0.18666666666666668</v>
      </c>
    </row>
    <row r="9" spans="1:3">
      <c r="A9" t="s">
        <v>8</v>
      </c>
      <c r="B9" s="5">
        <v>300</v>
      </c>
      <c r="C9" s="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FEA3B-D894-4E1B-8304-88A7BD5E8F9E}">
  <dimension ref="A1:B304"/>
  <sheetViews>
    <sheetView workbookViewId="0">
      <selection activeCell="I9" sqref="I9"/>
    </sheetView>
  </sheetViews>
  <sheetFormatPr defaultRowHeight="15"/>
  <cols>
    <col min="1" max="1" width="12.85546875" bestFit="1" customWidth="1"/>
    <col min="2" max="2" width="30.28515625" bestFit="1" customWidth="1"/>
  </cols>
  <sheetData>
    <row r="1" spans="1:2">
      <c r="A1" s="6" t="s">
        <v>9</v>
      </c>
      <c r="B1" t="s">
        <v>10</v>
      </c>
    </row>
    <row r="3" spans="1:2">
      <c r="A3" s="6" t="s">
        <v>11</v>
      </c>
      <c r="B3" t="s">
        <v>12</v>
      </c>
    </row>
    <row r="4" spans="1:2">
      <c r="A4">
        <v>1001</v>
      </c>
      <c r="B4" s="12">
        <v>11888.01</v>
      </c>
    </row>
    <row r="5" spans="1:2">
      <c r="A5">
        <v>1002</v>
      </c>
      <c r="B5" s="12">
        <v>9064.26</v>
      </c>
    </row>
    <row r="6" spans="1:2">
      <c r="A6">
        <v>1003</v>
      </c>
      <c r="B6" s="12">
        <v>12713.17</v>
      </c>
    </row>
    <row r="7" spans="1:2">
      <c r="A7">
        <v>1004</v>
      </c>
      <c r="B7" s="12">
        <v>7039.13</v>
      </c>
    </row>
    <row r="8" spans="1:2">
      <c r="A8">
        <v>1005</v>
      </c>
      <c r="B8" s="12">
        <v>12685.54</v>
      </c>
    </row>
    <row r="9" spans="1:2">
      <c r="A9">
        <v>1006</v>
      </c>
      <c r="B9" s="12">
        <v>12952.86</v>
      </c>
    </row>
    <row r="10" spans="1:2">
      <c r="A10">
        <v>1007</v>
      </c>
      <c r="B10" s="12">
        <v>14822.66</v>
      </c>
    </row>
    <row r="11" spans="1:2">
      <c r="A11">
        <v>1008</v>
      </c>
      <c r="B11" s="12">
        <v>7263.25</v>
      </c>
    </row>
    <row r="12" spans="1:2">
      <c r="A12">
        <v>1009</v>
      </c>
      <c r="B12" s="12">
        <v>7553.47</v>
      </c>
    </row>
    <row r="13" spans="1:2">
      <c r="A13">
        <v>1010</v>
      </c>
      <c r="B13" s="12">
        <v>7813.98</v>
      </c>
    </row>
    <row r="14" spans="1:2">
      <c r="A14">
        <v>1011</v>
      </c>
      <c r="B14" s="12">
        <v>13616.2</v>
      </c>
    </row>
    <row r="15" spans="1:2">
      <c r="A15">
        <v>1012</v>
      </c>
      <c r="B15" s="12">
        <v>11964.17</v>
      </c>
    </row>
    <row r="16" spans="1:2">
      <c r="A16">
        <v>1013</v>
      </c>
      <c r="B16" s="12">
        <v>4090.91</v>
      </c>
    </row>
    <row r="17" spans="1:2">
      <c r="A17">
        <v>1014</v>
      </c>
      <c r="B17" s="12">
        <v>7579.43</v>
      </c>
    </row>
    <row r="18" spans="1:2">
      <c r="A18">
        <v>1015</v>
      </c>
      <c r="B18" s="12">
        <v>12223.18</v>
      </c>
    </row>
    <row r="19" spans="1:2">
      <c r="A19">
        <v>1016</v>
      </c>
      <c r="B19" s="12">
        <v>13510.24</v>
      </c>
    </row>
    <row r="20" spans="1:2">
      <c r="A20">
        <v>1017</v>
      </c>
      <c r="B20" s="12">
        <v>7486.97</v>
      </c>
    </row>
    <row r="21" spans="1:2">
      <c r="A21">
        <v>1018</v>
      </c>
      <c r="B21" s="12">
        <v>14149.18</v>
      </c>
    </row>
    <row r="22" spans="1:2">
      <c r="A22">
        <v>1019</v>
      </c>
      <c r="B22" s="12">
        <v>8831.89</v>
      </c>
    </row>
    <row r="23" spans="1:2">
      <c r="A23">
        <v>1020</v>
      </c>
      <c r="B23" s="12">
        <v>9332.09</v>
      </c>
    </row>
    <row r="24" spans="1:2">
      <c r="A24">
        <v>1021</v>
      </c>
      <c r="B24" s="12">
        <v>8257.2000000000007</v>
      </c>
    </row>
    <row r="25" spans="1:2">
      <c r="A25">
        <v>1022</v>
      </c>
      <c r="B25" s="12">
        <v>3252.41</v>
      </c>
    </row>
    <row r="26" spans="1:2">
      <c r="A26">
        <v>1023</v>
      </c>
      <c r="B26" s="12">
        <v>13865.04</v>
      </c>
    </row>
    <row r="27" spans="1:2">
      <c r="A27">
        <v>1024</v>
      </c>
      <c r="B27" s="12">
        <v>4587.74</v>
      </c>
    </row>
    <row r="28" spans="1:2">
      <c r="A28">
        <v>1025</v>
      </c>
      <c r="B28" s="12">
        <v>4163.17</v>
      </c>
    </row>
    <row r="29" spans="1:2">
      <c r="A29">
        <v>1026</v>
      </c>
      <c r="B29" s="12">
        <v>7831.46</v>
      </c>
    </row>
    <row r="30" spans="1:2">
      <c r="A30">
        <v>1027</v>
      </c>
      <c r="B30" s="12">
        <v>4682.1899999999996</v>
      </c>
    </row>
    <row r="31" spans="1:2">
      <c r="A31">
        <v>1028</v>
      </c>
      <c r="B31" s="12">
        <v>10825.74</v>
      </c>
    </row>
    <row r="32" spans="1:2">
      <c r="A32">
        <v>1029</v>
      </c>
      <c r="B32" s="12">
        <v>8776.2999999999993</v>
      </c>
    </row>
    <row r="33" spans="1:2">
      <c r="A33">
        <v>1030</v>
      </c>
      <c r="B33" s="12">
        <v>14118.22</v>
      </c>
    </row>
    <row r="34" spans="1:2">
      <c r="A34">
        <v>1031</v>
      </c>
      <c r="B34" s="12">
        <v>5612.41</v>
      </c>
    </row>
    <row r="35" spans="1:2">
      <c r="A35">
        <v>1032</v>
      </c>
      <c r="B35" s="12">
        <v>8721.4599999999991</v>
      </c>
    </row>
    <row r="36" spans="1:2">
      <c r="A36">
        <v>1033</v>
      </c>
      <c r="B36" s="12">
        <v>13341.83</v>
      </c>
    </row>
    <row r="37" spans="1:2">
      <c r="A37">
        <v>1034</v>
      </c>
      <c r="B37" s="12">
        <v>3983.8</v>
      </c>
    </row>
    <row r="38" spans="1:2">
      <c r="A38">
        <v>1035</v>
      </c>
      <c r="B38" s="12">
        <v>5864.23</v>
      </c>
    </row>
    <row r="39" spans="1:2">
      <c r="A39">
        <v>1036</v>
      </c>
      <c r="B39" s="12">
        <v>10453.91</v>
      </c>
    </row>
    <row r="40" spans="1:2">
      <c r="A40">
        <v>1037</v>
      </c>
      <c r="B40" s="12">
        <v>13570.37</v>
      </c>
    </row>
    <row r="41" spans="1:2">
      <c r="A41">
        <v>1038</v>
      </c>
      <c r="B41" s="12">
        <v>10340.129999999999</v>
      </c>
    </row>
    <row r="42" spans="1:2">
      <c r="A42">
        <v>1039</v>
      </c>
      <c r="B42" s="12">
        <v>4385.1400000000003</v>
      </c>
    </row>
    <row r="43" spans="1:2">
      <c r="A43">
        <v>1040</v>
      </c>
      <c r="B43" s="12">
        <v>7114.56</v>
      </c>
    </row>
    <row r="44" spans="1:2">
      <c r="A44">
        <v>1041</v>
      </c>
      <c r="B44" s="12">
        <v>12952.18</v>
      </c>
    </row>
    <row r="45" spans="1:2">
      <c r="A45">
        <v>1042</v>
      </c>
      <c r="B45" s="12">
        <v>9620.17</v>
      </c>
    </row>
    <row r="46" spans="1:2">
      <c r="A46">
        <v>1043</v>
      </c>
      <c r="B46" s="12">
        <v>9990.11</v>
      </c>
    </row>
    <row r="47" spans="1:2">
      <c r="A47">
        <v>1044</v>
      </c>
      <c r="B47" s="12">
        <v>5520.92</v>
      </c>
    </row>
    <row r="48" spans="1:2">
      <c r="A48">
        <v>1045</v>
      </c>
      <c r="B48" s="12">
        <v>13375.27</v>
      </c>
    </row>
    <row r="49" spans="1:2">
      <c r="A49">
        <v>1046</v>
      </c>
      <c r="B49" s="12">
        <v>4910.37</v>
      </c>
    </row>
    <row r="50" spans="1:2">
      <c r="A50">
        <v>1047</v>
      </c>
      <c r="B50" s="12">
        <v>7195.9</v>
      </c>
    </row>
    <row r="51" spans="1:2">
      <c r="A51">
        <v>1048</v>
      </c>
      <c r="B51" s="12">
        <v>13372.24</v>
      </c>
    </row>
    <row r="52" spans="1:2">
      <c r="A52">
        <v>1049</v>
      </c>
      <c r="B52" s="12">
        <v>13524.46</v>
      </c>
    </row>
    <row r="53" spans="1:2">
      <c r="A53">
        <v>1050</v>
      </c>
      <c r="B53" s="12">
        <v>7148.25</v>
      </c>
    </row>
    <row r="54" spans="1:2">
      <c r="A54">
        <v>1051</v>
      </c>
      <c r="B54" s="12">
        <v>3532.64</v>
      </c>
    </row>
    <row r="55" spans="1:2">
      <c r="A55">
        <v>1052</v>
      </c>
      <c r="B55" s="12">
        <v>14049.25</v>
      </c>
    </row>
    <row r="56" spans="1:2">
      <c r="A56">
        <v>1053</v>
      </c>
      <c r="B56" s="12">
        <v>6914.19</v>
      </c>
    </row>
    <row r="57" spans="1:2">
      <c r="A57">
        <v>1054</v>
      </c>
      <c r="B57" s="12">
        <v>9829.26</v>
      </c>
    </row>
    <row r="58" spans="1:2">
      <c r="A58">
        <v>1055</v>
      </c>
      <c r="B58" s="12">
        <v>12429.11</v>
      </c>
    </row>
    <row r="59" spans="1:2">
      <c r="A59">
        <v>1056</v>
      </c>
      <c r="B59" s="12">
        <v>8678.23</v>
      </c>
    </row>
    <row r="60" spans="1:2">
      <c r="A60">
        <v>1057</v>
      </c>
      <c r="B60" s="12">
        <v>4120.6499999999996</v>
      </c>
    </row>
    <row r="61" spans="1:2">
      <c r="A61">
        <v>1058</v>
      </c>
      <c r="B61" s="12">
        <v>5938.11</v>
      </c>
    </row>
    <row r="62" spans="1:2">
      <c r="A62">
        <v>1059</v>
      </c>
      <c r="B62" s="12">
        <v>11356.25</v>
      </c>
    </row>
    <row r="63" spans="1:2">
      <c r="A63">
        <v>1060</v>
      </c>
      <c r="B63" s="12">
        <v>5626.09</v>
      </c>
    </row>
    <row r="64" spans="1:2">
      <c r="A64">
        <v>1061</v>
      </c>
      <c r="B64" s="12">
        <v>8575.7199999999993</v>
      </c>
    </row>
    <row r="65" spans="1:2">
      <c r="A65">
        <v>1062</v>
      </c>
      <c r="B65" s="12">
        <v>13766.5</v>
      </c>
    </row>
    <row r="66" spans="1:2">
      <c r="A66">
        <v>1063</v>
      </c>
      <c r="B66" s="12">
        <v>10520.98</v>
      </c>
    </row>
    <row r="67" spans="1:2">
      <c r="A67">
        <v>1064</v>
      </c>
      <c r="B67" s="12">
        <v>6836.51</v>
      </c>
    </row>
    <row r="68" spans="1:2">
      <c r="A68">
        <v>1065</v>
      </c>
      <c r="B68" s="12">
        <v>5567.43</v>
      </c>
    </row>
    <row r="69" spans="1:2">
      <c r="A69">
        <v>1066</v>
      </c>
      <c r="B69" s="12">
        <v>7673.72</v>
      </c>
    </row>
    <row r="70" spans="1:2">
      <c r="A70">
        <v>1067</v>
      </c>
      <c r="B70" s="12">
        <v>6583.35</v>
      </c>
    </row>
    <row r="71" spans="1:2">
      <c r="A71">
        <v>1068</v>
      </c>
      <c r="B71" s="12">
        <v>8230.0300000000007</v>
      </c>
    </row>
    <row r="72" spans="1:2">
      <c r="A72">
        <v>1069</v>
      </c>
      <c r="B72" s="12">
        <v>9409.48</v>
      </c>
    </row>
    <row r="73" spans="1:2">
      <c r="A73">
        <v>1070</v>
      </c>
      <c r="B73" s="12">
        <v>5180.75</v>
      </c>
    </row>
    <row r="74" spans="1:2">
      <c r="A74">
        <v>1071</v>
      </c>
      <c r="B74" s="12">
        <v>12134.76</v>
      </c>
    </row>
    <row r="75" spans="1:2">
      <c r="A75">
        <v>1072</v>
      </c>
      <c r="B75" s="12">
        <v>9473.0300000000007</v>
      </c>
    </row>
    <row r="76" spans="1:2">
      <c r="A76">
        <v>1073</v>
      </c>
      <c r="B76" s="12">
        <v>10456.030000000001</v>
      </c>
    </row>
    <row r="77" spans="1:2">
      <c r="A77">
        <v>1074</v>
      </c>
      <c r="B77" s="12">
        <v>11393.58</v>
      </c>
    </row>
    <row r="78" spans="1:2">
      <c r="A78">
        <v>1075</v>
      </c>
      <c r="B78" s="12">
        <v>9909.56</v>
      </c>
    </row>
    <row r="79" spans="1:2">
      <c r="A79">
        <v>1076</v>
      </c>
      <c r="B79" s="12">
        <v>13203.52</v>
      </c>
    </row>
    <row r="80" spans="1:2">
      <c r="A80">
        <v>1077</v>
      </c>
      <c r="B80" s="12">
        <v>10938.26</v>
      </c>
    </row>
    <row r="81" spans="1:2">
      <c r="A81">
        <v>1078</v>
      </c>
      <c r="B81" s="12">
        <v>14529.45</v>
      </c>
    </row>
    <row r="82" spans="1:2">
      <c r="A82">
        <v>1079</v>
      </c>
      <c r="B82" s="12">
        <v>10390.950000000001</v>
      </c>
    </row>
    <row r="83" spans="1:2">
      <c r="A83">
        <v>1080</v>
      </c>
      <c r="B83" s="12">
        <v>6347.14</v>
      </c>
    </row>
    <row r="84" spans="1:2">
      <c r="A84">
        <v>1081</v>
      </c>
      <c r="B84" s="12">
        <v>13211.43</v>
      </c>
    </row>
    <row r="85" spans="1:2">
      <c r="A85">
        <v>1082</v>
      </c>
      <c r="B85" s="12">
        <v>13563.84</v>
      </c>
    </row>
    <row r="86" spans="1:2">
      <c r="A86">
        <v>1083</v>
      </c>
      <c r="B86" s="12">
        <v>8862.93</v>
      </c>
    </row>
    <row r="87" spans="1:2">
      <c r="A87">
        <v>1084</v>
      </c>
      <c r="B87" s="12">
        <v>5659.16</v>
      </c>
    </row>
    <row r="88" spans="1:2">
      <c r="A88">
        <v>1085</v>
      </c>
      <c r="B88" s="12">
        <v>8106.05</v>
      </c>
    </row>
    <row r="89" spans="1:2">
      <c r="A89">
        <v>1086</v>
      </c>
      <c r="B89" s="12">
        <v>5766.46</v>
      </c>
    </row>
    <row r="90" spans="1:2">
      <c r="A90">
        <v>1087</v>
      </c>
      <c r="B90" s="12">
        <v>6318</v>
      </c>
    </row>
    <row r="91" spans="1:2">
      <c r="A91">
        <v>1088</v>
      </c>
      <c r="B91" s="12">
        <v>5153.3</v>
      </c>
    </row>
    <row r="92" spans="1:2">
      <c r="A92">
        <v>1089</v>
      </c>
      <c r="B92" s="12">
        <v>6505.64</v>
      </c>
    </row>
    <row r="93" spans="1:2">
      <c r="A93">
        <v>1090</v>
      </c>
      <c r="B93" s="12">
        <v>8632.76</v>
      </c>
    </row>
    <row r="94" spans="1:2">
      <c r="A94">
        <v>1091</v>
      </c>
      <c r="B94" s="12">
        <v>7808.49</v>
      </c>
    </row>
    <row r="95" spans="1:2">
      <c r="A95">
        <v>1092</v>
      </c>
      <c r="B95" s="12">
        <v>4022.17</v>
      </c>
    </row>
    <row r="96" spans="1:2">
      <c r="A96">
        <v>1093</v>
      </c>
      <c r="B96" s="12">
        <v>8406.17</v>
      </c>
    </row>
    <row r="97" spans="1:2">
      <c r="A97">
        <v>1094</v>
      </c>
      <c r="B97" s="12">
        <v>14521.31</v>
      </c>
    </row>
    <row r="98" spans="1:2">
      <c r="A98">
        <v>1095</v>
      </c>
      <c r="B98" s="12">
        <v>9623.91</v>
      </c>
    </row>
    <row r="99" spans="1:2">
      <c r="A99">
        <v>1096</v>
      </c>
      <c r="B99" s="12">
        <v>6457.26</v>
      </c>
    </row>
    <row r="100" spans="1:2">
      <c r="A100">
        <v>1097</v>
      </c>
      <c r="B100" s="12">
        <v>4377.32</v>
      </c>
    </row>
    <row r="101" spans="1:2">
      <c r="A101">
        <v>1098</v>
      </c>
      <c r="B101" s="12">
        <v>12511.54</v>
      </c>
    </row>
    <row r="102" spans="1:2">
      <c r="A102">
        <v>1099</v>
      </c>
      <c r="B102" s="12">
        <v>11264.14</v>
      </c>
    </row>
    <row r="103" spans="1:2">
      <c r="A103">
        <v>1100</v>
      </c>
      <c r="B103" s="12">
        <v>11814.41</v>
      </c>
    </row>
    <row r="104" spans="1:2">
      <c r="A104">
        <v>1101</v>
      </c>
      <c r="B104" s="12">
        <v>11067.38</v>
      </c>
    </row>
    <row r="105" spans="1:2">
      <c r="A105">
        <v>1102</v>
      </c>
      <c r="B105" s="12">
        <v>13992.87</v>
      </c>
    </row>
    <row r="106" spans="1:2">
      <c r="A106">
        <v>1103</v>
      </c>
      <c r="B106" s="12">
        <v>7900.18</v>
      </c>
    </row>
    <row r="107" spans="1:2">
      <c r="A107">
        <v>1104</v>
      </c>
      <c r="B107" s="12">
        <v>6458.61</v>
      </c>
    </row>
    <row r="108" spans="1:2">
      <c r="A108">
        <v>1105</v>
      </c>
      <c r="B108" s="12">
        <v>6879.29</v>
      </c>
    </row>
    <row r="109" spans="1:2">
      <c r="A109">
        <v>1106</v>
      </c>
      <c r="B109" s="12">
        <v>7341.35</v>
      </c>
    </row>
    <row r="110" spans="1:2">
      <c r="A110">
        <v>1107</v>
      </c>
      <c r="B110" s="12">
        <v>8257.39</v>
      </c>
    </row>
    <row r="111" spans="1:2">
      <c r="A111">
        <v>1108</v>
      </c>
      <c r="B111" s="12">
        <v>7895.89</v>
      </c>
    </row>
    <row r="112" spans="1:2">
      <c r="A112">
        <v>1109</v>
      </c>
      <c r="B112" s="12">
        <v>9106.4599999999991</v>
      </c>
    </row>
    <row r="113" spans="1:2">
      <c r="A113">
        <v>1110</v>
      </c>
      <c r="B113" s="12">
        <v>5287.32</v>
      </c>
    </row>
    <row r="114" spans="1:2">
      <c r="A114">
        <v>1111</v>
      </c>
      <c r="B114" s="12">
        <v>14210.98</v>
      </c>
    </row>
    <row r="115" spans="1:2">
      <c r="A115">
        <v>1112</v>
      </c>
      <c r="B115" s="12">
        <v>13383.13</v>
      </c>
    </row>
    <row r="116" spans="1:2">
      <c r="A116">
        <v>1113</v>
      </c>
      <c r="B116" s="12">
        <v>8464.14</v>
      </c>
    </row>
    <row r="117" spans="1:2">
      <c r="A117">
        <v>1114</v>
      </c>
      <c r="B117" s="12">
        <v>11936.46</v>
      </c>
    </row>
    <row r="118" spans="1:2">
      <c r="A118">
        <v>1115</v>
      </c>
      <c r="B118" s="12">
        <v>13436.4</v>
      </c>
    </row>
    <row r="119" spans="1:2">
      <c r="A119">
        <v>1116</v>
      </c>
      <c r="B119" s="12">
        <v>13451.2</v>
      </c>
    </row>
    <row r="120" spans="1:2">
      <c r="A120">
        <v>1117</v>
      </c>
      <c r="B120" s="12">
        <v>10798.04</v>
      </c>
    </row>
    <row r="121" spans="1:2">
      <c r="A121">
        <v>1118</v>
      </c>
      <c r="B121" s="12">
        <v>3821.05</v>
      </c>
    </row>
    <row r="122" spans="1:2">
      <c r="A122">
        <v>1119</v>
      </c>
      <c r="B122" s="12">
        <v>4996.38</v>
      </c>
    </row>
    <row r="123" spans="1:2">
      <c r="A123">
        <v>1120</v>
      </c>
      <c r="B123" s="12">
        <v>7498.09</v>
      </c>
    </row>
    <row r="124" spans="1:2">
      <c r="A124">
        <v>1121</v>
      </c>
      <c r="B124" s="12">
        <v>3947.62</v>
      </c>
    </row>
    <row r="125" spans="1:2">
      <c r="A125">
        <v>1122</v>
      </c>
      <c r="B125" s="12">
        <v>10654.86</v>
      </c>
    </row>
    <row r="126" spans="1:2">
      <c r="A126">
        <v>1123</v>
      </c>
      <c r="B126" s="12">
        <v>8300.76</v>
      </c>
    </row>
    <row r="127" spans="1:2">
      <c r="A127">
        <v>1124</v>
      </c>
      <c r="B127" s="12">
        <v>5390.6</v>
      </c>
    </row>
    <row r="128" spans="1:2">
      <c r="A128">
        <v>1125</v>
      </c>
      <c r="B128" s="12">
        <v>9897.74</v>
      </c>
    </row>
    <row r="129" spans="1:2">
      <c r="A129">
        <v>1126</v>
      </c>
      <c r="B129" s="12">
        <v>11942.07</v>
      </c>
    </row>
    <row r="130" spans="1:2">
      <c r="A130">
        <v>1127</v>
      </c>
      <c r="B130" s="12">
        <v>11133.17</v>
      </c>
    </row>
    <row r="131" spans="1:2">
      <c r="A131">
        <v>1128</v>
      </c>
      <c r="B131" s="12">
        <v>7378.33</v>
      </c>
    </row>
    <row r="132" spans="1:2">
      <c r="A132">
        <v>1129</v>
      </c>
      <c r="B132" s="12">
        <v>12438.15</v>
      </c>
    </row>
    <row r="133" spans="1:2">
      <c r="A133">
        <v>1130</v>
      </c>
      <c r="B133" s="12">
        <v>14608.61</v>
      </c>
    </row>
    <row r="134" spans="1:2">
      <c r="A134">
        <v>1131</v>
      </c>
      <c r="B134" s="12">
        <v>14598</v>
      </c>
    </row>
    <row r="135" spans="1:2">
      <c r="A135">
        <v>1132</v>
      </c>
      <c r="B135" s="12">
        <v>9438.8700000000008</v>
      </c>
    </row>
    <row r="136" spans="1:2">
      <c r="A136">
        <v>1133</v>
      </c>
      <c r="B136" s="12">
        <v>3300.3</v>
      </c>
    </row>
    <row r="137" spans="1:2">
      <c r="A137">
        <v>1134</v>
      </c>
      <c r="B137" s="12">
        <v>4400.1099999999997</v>
      </c>
    </row>
    <row r="138" spans="1:2">
      <c r="A138">
        <v>1135</v>
      </c>
      <c r="B138" s="12">
        <v>4627.97</v>
      </c>
    </row>
    <row r="139" spans="1:2">
      <c r="A139">
        <v>1136</v>
      </c>
      <c r="B139" s="12">
        <v>10859.06</v>
      </c>
    </row>
    <row r="140" spans="1:2">
      <c r="A140">
        <v>1137</v>
      </c>
      <c r="B140" s="12">
        <v>8336.35</v>
      </c>
    </row>
    <row r="141" spans="1:2">
      <c r="A141">
        <v>1138</v>
      </c>
      <c r="B141" s="12">
        <v>6310.58</v>
      </c>
    </row>
    <row r="142" spans="1:2">
      <c r="A142">
        <v>1139</v>
      </c>
      <c r="B142" s="12">
        <v>5922.83</v>
      </c>
    </row>
    <row r="143" spans="1:2">
      <c r="A143">
        <v>1140</v>
      </c>
      <c r="B143" s="12">
        <v>6942.71</v>
      </c>
    </row>
    <row r="144" spans="1:2">
      <c r="A144">
        <v>1141</v>
      </c>
      <c r="B144" s="12">
        <v>12582.17</v>
      </c>
    </row>
    <row r="145" spans="1:2">
      <c r="A145">
        <v>1142</v>
      </c>
      <c r="B145" s="12">
        <v>6885.26</v>
      </c>
    </row>
    <row r="146" spans="1:2">
      <c r="A146">
        <v>1143</v>
      </c>
      <c r="B146" s="12">
        <v>3762.7</v>
      </c>
    </row>
    <row r="147" spans="1:2">
      <c r="A147">
        <v>1144</v>
      </c>
      <c r="B147" s="12">
        <v>3520.38</v>
      </c>
    </row>
    <row r="148" spans="1:2">
      <c r="A148">
        <v>1145</v>
      </c>
      <c r="B148" s="12">
        <v>8115.28</v>
      </c>
    </row>
    <row r="149" spans="1:2">
      <c r="A149">
        <v>1146</v>
      </c>
      <c r="B149" s="12">
        <v>4514.3</v>
      </c>
    </row>
    <row r="150" spans="1:2">
      <c r="A150">
        <v>1147</v>
      </c>
      <c r="B150" s="12">
        <v>8444.59</v>
      </c>
    </row>
    <row r="151" spans="1:2">
      <c r="A151">
        <v>1148</v>
      </c>
      <c r="B151" s="12">
        <v>8418.66</v>
      </c>
    </row>
    <row r="152" spans="1:2">
      <c r="A152">
        <v>1149</v>
      </c>
      <c r="B152" s="12">
        <v>8121.17</v>
      </c>
    </row>
    <row r="153" spans="1:2">
      <c r="A153">
        <v>1150</v>
      </c>
      <c r="B153" s="12">
        <v>8182.52</v>
      </c>
    </row>
    <row r="154" spans="1:2">
      <c r="A154">
        <v>1151</v>
      </c>
      <c r="B154" s="12">
        <v>11040.16</v>
      </c>
    </row>
    <row r="155" spans="1:2">
      <c r="A155">
        <v>1152</v>
      </c>
      <c r="B155" s="12">
        <v>7219.75</v>
      </c>
    </row>
    <row r="156" spans="1:2">
      <c r="A156">
        <v>1153</v>
      </c>
      <c r="B156" s="12">
        <v>13144.48</v>
      </c>
    </row>
    <row r="157" spans="1:2">
      <c r="A157">
        <v>1154</v>
      </c>
      <c r="B157" s="12">
        <v>14149.01</v>
      </c>
    </row>
    <row r="158" spans="1:2">
      <c r="A158">
        <v>1155</v>
      </c>
      <c r="B158" s="12">
        <v>3073.27</v>
      </c>
    </row>
    <row r="159" spans="1:2">
      <c r="A159">
        <v>1156</v>
      </c>
      <c r="B159" s="12">
        <v>9365.7900000000009</v>
      </c>
    </row>
    <row r="160" spans="1:2">
      <c r="A160">
        <v>1157</v>
      </c>
      <c r="B160" s="12">
        <v>11659.15</v>
      </c>
    </row>
    <row r="161" spans="1:2">
      <c r="A161">
        <v>1158</v>
      </c>
      <c r="B161" s="12">
        <v>3978.98</v>
      </c>
    </row>
    <row r="162" spans="1:2">
      <c r="A162">
        <v>1159</v>
      </c>
      <c r="B162" s="12">
        <v>5586.83</v>
      </c>
    </row>
    <row r="163" spans="1:2">
      <c r="A163">
        <v>1160</v>
      </c>
      <c r="B163" s="12">
        <v>9323.2099999999991</v>
      </c>
    </row>
    <row r="164" spans="1:2">
      <c r="A164">
        <v>1161</v>
      </c>
      <c r="B164" s="12">
        <v>14343.89</v>
      </c>
    </row>
    <row r="165" spans="1:2">
      <c r="A165">
        <v>1162</v>
      </c>
      <c r="B165" s="12">
        <v>11964.17</v>
      </c>
    </row>
    <row r="166" spans="1:2">
      <c r="A166">
        <v>1163</v>
      </c>
      <c r="B166" s="12">
        <v>3864.91</v>
      </c>
    </row>
    <row r="167" spans="1:2">
      <c r="A167">
        <v>1164</v>
      </c>
      <c r="B167" s="12">
        <v>9880.7999999999993</v>
      </c>
    </row>
    <row r="168" spans="1:2">
      <c r="A168">
        <v>1165</v>
      </c>
      <c r="B168" s="12">
        <v>14371.37</v>
      </c>
    </row>
    <row r="169" spans="1:2">
      <c r="A169">
        <v>1166</v>
      </c>
      <c r="B169" s="12">
        <v>10066.459999999999</v>
      </c>
    </row>
    <row r="170" spans="1:2">
      <c r="A170">
        <v>1167</v>
      </c>
      <c r="B170" s="12">
        <v>12349.41</v>
      </c>
    </row>
    <row r="171" spans="1:2">
      <c r="A171">
        <v>1168</v>
      </c>
      <c r="B171" s="12">
        <v>4233.6499999999996</v>
      </c>
    </row>
    <row r="172" spans="1:2">
      <c r="A172">
        <v>1169</v>
      </c>
      <c r="B172" s="12">
        <v>8567.44</v>
      </c>
    </row>
    <row r="173" spans="1:2">
      <c r="A173">
        <v>1170</v>
      </c>
      <c r="B173" s="12">
        <v>3819.44</v>
      </c>
    </row>
    <row r="174" spans="1:2">
      <c r="A174">
        <v>1171</v>
      </c>
      <c r="B174" s="12">
        <v>8540.91</v>
      </c>
    </row>
    <row r="175" spans="1:2">
      <c r="A175">
        <v>1172</v>
      </c>
      <c r="B175" s="12">
        <v>8552.5400000000009</v>
      </c>
    </row>
    <row r="176" spans="1:2">
      <c r="A176">
        <v>1173</v>
      </c>
      <c r="B176" s="12">
        <v>10260.07</v>
      </c>
    </row>
    <row r="177" spans="1:2">
      <c r="A177">
        <v>1174</v>
      </c>
      <c r="B177" s="12">
        <v>10753.53</v>
      </c>
    </row>
    <row r="178" spans="1:2">
      <c r="A178">
        <v>1175</v>
      </c>
      <c r="B178" s="12">
        <v>7474.22</v>
      </c>
    </row>
    <row r="179" spans="1:2">
      <c r="A179">
        <v>1176</v>
      </c>
      <c r="B179" s="12">
        <v>4134.07</v>
      </c>
    </row>
    <row r="180" spans="1:2">
      <c r="A180">
        <v>1177</v>
      </c>
      <c r="B180" s="12">
        <v>6722.78</v>
      </c>
    </row>
    <row r="181" spans="1:2">
      <c r="A181">
        <v>1178</v>
      </c>
      <c r="B181" s="12">
        <v>12758.22</v>
      </c>
    </row>
    <row r="182" spans="1:2">
      <c r="A182">
        <v>1179</v>
      </c>
      <c r="B182" s="12">
        <v>5163.16</v>
      </c>
    </row>
    <row r="183" spans="1:2">
      <c r="A183">
        <v>1180</v>
      </c>
      <c r="B183" s="12">
        <v>6549.51</v>
      </c>
    </row>
    <row r="184" spans="1:2">
      <c r="A184">
        <v>1181</v>
      </c>
      <c r="B184" s="12">
        <v>7520.64</v>
      </c>
    </row>
    <row r="185" spans="1:2">
      <c r="A185">
        <v>1182</v>
      </c>
      <c r="B185" s="12">
        <v>11116.36</v>
      </c>
    </row>
    <row r="186" spans="1:2">
      <c r="A186">
        <v>1183</v>
      </c>
      <c r="B186" s="12">
        <v>14587.16</v>
      </c>
    </row>
    <row r="187" spans="1:2">
      <c r="A187">
        <v>1184</v>
      </c>
      <c r="B187" s="12">
        <v>9034.8799999999992</v>
      </c>
    </row>
    <row r="188" spans="1:2">
      <c r="A188">
        <v>1185</v>
      </c>
      <c r="B188" s="12">
        <v>13489.4</v>
      </c>
    </row>
    <row r="189" spans="1:2">
      <c r="A189">
        <v>1186</v>
      </c>
      <c r="B189" s="12">
        <v>8391.83</v>
      </c>
    </row>
    <row r="190" spans="1:2">
      <c r="A190">
        <v>1187</v>
      </c>
      <c r="B190" s="12">
        <v>14165.66</v>
      </c>
    </row>
    <row r="191" spans="1:2">
      <c r="A191">
        <v>1188</v>
      </c>
      <c r="B191" s="12">
        <v>5694.47</v>
      </c>
    </row>
    <row r="192" spans="1:2">
      <c r="A192">
        <v>1189</v>
      </c>
      <c r="B192" s="12">
        <v>14008.75</v>
      </c>
    </row>
    <row r="193" spans="1:2">
      <c r="A193">
        <v>1190</v>
      </c>
      <c r="B193" s="12">
        <v>3228.05</v>
      </c>
    </row>
    <row r="194" spans="1:2">
      <c r="A194">
        <v>1191</v>
      </c>
      <c r="B194" s="12">
        <v>4462.18</v>
      </c>
    </row>
    <row r="195" spans="1:2">
      <c r="A195">
        <v>1192</v>
      </c>
      <c r="B195" s="12">
        <v>9184.51</v>
      </c>
    </row>
    <row r="196" spans="1:2">
      <c r="A196">
        <v>1193</v>
      </c>
      <c r="B196" s="12">
        <v>5886.77</v>
      </c>
    </row>
    <row r="197" spans="1:2">
      <c r="A197">
        <v>1194</v>
      </c>
      <c r="B197" s="12">
        <v>13479.98</v>
      </c>
    </row>
    <row r="198" spans="1:2">
      <c r="A198">
        <v>1195</v>
      </c>
      <c r="B198" s="12">
        <v>12462.24</v>
      </c>
    </row>
    <row r="199" spans="1:2">
      <c r="A199">
        <v>1196</v>
      </c>
      <c r="B199" s="12">
        <v>9552.16</v>
      </c>
    </row>
    <row r="200" spans="1:2">
      <c r="A200">
        <v>1197</v>
      </c>
      <c r="B200" s="12">
        <v>12314.28</v>
      </c>
    </row>
    <row r="201" spans="1:2">
      <c r="A201">
        <v>1198</v>
      </c>
      <c r="B201" s="12">
        <v>14200.45</v>
      </c>
    </row>
    <row r="202" spans="1:2">
      <c r="A202">
        <v>1199</v>
      </c>
      <c r="B202" s="12">
        <v>7283.69</v>
      </c>
    </row>
    <row r="203" spans="1:2">
      <c r="A203">
        <v>1200</v>
      </c>
      <c r="B203" s="12">
        <v>13673.84</v>
      </c>
    </row>
    <row r="204" spans="1:2">
      <c r="A204">
        <v>1201</v>
      </c>
      <c r="B204" s="12">
        <v>14091.73</v>
      </c>
    </row>
    <row r="205" spans="1:2">
      <c r="A205">
        <v>1202</v>
      </c>
      <c r="B205" s="12">
        <v>6525.2</v>
      </c>
    </row>
    <row r="206" spans="1:2">
      <c r="A206">
        <v>1203</v>
      </c>
      <c r="B206" s="12">
        <v>4999.74</v>
      </c>
    </row>
    <row r="207" spans="1:2">
      <c r="A207">
        <v>1204</v>
      </c>
      <c r="B207" s="12">
        <v>6294.66</v>
      </c>
    </row>
    <row r="208" spans="1:2">
      <c r="A208">
        <v>1205</v>
      </c>
      <c r="B208" s="12">
        <v>13184.03</v>
      </c>
    </row>
    <row r="209" spans="1:2">
      <c r="A209">
        <v>1206</v>
      </c>
      <c r="B209" s="12">
        <v>7594.25</v>
      </c>
    </row>
    <row r="210" spans="1:2">
      <c r="A210">
        <v>1207</v>
      </c>
      <c r="B210" s="12">
        <v>12157.01</v>
      </c>
    </row>
    <row r="211" spans="1:2">
      <c r="A211">
        <v>1208</v>
      </c>
      <c r="B211" s="12">
        <v>5995.34</v>
      </c>
    </row>
    <row r="212" spans="1:2">
      <c r="A212">
        <v>1209</v>
      </c>
      <c r="B212" s="12">
        <v>12299.57</v>
      </c>
    </row>
    <row r="213" spans="1:2">
      <c r="A213">
        <v>1210</v>
      </c>
      <c r="B213" s="12">
        <v>8424.51</v>
      </c>
    </row>
    <row r="214" spans="1:2">
      <c r="A214">
        <v>1211</v>
      </c>
      <c r="B214" s="12">
        <v>13695.98</v>
      </c>
    </row>
    <row r="215" spans="1:2">
      <c r="A215">
        <v>1212</v>
      </c>
      <c r="B215" s="12">
        <v>12504.79</v>
      </c>
    </row>
    <row r="216" spans="1:2">
      <c r="A216">
        <v>1213</v>
      </c>
      <c r="B216" s="12">
        <v>8608.8700000000008</v>
      </c>
    </row>
    <row r="217" spans="1:2">
      <c r="A217">
        <v>1214</v>
      </c>
      <c r="B217" s="12">
        <v>9308.35</v>
      </c>
    </row>
    <row r="218" spans="1:2">
      <c r="A218">
        <v>1215</v>
      </c>
      <c r="B218" s="12">
        <v>8590</v>
      </c>
    </row>
    <row r="219" spans="1:2">
      <c r="A219">
        <v>1216</v>
      </c>
      <c r="B219" s="12">
        <v>9217.23</v>
      </c>
    </row>
    <row r="220" spans="1:2">
      <c r="A220">
        <v>1217</v>
      </c>
      <c r="B220" s="12">
        <v>13151.2</v>
      </c>
    </row>
    <row r="221" spans="1:2">
      <c r="A221">
        <v>1218</v>
      </c>
      <c r="B221" s="12">
        <v>10691.85</v>
      </c>
    </row>
    <row r="222" spans="1:2">
      <c r="A222">
        <v>1219</v>
      </c>
      <c r="B222" s="12">
        <v>3974.67</v>
      </c>
    </row>
    <row r="223" spans="1:2">
      <c r="A223">
        <v>1220</v>
      </c>
      <c r="B223" s="12">
        <v>10702.89</v>
      </c>
    </row>
    <row r="224" spans="1:2">
      <c r="A224">
        <v>1221</v>
      </c>
      <c r="B224" s="12">
        <v>3718.96</v>
      </c>
    </row>
    <row r="225" spans="1:2">
      <c r="A225">
        <v>1222</v>
      </c>
      <c r="B225" s="12">
        <v>13337.82</v>
      </c>
    </row>
    <row r="226" spans="1:2">
      <c r="A226">
        <v>1223</v>
      </c>
      <c r="B226" s="12">
        <v>5900.85</v>
      </c>
    </row>
    <row r="227" spans="1:2">
      <c r="A227">
        <v>1224</v>
      </c>
      <c r="B227" s="12">
        <v>14344.62</v>
      </c>
    </row>
    <row r="228" spans="1:2">
      <c r="A228">
        <v>1225</v>
      </c>
      <c r="B228" s="12">
        <v>5278.01</v>
      </c>
    </row>
    <row r="229" spans="1:2">
      <c r="A229">
        <v>1226</v>
      </c>
      <c r="B229" s="12">
        <v>3278.12</v>
      </c>
    </row>
    <row r="230" spans="1:2">
      <c r="A230">
        <v>1227</v>
      </c>
      <c r="B230" s="12">
        <v>3583.9</v>
      </c>
    </row>
    <row r="231" spans="1:2">
      <c r="A231">
        <v>1228</v>
      </c>
      <c r="B231" s="12">
        <v>4607.22</v>
      </c>
    </row>
    <row r="232" spans="1:2">
      <c r="A232">
        <v>1229</v>
      </c>
      <c r="B232" s="12">
        <v>3613.89</v>
      </c>
    </row>
    <row r="233" spans="1:2">
      <c r="A233">
        <v>1230</v>
      </c>
      <c r="B233" s="12">
        <v>12172.85</v>
      </c>
    </row>
    <row r="234" spans="1:2">
      <c r="A234">
        <v>1231</v>
      </c>
      <c r="B234" s="12">
        <v>12538.77</v>
      </c>
    </row>
    <row r="235" spans="1:2">
      <c r="A235">
        <v>1232</v>
      </c>
      <c r="B235" s="12">
        <v>9000.93</v>
      </c>
    </row>
    <row r="236" spans="1:2">
      <c r="A236">
        <v>1233</v>
      </c>
      <c r="B236" s="12">
        <v>4787.29</v>
      </c>
    </row>
    <row r="237" spans="1:2">
      <c r="A237">
        <v>1234</v>
      </c>
      <c r="B237" s="12">
        <v>10124.700000000001</v>
      </c>
    </row>
    <row r="238" spans="1:2">
      <c r="A238">
        <v>1235</v>
      </c>
      <c r="B238" s="12">
        <v>12788.99</v>
      </c>
    </row>
    <row r="239" spans="1:2">
      <c r="A239">
        <v>1236</v>
      </c>
      <c r="B239" s="12">
        <v>8695.08</v>
      </c>
    </row>
    <row r="240" spans="1:2">
      <c r="A240">
        <v>1237</v>
      </c>
      <c r="B240" s="12">
        <v>10548.3</v>
      </c>
    </row>
    <row r="241" spans="1:2">
      <c r="A241">
        <v>1238</v>
      </c>
      <c r="B241" s="12">
        <v>3227.25</v>
      </c>
    </row>
    <row r="242" spans="1:2">
      <c r="A242">
        <v>1239</v>
      </c>
      <c r="B242" s="12">
        <v>13473.81</v>
      </c>
    </row>
    <row r="243" spans="1:2">
      <c r="A243">
        <v>1240</v>
      </c>
      <c r="B243" s="12">
        <v>9305.73</v>
      </c>
    </row>
    <row r="244" spans="1:2">
      <c r="A244">
        <v>1241</v>
      </c>
      <c r="B244" s="12">
        <v>10320.92</v>
      </c>
    </row>
    <row r="245" spans="1:2">
      <c r="A245">
        <v>1242</v>
      </c>
      <c r="B245" s="12">
        <v>11458.81</v>
      </c>
    </row>
    <row r="246" spans="1:2">
      <c r="A246">
        <v>1243</v>
      </c>
      <c r="B246" s="12">
        <v>4462.49</v>
      </c>
    </row>
    <row r="247" spans="1:2">
      <c r="A247">
        <v>1244</v>
      </c>
      <c r="B247" s="12">
        <v>14463.76</v>
      </c>
    </row>
    <row r="248" spans="1:2">
      <c r="A248">
        <v>1245</v>
      </c>
      <c r="B248" s="12">
        <v>6253.59</v>
      </c>
    </row>
    <row r="249" spans="1:2">
      <c r="A249">
        <v>1246</v>
      </c>
      <c r="B249" s="12">
        <v>3609.19</v>
      </c>
    </row>
    <row r="250" spans="1:2">
      <c r="A250">
        <v>1247</v>
      </c>
      <c r="B250" s="12">
        <v>11608.3</v>
      </c>
    </row>
    <row r="251" spans="1:2">
      <c r="A251">
        <v>1248</v>
      </c>
      <c r="B251" s="12">
        <v>10834.71</v>
      </c>
    </row>
    <row r="252" spans="1:2">
      <c r="A252">
        <v>1249</v>
      </c>
      <c r="B252" s="12">
        <v>4073.53</v>
      </c>
    </row>
    <row r="253" spans="1:2">
      <c r="A253">
        <v>1250</v>
      </c>
      <c r="B253" s="12">
        <v>14966.06</v>
      </c>
    </row>
    <row r="254" spans="1:2">
      <c r="A254">
        <v>1251</v>
      </c>
      <c r="B254" s="12">
        <v>9815.5400000000009</v>
      </c>
    </row>
    <row r="255" spans="1:2">
      <c r="A255">
        <v>1252</v>
      </c>
      <c r="B255" s="12">
        <v>13671.12</v>
      </c>
    </row>
    <row r="256" spans="1:2">
      <c r="A256">
        <v>1253</v>
      </c>
      <c r="B256" s="12">
        <v>4949.93</v>
      </c>
    </row>
    <row r="257" spans="1:2">
      <c r="A257">
        <v>1254</v>
      </c>
      <c r="B257" s="12">
        <v>9813.3700000000008</v>
      </c>
    </row>
    <row r="258" spans="1:2">
      <c r="A258">
        <v>1255</v>
      </c>
      <c r="B258" s="12">
        <v>11031.07</v>
      </c>
    </row>
    <row r="259" spans="1:2">
      <c r="A259">
        <v>1256</v>
      </c>
      <c r="B259" s="12">
        <v>7602.89</v>
      </c>
    </row>
    <row r="260" spans="1:2">
      <c r="A260">
        <v>1257</v>
      </c>
      <c r="B260" s="12">
        <v>10844.2</v>
      </c>
    </row>
    <row r="261" spans="1:2">
      <c r="A261">
        <v>1258</v>
      </c>
      <c r="B261" s="12">
        <v>11232.88</v>
      </c>
    </row>
    <row r="262" spans="1:2">
      <c r="A262">
        <v>1259</v>
      </c>
      <c r="B262" s="12">
        <v>14488.33</v>
      </c>
    </row>
    <row r="263" spans="1:2">
      <c r="A263">
        <v>1260</v>
      </c>
      <c r="B263" s="12">
        <v>12088.21</v>
      </c>
    </row>
    <row r="264" spans="1:2">
      <c r="A264">
        <v>1261</v>
      </c>
      <c r="B264" s="12">
        <v>4346.51</v>
      </c>
    </row>
    <row r="265" spans="1:2">
      <c r="A265">
        <v>1262</v>
      </c>
      <c r="B265" s="12">
        <v>4394.88</v>
      </c>
    </row>
    <row r="266" spans="1:2">
      <c r="A266">
        <v>1263</v>
      </c>
      <c r="B266" s="12">
        <v>4583.33</v>
      </c>
    </row>
    <row r="267" spans="1:2">
      <c r="A267">
        <v>1264</v>
      </c>
      <c r="B267" s="12">
        <v>11679.36</v>
      </c>
    </row>
    <row r="268" spans="1:2">
      <c r="A268">
        <v>1265</v>
      </c>
      <c r="B268" s="12">
        <v>7134.35</v>
      </c>
    </row>
    <row r="269" spans="1:2">
      <c r="A269">
        <v>1266</v>
      </c>
      <c r="B269" s="12">
        <v>7906.4</v>
      </c>
    </row>
    <row r="270" spans="1:2">
      <c r="A270">
        <v>1267</v>
      </c>
      <c r="B270" s="12">
        <v>7507.75</v>
      </c>
    </row>
    <row r="271" spans="1:2">
      <c r="A271">
        <v>1268</v>
      </c>
      <c r="B271" s="12">
        <v>9346.11</v>
      </c>
    </row>
    <row r="272" spans="1:2">
      <c r="A272">
        <v>1269</v>
      </c>
      <c r="B272" s="12">
        <v>9383.2000000000007</v>
      </c>
    </row>
    <row r="273" spans="1:2">
      <c r="A273">
        <v>1270</v>
      </c>
      <c r="B273" s="12">
        <v>12185.88</v>
      </c>
    </row>
    <row r="274" spans="1:2">
      <c r="A274">
        <v>1271</v>
      </c>
      <c r="B274" s="12">
        <v>10127.33</v>
      </c>
    </row>
    <row r="275" spans="1:2">
      <c r="A275">
        <v>1272</v>
      </c>
      <c r="B275" s="12">
        <v>5812.07</v>
      </c>
    </row>
    <row r="276" spans="1:2">
      <c r="A276">
        <v>1273</v>
      </c>
      <c r="B276" s="12">
        <v>9929.7000000000007</v>
      </c>
    </row>
    <row r="277" spans="1:2">
      <c r="A277">
        <v>1274</v>
      </c>
      <c r="B277" s="12">
        <v>6606.01</v>
      </c>
    </row>
    <row r="278" spans="1:2">
      <c r="A278">
        <v>1275</v>
      </c>
      <c r="B278" s="12">
        <v>14299.04</v>
      </c>
    </row>
    <row r="279" spans="1:2">
      <c r="A279">
        <v>1276</v>
      </c>
      <c r="B279" s="12">
        <v>7517.52</v>
      </c>
    </row>
    <row r="280" spans="1:2">
      <c r="A280">
        <v>1277</v>
      </c>
      <c r="B280" s="12">
        <v>13976.89</v>
      </c>
    </row>
    <row r="281" spans="1:2">
      <c r="A281">
        <v>1278</v>
      </c>
      <c r="B281" s="12">
        <v>5440.04</v>
      </c>
    </row>
    <row r="282" spans="1:2">
      <c r="A282">
        <v>1279</v>
      </c>
      <c r="B282" s="12">
        <v>7526.02</v>
      </c>
    </row>
    <row r="283" spans="1:2">
      <c r="A283">
        <v>1280</v>
      </c>
      <c r="B283" s="12">
        <v>5506.67</v>
      </c>
    </row>
    <row r="284" spans="1:2">
      <c r="A284">
        <v>1281</v>
      </c>
      <c r="B284" s="12">
        <v>13973.3</v>
      </c>
    </row>
    <row r="285" spans="1:2">
      <c r="A285">
        <v>1282</v>
      </c>
      <c r="B285" s="12">
        <v>12306.17</v>
      </c>
    </row>
    <row r="286" spans="1:2">
      <c r="A286">
        <v>1283</v>
      </c>
      <c r="B286" s="12">
        <v>9153.7999999999993</v>
      </c>
    </row>
    <row r="287" spans="1:2">
      <c r="A287">
        <v>1284</v>
      </c>
      <c r="B287" s="12">
        <v>6755.06</v>
      </c>
    </row>
    <row r="288" spans="1:2">
      <c r="A288">
        <v>1285</v>
      </c>
      <c r="B288" s="12">
        <v>6542.31</v>
      </c>
    </row>
    <row r="289" spans="1:2">
      <c r="A289">
        <v>1286</v>
      </c>
      <c r="B289" s="12">
        <v>9607.7099999999991</v>
      </c>
    </row>
    <row r="290" spans="1:2">
      <c r="A290">
        <v>1287</v>
      </c>
      <c r="B290" s="12">
        <v>5031.1899999999996</v>
      </c>
    </row>
    <row r="291" spans="1:2">
      <c r="A291">
        <v>1288</v>
      </c>
      <c r="B291" s="12">
        <v>3582.17</v>
      </c>
    </row>
    <row r="292" spans="1:2">
      <c r="A292">
        <v>1289</v>
      </c>
      <c r="B292" s="12">
        <v>9068.7999999999993</v>
      </c>
    </row>
    <row r="293" spans="1:2">
      <c r="A293">
        <v>1290</v>
      </c>
      <c r="B293" s="12">
        <v>3142.21</v>
      </c>
    </row>
    <row r="294" spans="1:2">
      <c r="A294">
        <v>1291</v>
      </c>
      <c r="B294" s="12">
        <v>12674.01</v>
      </c>
    </row>
    <row r="295" spans="1:2">
      <c r="A295">
        <v>1292</v>
      </c>
      <c r="B295" s="12">
        <v>12782.57</v>
      </c>
    </row>
    <row r="296" spans="1:2">
      <c r="A296">
        <v>1293</v>
      </c>
      <c r="B296" s="12">
        <v>5710.29</v>
      </c>
    </row>
    <row r="297" spans="1:2">
      <c r="A297">
        <v>1294</v>
      </c>
      <c r="B297" s="12">
        <v>9632.42</v>
      </c>
    </row>
    <row r="298" spans="1:2">
      <c r="A298">
        <v>1295</v>
      </c>
      <c r="B298" s="12">
        <v>10738.89</v>
      </c>
    </row>
    <row r="299" spans="1:2">
      <c r="A299">
        <v>1296</v>
      </c>
      <c r="B299" s="12">
        <v>6253.14</v>
      </c>
    </row>
    <row r="300" spans="1:2">
      <c r="A300">
        <v>1297</v>
      </c>
      <c r="B300" s="12">
        <v>10044.43</v>
      </c>
    </row>
    <row r="301" spans="1:2">
      <c r="A301">
        <v>1298</v>
      </c>
      <c r="B301" s="12">
        <v>11124.42</v>
      </c>
    </row>
    <row r="302" spans="1:2">
      <c r="A302">
        <v>1299</v>
      </c>
      <c r="B302" s="12">
        <v>3644.36</v>
      </c>
    </row>
    <row r="303" spans="1:2">
      <c r="A303">
        <v>1300</v>
      </c>
      <c r="B303" s="12">
        <v>6279.92</v>
      </c>
    </row>
    <row r="304" spans="1:2">
      <c r="A304" t="s">
        <v>8</v>
      </c>
      <c r="B304" s="12">
        <v>8990.3649666666624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E3DD2-AEE0-43CE-A4F5-B0C34B0C2807}">
  <dimension ref="A3:B144"/>
  <sheetViews>
    <sheetView tabSelected="1" workbookViewId="0">
      <selection activeCell="A3" sqref="A3"/>
    </sheetView>
  </sheetViews>
  <sheetFormatPr defaultRowHeight="15"/>
  <cols>
    <col min="1" max="1" width="12.85546875" bestFit="1" customWidth="1"/>
    <col min="2" max="2" width="35.140625" bestFit="1" customWidth="1"/>
  </cols>
  <sheetData>
    <row r="3" spans="1:2">
      <c r="A3" s="6" t="s">
        <v>11</v>
      </c>
      <c r="B3" t="s">
        <v>13</v>
      </c>
    </row>
    <row r="4" spans="1:2">
      <c r="A4">
        <v>1001</v>
      </c>
      <c r="B4" s="5">
        <v>1</v>
      </c>
    </row>
    <row r="5" spans="1:2">
      <c r="A5">
        <v>1002</v>
      </c>
      <c r="B5" s="5">
        <v>1</v>
      </c>
    </row>
    <row r="6" spans="1:2">
      <c r="A6">
        <v>1004</v>
      </c>
      <c r="B6" s="5">
        <v>1</v>
      </c>
    </row>
    <row r="7" spans="1:2">
      <c r="A7">
        <v>1008</v>
      </c>
      <c r="B7" s="5">
        <v>1</v>
      </c>
    </row>
    <row r="8" spans="1:2">
      <c r="A8">
        <v>1009</v>
      </c>
      <c r="B8" s="5">
        <v>1</v>
      </c>
    </row>
    <row r="9" spans="1:2">
      <c r="A9">
        <v>1014</v>
      </c>
      <c r="B9" s="5">
        <v>1</v>
      </c>
    </row>
    <row r="10" spans="1:2">
      <c r="A10">
        <v>1016</v>
      </c>
      <c r="B10" s="5">
        <v>1</v>
      </c>
    </row>
    <row r="11" spans="1:2">
      <c r="A11">
        <v>1017</v>
      </c>
      <c r="B11" s="5">
        <v>1</v>
      </c>
    </row>
    <row r="12" spans="1:2">
      <c r="A12">
        <v>1018</v>
      </c>
      <c r="B12" s="5">
        <v>1</v>
      </c>
    </row>
    <row r="13" spans="1:2">
      <c r="A13">
        <v>1019</v>
      </c>
      <c r="B13" s="5">
        <v>1</v>
      </c>
    </row>
    <row r="14" spans="1:2">
      <c r="A14">
        <v>1020</v>
      </c>
      <c r="B14" s="5">
        <v>1</v>
      </c>
    </row>
    <row r="15" spans="1:2">
      <c r="A15">
        <v>1023</v>
      </c>
      <c r="B15" s="5">
        <v>1</v>
      </c>
    </row>
    <row r="16" spans="1:2">
      <c r="A16">
        <v>1024</v>
      </c>
      <c r="B16" s="5">
        <v>1</v>
      </c>
    </row>
    <row r="17" spans="1:2">
      <c r="A17">
        <v>1025</v>
      </c>
      <c r="B17" s="5">
        <v>1</v>
      </c>
    </row>
    <row r="18" spans="1:2">
      <c r="A18">
        <v>1026</v>
      </c>
      <c r="B18" s="5">
        <v>1</v>
      </c>
    </row>
    <row r="19" spans="1:2">
      <c r="A19">
        <v>1028</v>
      </c>
      <c r="B19" s="5">
        <v>1</v>
      </c>
    </row>
    <row r="20" spans="1:2">
      <c r="A20">
        <v>1032</v>
      </c>
      <c r="B20" s="5">
        <v>1</v>
      </c>
    </row>
    <row r="21" spans="1:2">
      <c r="A21">
        <v>1033</v>
      </c>
      <c r="B21" s="5">
        <v>1</v>
      </c>
    </row>
    <row r="22" spans="1:2">
      <c r="A22">
        <v>1034</v>
      </c>
      <c r="B22" s="5">
        <v>1</v>
      </c>
    </row>
    <row r="23" spans="1:2">
      <c r="A23">
        <v>1036</v>
      </c>
      <c r="B23" s="5">
        <v>1</v>
      </c>
    </row>
    <row r="24" spans="1:2">
      <c r="A24">
        <v>1037</v>
      </c>
      <c r="B24" s="5">
        <v>1</v>
      </c>
    </row>
    <row r="25" spans="1:2">
      <c r="A25">
        <v>1040</v>
      </c>
      <c r="B25" s="5">
        <v>1</v>
      </c>
    </row>
    <row r="26" spans="1:2">
      <c r="A26">
        <v>1043</v>
      </c>
      <c r="B26" s="5">
        <v>1</v>
      </c>
    </row>
    <row r="27" spans="1:2">
      <c r="A27">
        <v>1044</v>
      </c>
      <c r="B27" s="5">
        <v>1</v>
      </c>
    </row>
    <row r="28" spans="1:2">
      <c r="A28">
        <v>1045</v>
      </c>
      <c r="B28" s="5">
        <v>1</v>
      </c>
    </row>
    <row r="29" spans="1:2">
      <c r="A29">
        <v>1046</v>
      </c>
      <c r="B29" s="5">
        <v>1</v>
      </c>
    </row>
    <row r="30" spans="1:2">
      <c r="A30">
        <v>1049</v>
      </c>
      <c r="B30" s="5">
        <v>1</v>
      </c>
    </row>
    <row r="31" spans="1:2">
      <c r="A31">
        <v>1051</v>
      </c>
      <c r="B31" s="5">
        <v>1</v>
      </c>
    </row>
    <row r="32" spans="1:2">
      <c r="A32">
        <v>1052</v>
      </c>
      <c r="B32" s="5">
        <v>1</v>
      </c>
    </row>
    <row r="33" spans="1:2">
      <c r="A33">
        <v>1054</v>
      </c>
      <c r="B33" s="5">
        <v>1</v>
      </c>
    </row>
    <row r="34" spans="1:2">
      <c r="A34">
        <v>1056</v>
      </c>
      <c r="B34" s="5">
        <v>1</v>
      </c>
    </row>
    <row r="35" spans="1:2">
      <c r="A35">
        <v>1058</v>
      </c>
      <c r="B35" s="5">
        <v>1</v>
      </c>
    </row>
    <row r="36" spans="1:2">
      <c r="A36">
        <v>1059</v>
      </c>
      <c r="B36" s="5">
        <v>1</v>
      </c>
    </row>
    <row r="37" spans="1:2">
      <c r="A37">
        <v>1061</v>
      </c>
      <c r="B37" s="5">
        <v>1</v>
      </c>
    </row>
    <row r="38" spans="1:2">
      <c r="A38">
        <v>1065</v>
      </c>
      <c r="B38" s="5">
        <v>1</v>
      </c>
    </row>
    <row r="39" spans="1:2">
      <c r="A39">
        <v>1066</v>
      </c>
      <c r="B39" s="5">
        <v>1</v>
      </c>
    </row>
    <row r="40" spans="1:2">
      <c r="A40">
        <v>1069</v>
      </c>
      <c r="B40" s="5">
        <v>1</v>
      </c>
    </row>
    <row r="41" spans="1:2">
      <c r="A41">
        <v>1070</v>
      </c>
      <c r="B41" s="5">
        <v>1</v>
      </c>
    </row>
    <row r="42" spans="1:2">
      <c r="A42">
        <v>1072</v>
      </c>
      <c r="B42" s="5">
        <v>1</v>
      </c>
    </row>
    <row r="43" spans="1:2">
      <c r="A43">
        <v>1073</v>
      </c>
      <c r="B43" s="5">
        <v>1</v>
      </c>
    </row>
    <row r="44" spans="1:2">
      <c r="A44">
        <v>1075</v>
      </c>
      <c r="B44" s="5">
        <v>1</v>
      </c>
    </row>
    <row r="45" spans="1:2">
      <c r="A45">
        <v>1078</v>
      </c>
      <c r="B45" s="5">
        <v>1</v>
      </c>
    </row>
    <row r="46" spans="1:2">
      <c r="A46">
        <v>1080</v>
      </c>
      <c r="B46" s="5">
        <v>1</v>
      </c>
    </row>
    <row r="47" spans="1:2">
      <c r="A47">
        <v>1084</v>
      </c>
      <c r="B47" s="5">
        <v>1</v>
      </c>
    </row>
    <row r="48" spans="1:2">
      <c r="A48">
        <v>1088</v>
      </c>
      <c r="B48" s="5">
        <v>1</v>
      </c>
    </row>
    <row r="49" spans="1:2">
      <c r="A49">
        <v>1089</v>
      </c>
      <c r="B49" s="5">
        <v>1</v>
      </c>
    </row>
    <row r="50" spans="1:2">
      <c r="A50">
        <v>1091</v>
      </c>
      <c r="B50" s="5">
        <v>1</v>
      </c>
    </row>
    <row r="51" spans="1:2">
      <c r="A51">
        <v>1094</v>
      </c>
      <c r="B51" s="5">
        <v>1</v>
      </c>
    </row>
    <row r="52" spans="1:2">
      <c r="A52">
        <v>1095</v>
      </c>
      <c r="B52" s="5">
        <v>1</v>
      </c>
    </row>
    <row r="53" spans="1:2">
      <c r="A53">
        <v>1096</v>
      </c>
      <c r="B53" s="5">
        <v>1</v>
      </c>
    </row>
    <row r="54" spans="1:2">
      <c r="A54">
        <v>1097</v>
      </c>
      <c r="B54" s="5">
        <v>1</v>
      </c>
    </row>
    <row r="55" spans="1:2">
      <c r="A55">
        <v>1098</v>
      </c>
      <c r="B55" s="5">
        <v>1</v>
      </c>
    </row>
    <row r="56" spans="1:2">
      <c r="A56">
        <v>1100</v>
      </c>
      <c r="B56" s="5">
        <v>1</v>
      </c>
    </row>
    <row r="57" spans="1:2">
      <c r="A57">
        <v>1101</v>
      </c>
      <c r="B57" s="5">
        <v>1</v>
      </c>
    </row>
    <row r="58" spans="1:2">
      <c r="A58">
        <v>1106</v>
      </c>
      <c r="B58" s="5">
        <v>1</v>
      </c>
    </row>
    <row r="59" spans="1:2">
      <c r="A59">
        <v>1107</v>
      </c>
      <c r="B59" s="5">
        <v>1</v>
      </c>
    </row>
    <row r="60" spans="1:2">
      <c r="A60">
        <v>1108</v>
      </c>
      <c r="B60" s="5">
        <v>1</v>
      </c>
    </row>
    <row r="61" spans="1:2">
      <c r="A61">
        <v>1110</v>
      </c>
      <c r="B61" s="5">
        <v>1</v>
      </c>
    </row>
    <row r="62" spans="1:2">
      <c r="A62">
        <v>1114</v>
      </c>
      <c r="B62" s="5">
        <v>1</v>
      </c>
    </row>
    <row r="63" spans="1:2">
      <c r="A63">
        <v>1118</v>
      </c>
      <c r="B63" s="5">
        <v>1</v>
      </c>
    </row>
    <row r="64" spans="1:2">
      <c r="A64">
        <v>1121</v>
      </c>
      <c r="B64" s="5">
        <v>1</v>
      </c>
    </row>
    <row r="65" spans="1:2">
      <c r="A65">
        <v>1122</v>
      </c>
      <c r="B65" s="5">
        <v>1</v>
      </c>
    </row>
    <row r="66" spans="1:2">
      <c r="A66">
        <v>1123</v>
      </c>
      <c r="B66" s="5">
        <v>1</v>
      </c>
    </row>
    <row r="67" spans="1:2">
      <c r="A67">
        <v>1126</v>
      </c>
      <c r="B67" s="5">
        <v>1</v>
      </c>
    </row>
    <row r="68" spans="1:2">
      <c r="A68">
        <v>1128</v>
      </c>
      <c r="B68" s="5">
        <v>1</v>
      </c>
    </row>
    <row r="69" spans="1:2">
      <c r="A69">
        <v>1129</v>
      </c>
      <c r="B69" s="5">
        <v>1</v>
      </c>
    </row>
    <row r="70" spans="1:2">
      <c r="A70">
        <v>1131</v>
      </c>
      <c r="B70" s="5">
        <v>1</v>
      </c>
    </row>
    <row r="71" spans="1:2">
      <c r="A71">
        <v>1133</v>
      </c>
      <c r="B71" s="5">
        <v>1</v>
      </c>
    </row>
    <row r="72" spans="1:2">
      <c r="A72">
        <v>1135</v>
      </c>
      <c r="B72" s="5">
        <v>1</v>
      </c>
    </row>
    <row r="73" spans="1:2">
      <c r="A73">
        <v>1137</v>
      </c>
      <c r="B73" s="5">
        <v>1</v>
      </c>
    </row>
    <row r="74" spans="1:2">
      <c r="A74">
        <v>1138</v>
      </c>
      <c r="B74" s="5">
        <v>1</v>
      </c>
    </row>
    <row r="75" spans="1:2">
      <c r="A75">
        <v>1140</v>
      </c>
      <c r="B75" s="5">
        <v>1</v>
      </c>
    </row>
    <row r="76" spans="1:2">
      <c r="A76">
        <v>1142</v>
      </c>
      <c r="B76" s="5">
        <v>1</v>
      </c>
    </row>
    <row r="77" spans="1:2">
      <c r="A77">
        <v>1143</v>
      </c>
      <c r="B77" s="5">
        <v>1</v>
      </c>
    </row>
    <row r="78" spans="1:2">
      <c r="A78">
        <v>1144</v>
      </c>
      <c r="B78" s="5">
        <v>1</v>
      </c>
    </row>
    <row r="79" spans="1:2">
      <c r="A79">
        <v>1146</v>
      </c>
      <c r="B79" s="5">
        <v>1</v>
      </c>
    </row>
    <row r="80" spans="1:2">
      <c r="A80">
        <v>1149</v>
      </c>
      <c r="B80" s="5">
        <v>1</v>
      </c>
    </row>
    <row r="81" spans="1:2">
      <c r="A81">
        <v>1150</v>
      </c>
      <c r="B81" s="5">
        <v>1</v>
      </c>
    </row>
    <row r="82" spans="1:2">
      <c r="A82">
        <v>1153</v>
      </c>
      <c r="B82" s="5">
        <v>1</v>
      </c>
    </row>
    <row r="83" spans="1:2">
      <c r="A83">
        <v>1154</v>
      </c>
      <c r="B83" s="5">
        <v>1</v>
      </c>
    </row>
    <row r="84" spans="1:2">
      <c r="A84">
        <v>1156</v>
      </c>
      <c r="B84" s="5">
        <v>1</v>
      </c>
    </row>
    <row r="85" spans="1:2">
      <c r="A85">
        <v>1158</v>
      </c>
      <c r="B85" s="5">
        <v>1</v>
      </c>
    </row>
    <row r="86" spans="1:2">
      <c r="A86">
        <v>1161</v>
      </c>
      <c r="B86" s="5">
        <v>1</v>
      </c>
    </row>
    <row r="87" spans="1:2">
      <c r="A87">
        <v>1165</v>
      </c>
      <c r="B87" s="5">
        <v>1</v>
      </c>
    </row>
    <row r="88" spans="1:2">
      <c r="A88">
        <v>1166</v>
      </c>
      <c r="B88" s="5">
        <v>1</v>
      </c>
    </row>
    <row r="89" spans="1:2">
      <c r="A89">
        <v>1168</v>
      </c>
      <c r="B89" s="5">
        <v>1</v>
      </c>
    </row>
    <row r="90" spans="1:2">
      <c r="A90">
        <v>1171</v>
      </c>
      <c r="B90" s="5">
        <v>1</v>
      </c>
    </row>
    <row r="91" spans="1:2">
      <c r="A91">
        <v>1174</v>
      </c>
      <c r="B91" s="5">
        <v>1</v>
      </c>
    </row>
    <row r="92" spans="1:2">
      <c r="A92">
        <v>1175</v>
      </c>
      <c r="B92" s="5">
        <v>1</v>
      </c>
    </row>
    <row r="93" spans="1:2">
      <c r="A93">
        <v>1176</v>
      </c>
      <c r="B93" s="5">
        <v>1</v>
      </c>
    </row>
    <row r="94" spans="1:2">
      <c r="A94">
        <v>1177</v>
      </c>
      <c r="B94" s="5">
        <v>1</v>
      </c>
    </row>
    <row r="95" spans="1:2">
      <c r="A95">
        <v>1180</v>
      </c>
      <c r="B95" s="5">
        <v>1</v>
      </c>
    </row>
    <row r="96" spans="1:2">
      <c r="A96">
        <v>1181</v>
      </c>
      <c r="B96" s="5">
        <v>1</v>
      </c>
    </row>
    <row r="97" spans="1:2">
      <c r="A97">
        <v>1183</v>
      </c>
      <c r="B97" s="5">
        <v>1</v>
      </c>
    </row>
    <row r="98" spans="1:2">
      <c r="A98">
        <v>1186</v>
      </c>
      <c r="B98" s="5">
        <v>1</v>
      </c>
    </row>
    <row r="99" spans="1:2">
      <c r="A99">
        <v>1188</v>
      </c>
      <c r="B99" s="5">
        <v>1</v>
      </c>
    </row>
    <row r="100" spans="1:2">
      <c r="A100">
        <v>1190</v>
      </c>
      <c r="B100" s="5">
        <v>1</v>
      </c>
    </row>
    <row r="101" spans="1:2">
      <c r="A101">
        <v>1191</v>
      </c>
      <c r="B101" s="5">
        <v>1</v>
      </c>
    </row>
    <row r="102" spans="1:2">
      <c r="A102">
        <v>1192</v>
      </c>
      <c r="B102" s="5">
        <v>1</v>
      </c>
    </row>
    <row r="103" spans="1:2">
      <c r="A103">
        <v>1194</v>
      </c>
      <c r="B103" s="5">
        <v>1</v>
      </c>
    </row>
    <row r="104" spans="1:2">
      <c r="A104">
        <v>1197</v>
      </c>
      <c r="B104" s="5">
        <v>1</v>
      </c>
    </row>
    <row r="105" spans="1:2">
      <c r="A105">
        <v>1198</v>
      </c>
      <c r="B105" s="5">
        <v>1</v>
      </c>
    </row>
    <row r="106" spans="1:2">
      <c r="A106">
        <v>1199</v>
      </c>
      <c r="B106" s="5">
        <v>1</v>
      </c>
    </row>
    <row r="107" spans="1:2">
      <c r="A107">
        <v>1202</v>
      </c>
      <c r="B107" s="5">
        <v>1</v>
      </c>
    </row>
    <row r="108" spans="1:2">
      <c r="A108">
        <v>1205</v>
      </c>
      <c r="B108" s="5">
        <v>1</v>
      </c>
    </row>
    <row r="109" spans="1:2">
      <c r="A109">
        <v>1209</v>
      </c>
      <c r="B109" s="5">
        <v>1</v>
      </c>
    </row>
    <row r="110" spans="1:2">
      <c r="A110">
        <v>1210</v>
      </c>
      <c r="B110" s="5">
        <v>1</v>
      </c>
    </row>
    <row r="111" spans="1:2">
      <c r="A111">
        <v>1212</v>
      </c>
      <c r="B111" s="5">
        <v>1</v>
      </c>
    </row>
    <row r="112" spans="1:2">
      <c r="A112">
        <v>1216</v>
      </c>
      <c r="B112" s="5">
        <v>1</v>
      </c>
    </row>
    <row r="113" spans="1:2">
      <c r="A113">
        <v>1218</v>
      </c>
      <c r="B113" s="5">
        <v>1</v>
      </c>
    </row>
    <row r="114" spans="1:2">
      <c r="A114">
        <v>1219</v>
      </c>
      <c r="B114" s="5">
        <v>1</v>
      </c>
    </row>
    <row r="115" spans="1:2">
      <c r="A115">
        <v>1221</v>
      </c>
      <c r="B115" s="5">
        <v>1</v>
      </c>
    </row>
    <row r="116" spans="1:2">
      <c r="A116">
        <v>1222</v>
      </c>
      <c r="B116" s="5">
        <v>1</v>
      </c>
    </row>
    <row r="117" spans="1:2">
      <c r="A117">
        <v>1223</v>
      </c>
      <c r="B117" s="5">
        <v>1</v>
      </c>
    </row>
    <row r="118" spans="1:2">
      <c r="A118">
        <v>1224</v>
      </c>
      <c r="B118" s="5">
        <v>1</v>
      </c>
    </row>
    <row r="119" spans="1:2">
      <c r="A119">
        <v>1228</v>
      </c>
      <c r="B119" s="5">
        <v>1</v>
      </c>
    </row>
    <row r="120" spans="1:2">
      <c r="A120">
        <v>1236</v>
      </c>
      <c r="B120" s="5">
        <v>1</v>
      </c>
    </row>
    <row r="121" spans="1:2">
      <c r="A121">
        <v>1237</v>
      </c>
      <c r="B121" s="5">
        <v>1</v>
      </c>
    </row>
    <row r="122" spans="1:2">
      <c r="A122">
        <v>1238</v>
      </c>
      <c r="B122" s="5">
        <v>1</v>
      </c>
    </row>
    <row r="123" spans="1:2">
      <c r="A123">
        <v>1244</v>
      </c>
      <c r="B123" s="5">
        <v>1</v>
      </c>
    </row>
    <row r="124" spans="1:2">
      <c r="A124">
        <v>1245</v>
      </c>
      <c r="B124" s="5">
        <v>1</v>
      </c>
    </row>
    <row r="125" spans="1:2">
      <c r="A125">
        <v>1246</v>
      </c>
      <c r="B125" s="5">
        <v>1</v>
      </c>
    </row>
    <row r="126" spans="1:2">
      <c r="A126">
        <v>1249</v>
      </c>
      <c r="B126" s="5">
        <v>1</v>
      </c>
    </row>
    <row r="127" spans="1:2">
      <c r="A127">
        <v>1250</v>
      </c>
      <c r="B127" s="5">
        <v>1</v>
      </c>
    </row>
    <row r="128" spans="1:2">
      <c r="A128">
        <v>1255</v>
      </c>
      <c r="B128" s="5">
        <v>1</v>
      </c>
    </row>
    <row r="129" spans="1:2">
      <c r="A129">
        <v>1257</v>
      </c>
      <c r="B129" s="5">
        <v>1</v>
      </c>
    </row>
    <row r="130" spans="1:2">
      <c r="A130">
        <v>1259</v>
      </c>
      <c r="B130" s="5">
        <v>1</v>
      </c>
    </row>
    <row r="131" spans="1:2">
      <c r="A131">
        <v>1261</v>
      </c>
      <c r="B131" s="5">
        <v>1</v>
      </c>
    </row>
    <row r="132" spans="1:2">
      <c r="A132">
        <v>1263</v>
      </c>
      <c r="B132" s="5">
        <v>1</v>
      </c>
    </row>
    <row r="133" spans="1:2">
      <c r="A133">
        <v>1265</v>
      </c>
      <c r="B133" s="5">
        <v>1</v>
      </c>
    </row>
    <row r="134" spans="1:2">
      <c r="A134">
        <v>1270</v>
      </c>
      <c r="B134" s="5">
        <v>1</v>
      </c>
    </row>
    <row r="135" spans="1:2">
      <c r="A135">
        <v>1271</v>
      </c>
      <c r="B135" s="5">
        <v>1</v>
      </c>
    </row>
    <row r="136" spans="1:2">
      <c r="A136">
        <v>1275</v>
      </c>
      <c r="B136" s="5">
        <v>1</v>
      </c>
    </row>
    <row r="137" spans="1:2">
      <c r="A137">
        <v>1279</v>
      </c>
      <c r="B137" s="5">
        <v>1</v>
      </c>
    </row>
    <row r="138" spans="1:2">
      <c r="A138">
        <v>1280</v>
      </c>
      <c r="B138" s="5">
        <v>1</v>
      </c>
    </row>
    <row r="139" spans="1:2">
      <c r="A139">
        <v>1288</v>
      </c>
      <c r="B139" s="5">
        <v>1</v>
      </c>
    </row>
    <row r="140" spans="1:2">
      <c r="A140">
        <v>1289</v>
      </c>
      <c r="B140" s="5">
        <v>1</v>
      </c>
    </row>
    <row r="141" spans="1:2">
      <c r="A141">
        <v>1293</v>
      </c>
      <c r="B141" s="5">
        <v>1</v>
      </c>
    </row>
    <row r="142" spans="1:2">
      <c r="A142">
        <v>1297</v>
      </c>
      <c r="B142" s="5">
        <v>1</v>
      </c>
    </row>
    <row r="143" spans="1:2">
      <c r="A143">
        <v>1300</v>
      </c>
      <c r="B143" s="5">
        <v>1</v>
      </c>
    </row>
    <row r="144" spans="1:2">
      <c r="A144" t="s">
        <v>8</v>
      </c>
      <c r="B144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D6DFE-C8A2-4E73-999B-4BD6C3D40514}">
  <dimension ref="A1:R17"/>
  <sheetViews>
    <sheetView topLeftCell="A7" workbookViewId="0">
      <selection activeCell="F26" sqref="F26"/>
    </sheetView>
  </sheetViews>
  <sheetFormatPr defaultRowHeight="15"/>
  <cols>
    <col min="1" max="1" width="18.85546875" customWidth="1"/>
    <col min="2" max="2" width="22.85546875" customWidth="1"/>
    <col min="3" max="3" width="23.42578125" customWidth="1"/>
    <col min="6" max="6" width="15.42578125" customWidth="1"/>
    <col min="7" max="7" width="18.85546875" customWidth="1"/>
    <col min="8" max="8" width="13" customWidth="1"/>
    <col min="9" max="9" width="8.140625" customWidth="1"/>
    <col min="10" max="10" width="11" customWidth="1"/>
    <col min="11" max="11" width="20.7109375" customWidth="1"/>
    <col min="12" max="12" width="12.140625" bestFit="1" customWidth="1"/>
    <col min="16" max="16" width="9.5703125" bestFit="1" customWidth="1"/>
  </cols>
  <sheetData>
    <row r="1" spans="1:18" ht="33.75">
      <c r="A1" s="50" t="s">
        <v>14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</row>
    <row r="2" spans="1:18" ht="33.7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37"/>
      <c r="R2" s="37"/>
    </row>
    <row r="3" spans="1:18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37"/>
      <c r="R3" s="37"/>
    </row>
    <row r="4" spans="1:18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37"/>
      <c r="R4" s="37"/>
    </row>
    <row r="5" spans="1:18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37"/>
      <c r="R5" s="37"/>
    </row>
    <row r="6" spans="1:18" ht="18.75">
      <c r="A6" s="15"/>
      <c r="B6" s="15"/>
      <c r="C6" s="17">
        <f>COUNTA(_xlfn.UNIQUE(Hospital_Dataset!A2:A301))</f>
        <v>300</v>
      </c>
      <c r="D6" s="15"/>
      <c r="E6" s="15"/>
      <c r="F6" s="15"/>
      <c r="G6" s="15"/>
      <c r="H6" s="16">
        <f>COUNTIFS(Hospital_Dataset!I:I,"Yes") / 301</f>
        <v>0.46511627906976744</v>
      </c>
      <c r="I6" s="15"/>
      <c r="J6" s="15"/>
      <c r="K6" s="15"/>
      <c r="L6" s="18">
        <f>AVERAGE(Hospital_Dataset!K2:K301)</f>
        <v>8990.3649666666624</v>
      </c>
      <c r="M6" s="15"/>
      <c r="N6" s="15"/>
      <c r="O6" s="15"/>
      <c r="P6" s="17">
        <f>AVERAGE(Hospital_Dataset!H2:H301)</f>
        <v>5.69</v>
      </c>
      <c r="Q6" s="37"/>
      <c r="R6" s="37"/>
    </row>
    <row r="7" spans="1:18" ht="30.75" customHeight="1">
      <c r="A7" s="15"/>
      <c r="B7" s="15"/>
      <c r="C7" s="35" t="s">
        <v>15</v>
      </c>
      <c r="D7" s="15"/>
      <c r="E7" s="15"/>
      <c r="F7" s="15"/>
      <c r="G7" s="54" t="s">
        <v>16</v>
      </c>
      <c r="H7" s="54"/>
      <c r="I7" s="15"/>
      <c r="J7" s="15"/>
      <c r="K7" s="15"/>
      <c r="L7" s="35" t="s">
        <v>17</v>
      </c>
      <c r="M7" s="15"/>
      <c r="N7" s="15"/>
      <c r="O7" s="15"/>
      <c r="P7" s="36" t="s">
        <v>18</v>
      </c>
      <c r="Q7" s="37"/>
      <c r="R7" s="37"/>
    </row>
    <row r="8" spans="1:1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  <row r="9" spans="1:18" ht="18.75">
      <c r="A9" s="17">
        <f>COUNTA(_xlfn.UNIQUE(Hospital_Dataset!#REF!))</f>
        <v>1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</row>
    <row r="10" spans="1:18" ht="30.75" customHeight="1">
      <c r="A10" s="51" t="s">
        <v>19</v>
      </c>
      <c r="B10" s="51"/>
      <c r="C10" s="51"/>
      <c r="F10" s="52" t="s">
        <v>20</v>
      </c>
      <c r="G10" s="52"/>
      <c r="H10" s="34"/>
      <c r="J10" s="53" t="s">
        <v>21</v>
      </c>
      <c r="K10" s="53"/>
    </row>
    <row r="11" spans="1:18">
      <c r="A11" s="20" t="s">
        <v>0</v>
      </c>
      <c r="B11" s="21" t="s">
        <v>1</v>
      </c>
      <c r="C11" s="22" t="s">
        <v>22</v>
      </c>
      <c r="F11" s="20" t="s">
        <v>0</v>
      </c>
      <c r="G11" s="29" t="s">
        <v>23</v>
      </c>
      <c r="J11" s="20" t="s">
        <v>24</v>
      </c>
      <c r="K11" s="29" t="s">
        <v>1</v>
      </c>
    </row>
    <row r="12" spans="1:18">
      <c r="A12" s="42" t="s">
        <v>3</v>
      </c>
      <c r="B12" s="43">
        <v>45</v>
      </c>
      <c r="C12" s="44">
        <v>0.15</v>
      </c>
      <c r="F12" s="42" t="s">
        <v>3</v>
      </c>
      <c r="G12" s="45">
        <v>9175.7919999999995</v>
      </c>
      <c r="J12" s="23" t="s">
        <v>25</v>
      </c>
      <c r="K12" s="32">
        <v>52</v>
      </c>
    </row>
    <row r="13" spans="1:18">
      <c r="A13" s="46" t="s">
        <v>4</v>
      </c>
      <c r="B13" s="47">
        <v>67</v>
      </c>
      <c r="C13" s="48">
        <v>0.22333333333333333</v>
      </c>
      <c r="F13" s="46" t="s">
        <v>4</v>
      </c>
      <c r="G13" s="49">
        <v>8820.0641791044782</v>
      </c>
      <c r="J13" s="23" t="s">
        <v>26</v>
      </c>
      <c r="K13" s="32">
        <v>84</v>
      </c>
    </row>
    <row r="14" spans="1:18">
      <c r="A14" s="38" t="s">
        <v>5</v>
      </c>
      <c r="B14" s="39">
        <v>76</v>
      </c>
      <c r="C14" s="40">
        <v>0.25333333333333335</v>
      </c>
      <c r="F14" s="38" t="s">
        <v>5</v>
      </c>
      <c r="G14" s="41">
        <v>9302.1542105263161</v>
      </c>
      <c r="J14" s="23" t="s">
        <v>27</v>
      </c>
      <c r="K14" s="32">
        <v>73</v>
      </c>
    </row>
    <row r="15" spans="1:18">
      <c r="A15" s="23" t="s">
        <v>6</v>
      </c>
      <c r="B15" s="24">
        <v>56</v>
      </c>
      <c r="C15" s="25">
        <v>0.18666666666666668</v>
      </c>
      <c r="F15" s="23" t="s">
        <v>6</v>
      </c>
      <c r="G15" s="30">
        <v>8854.4437500000004</v>
      </c>
      <c r="J15" s="23" t="s">
        <v>28</v>
      </c>
      <c r="K15" s="32">
        <v>91</v>
      </c>
    </row>
    <row r="16" spans="1:18">
      <c r="A16" s="23" t="s">
        <v>7</v>
      </c>
      <c r="B16" s="24">
        <v>56</v>
      </c>
      <c r="C16" s="25">
        <v>0.18666666666666668</v>
      </c>
      <c r="F16" s="23" t="s">
        <v>7</v>
      </c>
      <c r="G16" s="30">
        <v>8757.8924999999999</v>
      </c>
      <c r="J16" s="26" t="s">
        <v>8</v>
      </c>
      <c r="K16" s="33">
        <v>300</v>
      </c>
    </row>
    <row r="17" spans="1:7">
      <c r="A17" s="26" t="s">
        <v>8</v>
      </c>
      <c r="B17" s="27">
        <v>300</v>
      </c>
      <c r="C17" s="28">
        <v>1</v>
      </c>
      <c r="F17" s="26" t="s">
        <v>8</v>
      </c>
      <c r="G17" s="31">
        <v>8990.3649666666661</v>
      </c>
    </row>
  </sheetData>
  <mergeCells count="5">
    <mergeCell ref="A1:P1"/>
    <mergeCell ref="A10:C10"/>
    <mergeCell ref="F10:G10"/>
    <mergeCell ref="J10:K10"/>
    <mergeCell ref="G7:H7"/>
  </mergeCells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1"/>
  <sheetViews>
    <sheetView workbookViewId="0">
      <selection activeCell="J8" sqref="J8"/>
    </sheetView>
  </sheetViews>
  <sheetFormatPr defaultRowHeight="15"/>
  <cols>
    <col min="4" max="4" width="15.28515625" customWidth="1"/>
    <col min="5" max="5" width="18.85546875" customWidth="1"/>
    <col min="6" max="6" width="16.5703125" style="3" customWidth="1"/>
    <col min="7" max="7" width="14.28515625" style="3" customWidth="1"/>
    <col min="8" max="8" width="16.5703125" style="5" customWidth="1"/>
    <col min="9" max="9" width="12.85546875" customWidth="1"/>
    <col min="10" max="10" width="16" style="9" customWidth="1"/>
    <col min="11" max="11" width="11.85546875" style="12" customWidth="1"/>
    <col min="12" max="12" width="19.7109375" style="11" bestFit="1" customWidth="1"/>
    <col min="13" max="13" width="15.85546875" customWidth="1"/>
    <col min="14" max="14" width="10.5703125" bestFit="1" customWidth="1"/>
  </cols>
  <sheetData>
    <row r="1" spans="1:14" ht="30.75">
      <c r="A1" s="1" t="s">
        <v>11</v>
      </c>
      <c r="B1" s="1" t="s">
        <v>29</v>
      </c>
      <c r="C1" s="1" t="s">
        <v>30</v>
      </c>
      <c r="D1" s="1" t="s">
        <v>0</v>
      </c>
      <c r="E1" s="1" t="s">
        <v>31</v>
      </c>
      <c r="F1" s="2" t="s">
        <v>32</v>
      </c>
      <c r="G1" s="2" t="s">
        <v>33</v>
      </c>
      <c r="H1" s="4" t="s">
        <v>34</v>
      </c>
      <c r="I1" s="1" t="s">
        <v>9</v>
      </c>
      <c r="J1" s="8" t="s">
        <v>35</v>
      </c>
      <c r="K1" s="13" t="s">
        <v>36</v>
      </c>
      <c r="L1" s="10" t="s">
        <v>37</v>
      </c>
      <c r="M1" s="14" t="s">
        <v>38</v>
      </c>
      <c r="N1" t="s">
        <v>24</v>
      </c>
    </row>
    <row r="2" spans="1:14">
      <c r="A2">
        <v>1001</v>
      </c>
      <c r="B2">
        <v>53</v>
      </c>
      <c r="C2" t="s">
        <v>39</v>
      </c>
      <c r="D2" t="s">
        <v>3</v>
      </c>
      <c r="E2" t="s">
        <v>40</v>
      </c>
      <c r="F2" s="3">
        <v>45349</v>
      </c>
      <c r="G2" s="3">
        <v>45352</v>
      </c>
      <c r="H2" s="5">
        <f>G2-F2</f>
        <v>3</v>
      </c>
      <c r="I2" t="s">
        <v>41</v>
      </c>
      <c r="J2" s="9">
        <v>26</v>
      </c>
      <c r="K2" s="12">
        <v>11888.01</v>
      </c>
      <c r="L2" s="11">
        <f>SUMIF(A:A, A2, K:K)</f>
        <v>11888.01</v>
      </c>
      <c r="M2">
        <f>COUNTIFS(A:A, A2, I:I, "Yes")</f>
        <v>1</v>
      </c>
      <c r="N2" t="str" cm="1">
        <f t="array" ref="N2">_xlfn.IFS(B2&lt;30, "&lt;30", B2&lt;50, "30-49", B2&lt;70, "50-69", TRUE, "70+")</f>
        <v>50-69</v>
      </c>
    </row>
    <row r="3" spans="1:14">
      <c r="A3">
        <v>1002</v>
      </c>
      <c r="B3">
        <v>72</v>
      </c>
      <c r="C3" t="s">
        <v>39</v>
      </c>
      <c r="D3" t="s">
        <v>4</v>
      </c>
      <c r="E3" t="s">
        <v>42</v>
      </c>
      <c r="F3" s="3">
        <v>45299</v>
      </c>
      <c r="G3" s="3">
        <v>45301</v>
      </c>
      <c r="H3" s="5">
        <f t="shared" ref="H3:I66" si="0">G3-F3</f>
        <v>2</v>
      </c>
      <c r="I3" t="s">
        <v>41</v>
      </c>
      <c r="J3" s="9">
        <v>12</v>
      </c>
      <c r="K3" s="12">
        <v>9064.26</v>
      </c>
      <c r="L3" s="11">
        <f>SUMIF(A:A, A3, K:K)</f>
        <v>9064.26</v>
      </c>
      <c r="M3">
        <f>COUNTIFS(A:A, A3, I:I, "Yes")</f>
        <v>1</v>
      </c>
      <c r="N3" t="str" cm="1">
        <f t="array" ref="N3">_xlfn.IFS(B3&lt;30, "&lt;30", B3&lt;50, "30-49", B3&lt;70, "50-69", TRUE, "70+")</f>
        <v>70+</v>
      </c>
    </row>
    <row r="4" spans="1:14">
      <c r="A4">
        <v>1003</v>
      </c>
      <c r="B4">
        <v>43</v>
      </c>
      <c r="C4" t="s">
        <v>43</v>
      </c>
      <c r="D4" t="s">
        <v>3</v>
      </c>
      <c r="E4" t="s">
        <v>44</v>
      </c>
      <c r="F4" s="3">
        <v>45348</v>
      </c>
      <c r="G4" s="3">
        <v>45356</v>
      </c>
      <c r="H4" s="5">
        <f t="shared" si="0"/>
        <v>8</v>
      </c>
      <c r="I4" t="s">
        <v>45</v>
      </c>
      <c r="J4" s="9" t="s">
        <v>46</v>
      </c>
      <c r="K4" s="12">
        <v>12713.17</v>
      </c>
      <c r="L4" s="11">
        <f>SUMIF(A:A, A4, K:K)</f>
        <v>12713.17</v>
      </c>
      <c r="M4">
        <f>COUNTIFS(A:A, A4, I:I, "Yes")</f>
        <v>0</v>
      </c>
      <c r="N4" t="str" cm="1">
        <f t="array" ref="N4">_xlfn.IFS(B4&lt;30, "&lt;30", B4&lt;50, "30-49", B4&lt;70, "50-69", TRUE, "70+")</f>
        <v>30-49</v>
      </c>
    </row>
    <row r="5" spans="1:14">
      <c r="A5">
        <v>1004</v>
      </c>
      <c r="B5">
        <v>72</v>
      </c>
      <c r="C5" t="s">
        <v>43</v>
      </c>
      <c r="D5" t="s">
        <v>3</v>
      </c>
      <c r="E5" t="s">
        <v>40</v>
      </c>
      <c r="F5" s="3">
        <v>45363</v>
      </c>
      <c r="G5" s="3">
        <v>45366</v>
      </c>
      <c r="H5" s="5">
        <f t="shared" si="0"/>
        <v>3</v>
      </c>
      <c r="I5" t="s">
        <v>41</v>
      </c>
      <c r="J5" s="9">
        <v>29</v>
      </c>
      <c r="K5" s="12">
        <v>7039.13</v>
      </c>
      <c r="L5" s="11">
        <f>SUMIF(A:A, A5, K:K)</f>
        <v>7039.13</v>
      </c>
      <c r="M5">
        <f>COUNTIFS(A:A, A5, I:I, "Yes")</f>
        <v>1</v>
      </c>
      <c r="N5" t="str" cm="1">
        <f t="array" ref="N5">_xlfn.IFS(B5&lt;30, "&lt;30", B5&lt;50, "30-49", B5&lt;70, "50-69", TRUE, "70+")</f>
        <v>70+</v>
      </c>
    </row>
    <row r="6" spans="1:14">
      <c r="A6">
        <v>1005</v>
      </c>
      <c r="B6">
        <v>30</v>
      </c>
      <c r="C6" t="s">
        <v>43</v>
      </c>
      <c r="D6" t="s">
        <v>3</v>
      </c>
      <c r="E6" t="s">
        <v>47</v>
      </c>
      <c r="F6" s="3">
        <v>45380</v>
      </c>
      <c r="G6" s="3">
        <v>45390</v>
      </c>
      <c r="H6" s="5">
        <f t="shared" si="0"/>
        <v>10</v>
      </c>
      <c r="I6" t="s">
        <v>45</v>
      </c>
      <c r="J6" s="9" t="s">
        <v>46</v>
      </c>
      <c r="K6" s="12">
        <v>12685.54</v>
      </c>
      <c r="L6" s="11">
        <f>SUMIF(A:A, A6, K:K)</f>
        <v>12685.54</v>
      </c>
      <c r="M6">
        <f>COUNTIFS(A:A, A6, I:I, "Yes")</f>
        <v>0</v>
      </c>
      <c r="N6" t="str" cm="1">
        <f t="array" ref="N6">_xlfn.IFS(B6&lt;30, "&lt;30", B6&lt;50, "30-49", B6&lt;70, "50-69", TRUE, "70+")</f>
        <v>30-49</v>
      </c>
    </row>
    <row r="7" spans="1:14">
      <c r="A7">
        <v>1006</v>
      </c>
      <c r="B7">
        <v>33</v>
      </c>
      <c r="C7" t="s">
        <v>43</v>
      </c>
      <c r="D7" t="s">
        <v>5</v>
      </c>
      <c r="E7" t="s">
        <v>48</v>
      </c>
      <c r="F7" s="3">
        <v>45312</v>
      </c>
      <c r="G7" s="3">
        <v>45321</v>
      </c>
      <c r="H7" s="5">
        <f t="shared" si="0"/>
        <v>9</v>
      </c>
      <c r="I7" t="s">
        <v>45</v>
      </c>
      <c r="J7" s="9" t="s">
        <v>46</v>
      </c>
      <c r="K7" s="12">
        <v>12952.86</v>
      </c>
      <c r="L7" s="11">
        <f>SUMIF(A:A, A7, K:K)</f>
        <v>12952.86</v>
      </c>
      <c r="M7">
        <f>COUNTIFS(A:A, A7, I:I, "Yes")</f>
        <v>0</v>
      </c>
      <c r="N7" t="str" cm="1">
        <f t="array" ref="N7">_xlfn.IFS(B7&lt;30, "&lt;30", B7&lt;50, "30-49", B7&lt;70, "50-69", TRUE, "70+")</f>
        <v>30-49</v>
      </c>
    </row>
    <row r="8" spans="1:14">
      <c r="A8">
        <v>1007</v>
      </c>
      <c r="B8">
        <v>42</v>
      </c>
      <c r="C8" t="s">
        <v>39</v>
      </c>
      <c r="D8" t="s">
        <v>4</v>
      </c>
      <c r="E8" t="s">
        <v>49</v>
      </c>
      <c r="F8" s="3">
        <v>45303</v>
      </c>
      <c r="G8" s="3">
        <v>45307</v>
      </c>
      <c r="H8" s="5">
        <f t="shared" si="0"/>
        <v>4</v>
      </c>
      <c r="I8" t="s">
        <v>45</v>
      </c>
      <c r="J8" s="9" t="s">
        <v>46</v>
      </c>
      <c r="K8" s="12">
        <v>14822.66</v>
      </c>
      <c r="L8" s="11">
        <f>SUMIF(A:A, A8, K:K)</f>
        <v>14822.66</v>
      </c>
      <c r="M8">
        <f>COUNTIFS(A:A, A8, I:I, "Yes")</f>
        <v>0</v>
      </c>
      <c r="N8" t="str" cm="1">
        <f t="array" ref="N8">_xlfn.IFS(B8&lt;30, "&lt;30", B8&lt;50, "30-49", B8&lt;70, "50-69", TRUE, "70+")</f>
        <v>30-49</v>
      </c>
    </row>
    <row r="9" spans="1:14">
      <c r="A9">
        <v>1008</v>
      </c>
      <c r="B9">
        <v>66</v>
      </c>
      <c r="C9" t="s">
        <v>43</v>
      </c>
      <c r="D9" t="s">
        <v>7</v>
      </c>
      <c r="E9" t="s">
        <v>50</v>
      </c>
      <c r="F9" s="3">
        <v>45408</v>
      </c>
      <c r="G9" s="3">
        <v>45414</v>
      </c>
      <c r="H9" s="5">
        <f t="shared" si="0"/>
        <v>6</v>
      </c>
      <c r="I9" t="s">
        <v>41</v>
      </c>
      <c r="J9" s="9">
        <v>16</v>
      </c>
      <c r="K9" s="12">
        <v>7263.25</v>
      </c>
      <c r="L9" s="11">
        <f>SUMIF(A:A, A9, K:K)</f>
        <v>7263.25</v>
      </c>
      <c r="M9">
        <f>COUNTIFS(A:A, A9, I:I, "Yes")</f>
        <v>1</v>
      </c>
      <c r="N9" t="str" cm="1">
        <f t="array" ref="N9">_xlfn.IFS(B9&lt;30, "&lt;30", B9&lt;50, "30-49", B9&lt;70, "50-69", TRUE, "70+")</f>
        <v>50-69</v>
      </c>
    </row>
    <row r="10" spans="1:14">
      <c r="A10">
        <v>1009</v>
      </c>
      <c r="B10">
        <v>27</v>
      </c>
      <c r="C10" t="s">
        <v>39</v>
      </c>
      <c r="D10" t="s">
        <v>6</v>
      </c>
      <c r="E10" t="s">
        <v>51</v>
      </c>
      <c r="F10" s="3">
        <v>45428</v>
      </c>
      <c r="G10" s="3">
        <v>45432</v>
      </c>
      <c r="H10" s="5">
        <f t="shared" si="0"/>
        <v>4</v>
      </c>
      <c r="I10" t="s">
        <v>41</v>
      </c>
      <c r="J10" s="9">
        <v>19</v>
      </c>
      <c r="K10" s="12">
        <v>7553.47</v>
      </c>
      <c r="L10" s="11">
        <f>SUMIF(A:A, A10, K:K)</f>
        <v>7553.47</v>
      </c>
      <c r="M10">
        <f>COUNTIFS(A:A, A10, I:I, "Yes")</f>
        <v>1</v>
      </c>
      <c r="N10" t="str" cm="1">
        <f t="array" ref="N10">_xlfn.IFS(B10&lt;30, "&lt;30", B10&lt;50, "30-49", B10&lt;70, "50-69", TRUE, "70+")</f>
        <v>&lt;30</v>
      </c>
    </row>
    <row r="11" spans="1:14">
      <c r="A11">
        <v>1010</v>
      </c>
      <c r="B11">
        <v>59</v>
      </c>
      <c r="C11" t="s">
        <v>39</v>
      </c>
      <c r="D11" t="s">
        <v>4</v>
      </c>
      <c r="E11" t="s">
        <v>42</v>
      </c>
      <c r="F11" s="3">
        <v>45350</v>
      </c>
      <c r="G11" s="3">
        <v>45351</v>
      </c>
      <c r="H11" s="5">
        <f t="shared" si="0"/>
        <v>1</v>
      </c>
      <c r="I11" t="s">
        <v>45</v>
      </c>
      <c r="J11" s="9" t="s">
        <v>46</v>
      </c>
      <c r="K11" s="12">
        <v>7813.98</v>
      </c>
      <c r="L11" s="11">
        <f>SUMIF(A:A, A11, K:K)</f>
        <v>7813.98</v>
      </c>
      <c r="M11">
        <f>COUNTIFS(A:A, A11, I:I, "Yes")</f>
        <v>0</v>
      </c>
      <c r="N11" t="str" cm="1">
        <f t="array" ref="N11">_xlfn.IFS(B11&lt;30, "&lt;30", B11&lt;50, "30-49", B11&lt;70, "50-69", TRUE, "70+")</f>
        <v>50-69</v>
      </c>
    </row>
    <row r="12" spans="1:14">
      <c r="A12">
        <v>1011</v>
      </c>
      <c r="B12">
        <v>90</v>
      </c>
      <c r="C12" t="s">
        <v>43</v>
      </c>
      <c r="D12" t="s">
        <v>3</v>
      </c>
      <c r="E12" t="s">
        <v>40</v>
      </c>
      <c r="F12" s="3">
        <v>45346</v>
      </c>
      <c r="G12" s="3">
        <v>45354</v>
      </c>
      <c r="H12" s="5">
        <f t="shared" si="0"/>
        <v>8</v>
      </c>
      <c r="I12" t="s">
        <v>45</v>
      </c>
      <c r="J12" s="9" t="s">
        <v>46</v>
      </c>
      <c r="K12" s="12">
        <v>13616.2</v>
      </c>
      <c r="L12" s="11">
        <f>SUMIF(A:A, A12, K:K)</f>
        <v>13616.2</v>
      </c>
      <c r="M12">
        <f>COUNTIFS(A:A, A12, I:I, "Yes")</f>
        <v>0</v>
      </c>
      <c r="N12" t="str" cm="1">
        <f t="array" ref="N12">_xlfn.IFS(B12&lt;30, "&lt;30", B12&lt;50, "30-49", B12&lt;70, "50-69", TRUE, "70+")</f>
        <v>70+</v>
      </c>
    </row>
    <row r="13" spans="1:14">
      <c r="A13">
        <v>1012</v>
      </c>
      <c r="B13">
        <v>51</v>
      </c>
      <c r="C13" t="s">
        <v>39</v>
      </c>
      <c r="D13" t="s">
        <v>5</v>
      </c>
      <c r="E13" t="s">
        <v>52</v>
      </c>
      <c r="F13" s="3">
        <v>45355</v>
      </c>
      <c r="G13" s="3">
        <v>45364</v>
      </c>
      <c r="H13" s="5">
        <f t="shared" si="0"/>
        <v>9</v>
      </c>
      <c r="I13" t="s">
        <v>45</v>
      </c>
      <c r="J13" s="9" t="s">
        <v>46</v>
      </c>
      <c r="K13" s="12">
        <v>11964.17</v>
      </c>
      <c r="L13" s="11">
        <f>SUMIF(A:A, A13, K:K)</f>
        <v>11964.17</v>
      </c>
      <c r="M13">
        <f>COUNTIFS(A:A, A13, I:I, "Yes")</f>
        <v>0</v>
      </c>
      <c r="N13" t="str" cm="1">
        <f t="array" ref="N13">_xlfn.IFS(B13&lt;30, "&lt;30", B13&lt;50, "30-49", B13&lt;70, "50-69", TRUE, "70+")</f>
        <v>50-69</v>
      </c>
    </row>
    <row r="14" spans="1:14">
      <c r="A14">
        <v>1013</v>
      </c>
      <c r="B14">
        <v>69</v>
      </c>
      <c r="C14" t="s">
        <v>43</v>
      </c>
      <c r="D14" t="s">
        <v>5</v>
      </c>
      <c r="E14" t="s">
        <v>48</v>
      </c>
      <c r="F14" s="3">
        <v>45348</v>
      </c>
      <c r="G14" s="3">
        <v>45351</v>
      </c>
      <c r="H14" s="5">
        <f t="shared" si="0"/>
        <v>3</v>
      </c>
      <c r="I14" t="s">
        <v>45</v>
      </c>
      <c r="J14" s="9" t="s">
        <v>46</v>
      </c>
      <c r="K14" s="12">
        <v>4090.91</v>
      </c>
      <c r="L14" s="11">
        <f>SUMIF(A:A, A14, K:K)</f>
        <v>4090.91</v>
      </c>
      <c r="M14">
        <f>COUNTIFS(A:A, A14, I:I, "Yes")</f>
        <v>0</v>
      </c>
      <c r="N14" t="str" cm="1">
        <f t="array" ref="N14">_xlfn.IFS(B14&lt;30, "&lt;30", B14&lt;50, "30-49", B14&lt;70, "50-69", TRUE, "70+")</f>
        <v>50-69</v>
      </c>
    </row>
    <row r="15" spans="1:14">
      <c r="A15">
        <v>1014</v>
      </c>
      <c r="B15">
        <v>37</v>
      </c>
      <c r="C15" t="s">
        <v>39</v>
      </c>
      <c r="D15" t="s">
        <v>3</v>
      </c>
      <c r="E15" t="s">
        <v>40</v>
      </c>
      <c r="F15" s="3">
        <v>45400</v>
      </c>
      <c r="G15" s="3">
        <v>45410</v>
      </c>
      <c r="H15" s="5">
        <f t="shared" si="0"/>
        <v>10</v>
      </c>
      <c r="I15" t="s">
        <v>41</v>
      </c>
      <c r="J15" s="9">
        <v>17</v>
      </c>
      <c r="K15" s="12">
        <v>7579.43</v>
      </c>
      <c r="L15" s="11">
        <f>SUMIF(A:A, A15, K:K)</f>
        <v>7579.43</v>
      </c>
      <c r="M15">
        <f>COUNTIFS(A:A, A15, I:I, "Yes")</f>
        <v>1</v>
      </c>
      <c r="N15" t="str" cm="1">
        <f t="array" ref="N15">_xlfn.IFS(B15&lt;30, "&lt;30", B15&lt;50, "30-49", B15&lt;70, "50-69", TRUE, "70+")</f>
        <v>30-49</v>
      </c>
    </row>
    <row r="16" spans="1:14">
      <c r="A16">
        <v>1015</v>
      </c>
      <c r="B16">
        <v>50</v>
      </c>
      <c r="C16" t="s">
        <v>39</v>
      </c>
      <c r="D16" t="s">
        <v>5</v>
      </c>
      <c r="E16" t="s">
        <v>48</v>
      </c>
      <c r="F16" s="3">
        <v>45321</v>
      </c>
      <c r="G16" s="3">
        <v>45330</v>
      </c>
      <c r="H16" s="5">
        <f t="shared" si="0"/>
        <v>9</v>
      </c>
      <c r="I16" t="s">
        <v>45</v>
      </c>
      <c r="J16" s="9" t="s">
        <v>46</v>
      </c>
      <c r="K16" s="12">
        <v>12223.18</v>
      </c>
      <c r="L16" s="11">
        <f>SUMIF(A:A, A16, K:K)</f>
        <v>12223.18</v>
      </c>
      <c r="M16">
        <f>COUNTIFS(A:A, A16, I:I, "Yes")</f>
        <v>0</v>
      </c>
      <c r="N16" t="str" cm="1">
        <f t="array" ref="N16">_xlfn.IFS(B16&lt;30, "&lt;30", B16&lt;50, "30-49", B16&lt;70, "50-69", TRUE, "70+")</f>
        <v>50-69</v>
      </c>
    </row>
    <row r="17" spans="1:14">
      <c r="A17">
        <v>1016</v>
      </c>
      <c r="B17">
        <v>55</v>
      </c>
      <c r="C17" t="s">
        <v>43</v>
      </c>
      <c r="D17" t="s">
        <v>6</v>
      </c>
      <c r="E17" t="s">
        <v>53</v>
      </c>
      <c r="F17" s="3">
        <v>45332</v>
      </c>
      <c r="G17" s="3">
        <v>45340</v>
      </c>
      <c r="H17" s="5">
        <f t="shared" si="0"/>
        <v>8</v>
      </c>
      <c r="I17" t="s">
        <v>41</v>
      </c>
      <c r="J17" s="9">
        <v>28</v>
      </c>
      <c r="K17" s="12">
        <v>13510.24</v>
      </c>
      <c r="L17" s="11">
        <f>SUMIF(A:A, A17, K:K)</f>
        <v>13510.24</v>
      </c>
      <c r="M17">
        <f>COUNTIFS(A:A, A17, I:I, "Yes")</f>
        <v>1</v>
      </c>
      <c r="N17" t="str" cm="1">
        <f t="array" ref="N17">_xlfn.IFS(B17&lt;30, "&lt;30", B17&lt;50, "30-49", B17&lt;70, "50-69", TRUE, "70+")</f>
        <v>50-69</v>
      </c>
    </row>
    <row r="18" spans="1:14">
      <c r="A18">
        <v>1017</v>
      </c>
      <c r="B18">
        <v>40</v>
      </c>
      <c r="C18" t="s">
        <v>39</v>
      </c>
      <c r="D18" t="s">
        <v>6</v>
      </c>
      <c r="E18" t="s">
        <v>51</v>
      </c>
      <c r="F18" s="3">
        <v>45368</v>
      </c>
      <c r="G18" s="3">
        <v>45377</v>
      </c>
      <c r="H18" s="5">
        <f t="shared" si="0"/>
        <v>9</v>
      </c>
      <c r="I18" t="s">
        <v>41</v>
      </c>
      <c r="J18" s="9">
        <v>9</v>
      </c>
      <c r="K18" s="12">
        <v>7486.97</v>
      </c>
      <c r="L18" s="11">
        <f>SUMIF(A:A, A18, K:K)</f>
        <v>7486.97</v>
      </c>
      <c r="M18">
        <f>COUNTIFS(A:A, A18, I:I, "Yes")</f>
        <v>1</v>
      </c>
      <c r="N18" t="str" cm="1">
        <f t="array" ref="N18">_xlfn.IFS(B18&lt;30, "&lt;30", B18&lt;50, "30-49", B18&lt;70, "50-69", TRUE, "70+")</f>
        <v>30-49</v>
      </c>
    </row>
    <row r="19" spans="1:14">
      <c r="A19">
        <v>1018</v>
      </c>
      <c r="B19">
        <v>85</v>
      </c>
      <c r="C19" t="s">
        <v>39</v>
      </c>
      <c r="D19" t="s">
        <v>7</v>
      </c>
      <c r="E19" t="s">
        <v>54</v>
      </c>
      <c r="F19" s="3">
        <v>45374</v>
      </c>
      <c r="G19" s="3">
        <v>45382</v>
      </c>
      <c r="H19" s="5">
        <f t="shared" si="0"/>
        <v>8</v>
      </c>
      <c r="I19" t="s">
        <v>41</v>
      </c>
      <c r="J19" s="9">
        <v>8</v>
      </c>
      <c r="K19" s="12">
        <v>14149.18</v>
      </c>
      <c r="L19" s="11">
        <f>SUMIF(A:A, A19, K:K)</f>
        <v>14149.18</v>
      </c>
      <c r="M19">
        <f>COUNTIFS(A:A, A19, I:I, "Yes")</f>
        <v>1</v>
      </c>
      <c r="N19" t="str" cm="1">
        <f t="array" ref="N19">_xlfn.IFS(B19&lt;30, "&lt;30", B19&lt;50, "30-49", B19&lt;70, "50-69", TRUE, "70+")</f>
        <v>70+</v>
      </c>
    </row>
    <row r="20" spans="1:14">
      <c r="A20">
        <v>1019</v>
      </c>
      <c r="B20">
        <v>25</v>
      </c>
      <c r="C20" t="s">
        <v>39</v>
      </c>
      <c r="D20" t="s">
        <v>6</v>
      </c>
      <c r="E20" t="s">
        <v>53</v>
      </c>
      <c r="F20" s="3">
        <v>45437</v>
      </c>
      <c r="G20" s="3">
        <v>45439</v>
      </c>
      <c r="H20" s="5">
        <f t="shared" si="0"/>
        <v>2</v>
      </c>
      <c r="I20" t="s">
        <v>41</v>
      </c>
      <c r="J20" s="9">
        <v>28</v>
      </c>
      <c r="K20" s="12">
        <v>8831.89</v>
      </c>
      <c r="L20" s="11">
        <f>SUMIF(A:A, A20, K:K)</f>
        <v>8831.89</v>
      </c>
      <c r="M20">
        <f>COUNTIFS(A:A, A20, I:I, "Yes")</f>
        <v>1</v>
      </c>
      <c r="N20" t="str" cm="1">
        <f t="array" ref="N20">_xlfn.IFS(B20&lt;30, "&lt;30", B20&lt;50, "30-49", B20&lt;70, "50-69", TRUE, "70+")</f>
        <v>&lt;30</v>
      </c>
    </row>
    <row r="21" spans="1:14">
      <c r="A21">
        <v>1020</v>
      </c>
      <c r="B21">
        <v>34</v>
      </c>
      <c r="C21" t="s">
        <v>39</v>
      </c>
      <c r="D21" t="s">
        <v>3</v>
      </c>
      <c r="E21" t="s">
        <v>44</v>
      </c>
      <c r="F21" s="3">
        <v>45413</v>
      </c>
      <c r="G21" s="3">
        <v>45422</v>
      </c>
      <c r="H21" s="5">
        <f t="shared" si="0"/>
        <v>9</v>
      </c>
      <c r="I21" t="s">
        <v>41</v>
      </c>
      <c r="J21" s="9">
        <v>13</v>
      </c>
      <c r="K21" s="12">
        <v>9332.09</v>
      </c>
      <c r="L21" s="11">
        <f>SUMIF(A:A, A21, K:K)</f>
        <v>9332.09</v>
      </c>
      <c r="M21">
        <f>COUNTIFS(A:A, A21, I:I, "Yes")</f>
        <v>1</v>
      </c>
      <c r="N21" t="str" cm="1">
        <f t="array" ref="N21">_xlfn.IFS(B21&lt;30, "&lt;30", B21&lt;50, "30-49", B21&lt;70, "50-69", TRUE, "70+")</f>
        <v>30-49</v>
      </c>
    </row>
    <row r="22" spans="1:14">
      <c r="A22">
        <v>1021</v>
      </c>
      <c r="B22">
        <v>45</v>
      </c>
      <c r="C22" t="s">
        <v>39</v>
      </c>
      <c r="D22" t="s">
        <v>4</v>
      </c>
      <c r="E22" t="s">
        <v>49</v>
      </c>
      <c r="F22" s="3">
        <v>45371</v>
      </c>
      <c r="G22" s="3">
        <v>45378</v>
      </c>
      <c r="H22" s="5">
        <f t="shared" si="0"/>
        <v>7</v>
      </c>
      <c r="I22" t="s">
        <v>45</v>
      </c>
      <c r="J22" s="9" t="s">
        <v>46</v>
      </c>
      <c r="K22" s="12">
        <v>8257.2000000000007</v>
      </c>
      <c r="L22" s="11">
        <f>SUMIF(A:A, A22, K:K)</f>
        <v>8257.2000000000007</v>
      </c>
      <c r="M22">
        <f>COUNTIFS(A:A, A22, I:I, "Yes")</f>
        <v>0</v>
      </c>
      <c r="N22" t="str" cm="1">
        <f t="array" ref="N22">_xlfn.IFS(B22&lt;30, "&lt;30", B22&lt;50, "30-49", B22&lt;70, "50-69", TRUE, "70+")</f>
        <v>30-49</v>
      </c>
    </row>
    <row r="23" spans="1:14">
      <c r="A23">
        <v>1022</v>
      </c>
      <c r="B23">
        <v>33</v>
      </c>
      <c r="C23" t="s">
        <v>39</v>
      </c>
      <c r="D23" t="s">
        <v>4</v>
      </c>
      <c r="E23" t="s">
        <v>49</v>
      </c>
      <c r="F23" s="3">
        <v>45349</v>
      </c>
      <c r="G23" s="3">
        <v>45351</v>
      </c>
      <c r="H23" s="5">
        <f t="shared" si="0"/>
        <v>2</v>
      </c>
      <c r="I23" t="s">
        <v>45</v>
      </c>
      <c r="J23" s="9" t="s">
        <v>46</v>
      </c>
      <c r="K23" s="12">
        <v>3252.41</v>
      </c>
      <c r="L23" s="11">
        <f>SUMIF(A:A, A23, K:K)</f>
        <v>3252.41</v>
      </c>
      <c r="M23">
        <f>COUNTIFS(A:A, A23, I:I, "Yes")</f>
        <v>0</v>
      </c>
      <c r="N23" t="str" cm="1">
        <f t="array" ref="N23">_xlfn.IFS(B23&lt;30, "&lt;30", B23&lt;50, "30-49", B23&lt;70, "50-69", TRUE, "70+")</f>
        <v>30-49</v>
      </c>
    </row>
    <row r="24" spans="1:14">
      <c r="A24">
        <v>1023</v>
      </c>
      <c r="B24">
        <v>46</v>
      </c>
      <c r="C24" t="s">
        <v>39</v>
      </c>
      <c r="D24" t="s">
        <v>4</v>
      </c>
      <c r="E24" t="s">
        <v>42</v>
      </c>
      <c r="F24" s="3">
        <v>45310</v>
      </c>
      <c r="G24" s="3">
        <v>45311</v>
      </c>
      <c r="H24" s="5">
        <f t="shared" si="0"/>
        <v>1</v>
      </c>
      <c r="I24" t="s">
        <v>41</v>
      </c>
      <c r="J24" s="9">
        <v>7</v>
      </c>
      <c r="K24" s="12">
        <v>13865.04</v>
      </c>
      <c r="L24" s="11">
        <f>SUMIF(A:A, A24, K:K)</f>
        <v>13865.04</v>
      </c>
      <c r="M24">
        <f>COUNTIFS(A:A, A24, I:I, "Yes")</f>
        <v>1</v>
      </c>
      <c r="N24" t="str" cm="1">
        <f t="array" ref="N24">_xlfn.IFS(B24&lt;30, "&lt;30", B24&lt;50, "30-49", B24&lt;70, "50-69", TRUE, "70+")</f>
        <v>30-49</v>
      </c>
    </row>
    <row r="25" spans="1:14">
      <c r="A25">
        <v>1024</v>
      </c>
      <c r="B25">
        <v>83</v>
      </c>
      <c r="C25" t="s">
        <v>39</v>
      </c>
      <c r="D25" t="s">
        <v>6</v>
      </c>
      <c r="E25" t="s">
        <v>53</v>
      </c>
      <c r="F25" s="3">
        <v>45363</v>
      </c>
      <c r="G25" s="3">
        <v>45371</v>
      </c>
      <c r="H25" s="5">
        <f t="shared" si="0"/>
        <v>8</v>
      </c>
      <c r="I25" t="s">
        <v>41</v>
      </c>
      <c r="J25" s="9">
        <v>22</v>
      </c>
      <c r="K25" s="12">
        <v>4587.74</v>
      </c>
      <c r="L25" s="11">
        <f>SUMIF(A:A, A25, K:K)</f>
        <v>4587.74</v>
      </c>
      <c r="M25">
        <f>COUNTIFS(A:A, A25, I:I, "Yes")</f>
        <v>1</v>
      </c>
      <c r="N25" t="str" cm="1">
        <f t="array" ref="N25">_xlfn.IFS(B25&lt;30, "&lt;30", B25&lt;50, "30-49", B25&lt;70, "50-69", TRUE, "70+")</f>
        <v>70+</v>
      </c>
    </row>
    <row r="26" spans="1:14">
      <c r="A26">
        <v>1025</v>
      </c>
      <c r="B26">
        <v>78</v>
      </c>
      <c r="C26" t="s">
        <v>39</v>
      </c>
      <c r="D26" t="s">
        <v>4</v>
      </c>
      <c r="E26" t="s">
        <v>55</v>
      </c>
      <c r="F26" s="3">
        <v>45413</v>
      </c>
      <c r="G26" s="3">
        <v>45420</v>
      </c>
      <c r="H26" s="5">
        <f t="shared" si="0"/>
        <v>7</v>
      </c>
      <c r="I26" t="s">
        <v>41</v>
      </c>
      <c r="J26" s="9">
        <v>8</v>
      </c>
      <c r="K26" s="12">
        <v>4163.17</v>
      </c>
      <c r="L26" s="11">
        <f>SUMIF(A:A, A26, K:K)</f>
        <v>4163.17</v>
      </c>
      <c r="M26">
        <f>COUNTIFS(A:A, A26, I:I, "Yes")</f>
        <v>1</v>
      </c>
      <c r="N26" t="str" cm="1">
        <f t="array" ref="N26">_xlfn.IFS(B26&lt;30, "&lt;30", B26&lt;50, "30-49", B26&lt;70, "50-69", TRUE, "70+")</f>
        <v>70+</v>
      </c>
    </row>
    <row r="27" spans="1:14">
      <c r="A27">
        <v>1026</v>
      </c>
      <c r="B27">
        <v>72</v>
      </c>
      <c r="C27" t="s">
        <v>43</v>
      </c>
      <c r="D27" t="s">
        <v>5</v>
      </c>
      <c r="E27" t="s">
        <v>56</v>
      </c>
      <c r="F27" s="3">
        <v>45411</v>
      </c>
      <c r="G27" s="3">
        <v>45412</v>
      </c>
      <c r="H27" s="5">
        <f t="shared" si="0"/>
        <v>1</v>
      </c>
      <c r="I27" t="s">
        <v>41</v>
      </c>
      <c r="J27" s="9">
        <v>6</v>
      </c>
      <c r="K27" s="12">
        <v>7831.46</v>
      </c>
      <c r="L27" s="11">
        <f>SUMIF(A:A, A27, K:K)</f>
        <v>7831.46</v>
      </c>
      <c r="M27">
        <f>COUNTIFS(A:A, A27, I:I, "Yes")</f>
        <v>1</v>
      </c>
      <c r="N27" t="str" cm="1">
        <f t="array" ref="N27">_xlfn.IFS(B27&lt;30, "&lt;30", B27&lt;50, "30-49", B27&lt;70, "50-69", TRUE, "70+")</f>
        <v>70+</v>
      </c>
    </row>
    <row r="28" spans="1:14">
      <c r="A28">
        <v>1027</v>
      </c>
      <c r="B28">
        <v>49</v>
      </c>
      <c r="C28" t="s">
        <v>39</v>
      </c>
      <c r="D28" t="s">
        <v>6</v>
      </c>
      <c r="E28" t="s">
        <v>53</v>
      </c>
      <c r="F28" s="3">
        <v>45340</v>
      </c>
      <c r="G28" s="3">
        <v>45349</v>
      </c>
      <c r="H28" s="5">
        <f t="shared" si="0"/>
        <v>9</v>
      </c>
      <c r="I28" t="s">
        <v>45</v>
      </c>
      <c r="J28" s="9" t="s">
        <v>46</v>
      </c>
      <c r="K28" s="12">
        <v>4682.1899999999996</v>
      </c>
      <c r="L28" s="11">
        <f>SUMIF(A:A, A28, K:K)</f>
        <v>4682.1899999999996</v>
      </c>
      <c r="M28">
        <f>COUNTIFS(A:A, A28, I:I, "Yes")</f>
        <v>0</v>
      </c>
      <c r="N28" t="str" cm="1">
        <f t="array" ref="N28">_xlfn.IFS(B28&lt;30, "&lt;30", B28&lt;50, "30-49", B28&lt;70, "50-69", TRUE, "70+")</f>
        <v>30-49</v>
      </c>
    </row>
    <row r="29" spans="1:14">
      <c r="A29">
        <v>1028</v>
      </c>
      <c r="B29">
        <v>77</v>
      </c>
      <c r="C29" t="s">
        <v>39</v>
      </c>
      <c r="D29" t="s">
        <v>7</v>
      </c>
      <c r="E29" t="s">
        <v>57</v>
      </c>
      <c r="F29" s="3">
        <v>45311</v>
      </c>
      <c r="G29" s="3">
        <v>45319</v>
      </c>
      <c r="H29" s="5">
        <f t="shared" si="0"/>
        <v>8</v>
      </c>
      <c r="I29" t="s">
        <v>41</v>
      </c>
      <c r="J29" s="9">
        <v>6</v>
      </c>
      <c r="K29" s="12">
        <v>10825.74</v>
      </c>
      <c r="L29" s="11">
        <f>SUMIF(A:A, A29, K:K)</f>
        <v>10825.74</v>
      </c>
      <c r="M29">
        <f>COUNTIFS(A:A, A29, I:I, "Yes")</f>
        <v>1</v>
      </c>
      <c r="N29" t="str" cm="1">
        <f t="array" ref="N29">_xlfn.IFS(B29&lt;30, "&lt;30", B29&lt;50, "30-49", B29&lt;70, "50-69", TRUE, "70+")</f>
        <v>70+</v>
      </c>
    </row>
    <row r="30" spans="1:14">
      <c r="A30">
        <v>1029</v>
      </c>
      <c r="B30">
        <v>29</v>
      </c>
      <c r="C30" t="s">
        <v>39</v>
      </c>
      <c r="D30" t="s">
        <v>4</v>
      </c>
      <c r="E30" t="s">
        <v>42</v>
      </c>
      <c r="F30" s="3">
        <v>45334</v>
      </c>
      <c r="G30" s="3">
        <v>45341</v>
      </c>
      <c r="H30" s="5">
        <f t="shared" si="0"/>
        <v>7</v>
      </c>
      <c r="I30" t="s">
        <v>45</v>
      </c>
      <c r="J30" s="9" t="s">
        <v>46</v>
      </c>
      <c r="K30" s="12">
        <v>8776.2999999999993</v>
      </c>
      <c r="L30" s="11">
        <f>SUMIF(A:A, A30, K:K)</f>
        <v>8776.2999999999993</v>
      </c>
      <c r="M30">
        <f>COUNTIFS(A:A, A30, I:I, "Yes")</f>
        <v>0</v>
      </c>
      <c r="N30" t="str" cm="1">
        <f t="array" ref="N30">_xlfn.IFS(B30&lt;30, "&lt;30", B30&lt;50, "30-49", B30&lt;70, "50-69", TRUE, "70+")</f>
        <v>&lt;30</v>
      </c>
    </row>
    <row r="31" spans="1:14">
      <c r="A31">
        <v>1030</v>
      </c>
      <c r="B31">
        <v>39</v>
      </c>
      <c r="C31" t="s">
        <v>43</v>
      </c>
      <c r="D31" t="s">
        <v>5</v>
      </c>
      <c r="E31" t="s">
        <v>52</v>
      </c>
      <c r="F31" s="3">
        <v>45292</v>
      </c>
      <c r="G31" s="3">
        <v>45299</v>
      </c>
      <c r="H31" s="5">
        <f t="shared" si="0"/>
        <v>7</v>
      </c>
      <c r="I31" t="s">
        <v>45</v>
      </c>
      <c r="J31" s="9" t="s">
        <v>46</v>
      </c>
      <c r="K31" s="12">
        <v>14118.22</v>
      </c>
      <c r="L31" s="11">
        <f>SUMIF(A:A, A31, K:K)</f>
        <v>14118.22</v>
      </c>
      <c r="M31">
        <f>COUNTIFS(A:A, A31, I:I, "Yes")</f>
        <v>0</v>
      </c>
      <c r="N31" t="str" cm="1">
        <f t="array" ref="N31">_xlfn.IFS(B31&lt;30, "&lt;30", B31&lt;50, "30-49", B31&lt;70, "50-69", TRUE, "70+")</f>
        <v>30-49</v>
      </c>
    </row>
    <row r="32" spans="1:14">
      <c r="A32">
        <v>1031</v>
      </c>
      <c r="B32">
        <v>72</v>
      </c>
      <c r="C32" t="s">
        <v>43</v>
      </c>
      <c r="D32" t="s">
        <v>5</v>
      </c>
      <c r="E32" t="s">
        <v>56</v>
      </c>
      <c r="F32" s="3">
        <v>45331</v>
      </c>
      <c r="G32" s="3">
        <v>45335</v>
      </c>
      <c r="H32" s="5">
        <f t="shared" si="0"/>
        <v>4</v>
      </c>
      <c r="I32" t="s">
        <v>45</v>
      </c>
      <c r="J32" s="9" t="s">
        <v>46</v>
      </c>
      <c r="K32" s="12">
        <v>5612.41</v>
      </c>
      <c r="L32" s="11">
        <f>SUMIF(A:A, A32, K:K)</f>
        <v>5612.41</v>
      </c>
      <c r="M32">
        <f>COUNTIFS(A:A, A32, I:I, "Yes")</f>
        <v>0</v>
      </c>
      <c r="N32" t="str" cm="1">
        <f t="array" ref="N32">_xlfn.IFS(B32&lt;30, "&lt;30", B32&lt;50, "30-49", B32&lt;70, "50-69", TRUE, "70+")</f>
        <v>70+</v>
      </c>
    </row>
    <row r="33" spans="1:14">
      <c r="A33">
        <v>1032</v>
      </c>
      <c r="B33">
        <v>87</v>
      </c>
      <c r="C33" t="s">
        <v>39</v>
      </c>
      <c r="D33" t="s">
        <v>3</v>
      </c>
      <c r="E33" t="s">
        <v>44</v>
      </c>
      <c r="F33" s="3">
        <v>45372</v>
      </c>
      <c r="G33" s="3">
        <v>45373</v>
      </c>
      <c r="H33" s="5">
        <f t="shared" si="0"/>
        <v>1</v>
      </c>
      <c r="I33" t="s">
        <v>41</v>
      </c>
      <c r="J33" s="9">
        <v>23</v>
      </c>
      <c r="K33" s="12">
        <v>8721.4599999999991</v>
      </c>
      <c r="L33" s="11">
        <f>SUMIF(A:A, A33, K:K)</f>
        <v>8721.4599999999991</v>
      </c>
      <c r="M33">
        <f>COUNTIFS(A:A, A33, I:I, "Yes")</f>
        <v>1</v>
      </c>
      <c r="N33" t="str" cm="1">
        <f t="array" ref="N33">_xlfn.IFS(B33&lt;30, "&lt;30", B33&lt;50, "30-49", B33&lt;70, "50-69", TRUE, "70+")</f>
        <v>70+</v>
      </c>
    </row>
    <row r="34" spans="1:14">
      <c r="A34">
        <v>1033</v>
      </c>
      <c r="B34">
        <v>25</v>
      </c>
      <c r="C34" t="s">
        <v>39</v>
      </c>
      <c r="D34" t="s">
        <v>4</v>
      </c>
      <c r="E34" t="s">
        <v>42</v>
      </c>
      <c r="F34" s="3">
        <v>45339</v>
      </c>
      <c r="G34" s="3">
        <v>45341</v>
      </c>
      <c r="H34" s="5">
        <f t="shared" si="0"/>
        <v>2</v>
      </c>
      <c r="I34" t="s">
        <v>41</v>
      </c>
      <c r="J34" s="9">
        <v>26</v>
      </c>
      <c r="K34" s="12">
        <v>13341.83</v>
      </c>
      <c r="L34" s="11">
        <f>SUMIF(A:A, A34, K:K)</f>
        <v>13341.83</v>
      </c>
      <c r="M34">
        <f>COUNTIFS(A:A, A34, I:I, "Yes")</f>
        <v>1</v>
      </c>
      <c r="N34" t="str" cm="1">
        <f t="array" ref="N34">_xlfn.IFS(B34&lt;30, "&lt;30", B34&lt;50, "30-49", B34&lt;70, "50-69", TRUE, "70+")</f>
        <v>&lt;30</v>
      </c>
    </row>
    <row r="35" spans="1:14">
      <c r="A35">
        <v>1034</v>
      </c>
      <c r="B35">
        <v>90</v>
      </c>
      <c r="C35" t="s">
        <v>39</v>
      </c>
      <c r="D35" t="s">
        <v>5</v>
      </c>
      <c r="E35" t="s">
        <v>52</v>
      </c>
      <c r="F35" s="3">
        <v>45440</v>
      </c>
      <c r="G35" s="3">
        <v>45450</v>
      </c>
      <c r="H35" s="5">
        <f t="shared" si="0"/>
        <v>10</v>
      </c>
      <c r="I35" t="s">
        <v>41</v>
      </c>
      <c r="J35" s="9">
        <v>24</v>
      </c>
      <c r="K35" s="12">
        <v>3983.8</v>
      </c>
      <c r="L35" s="11">
        <f>SUMIF(A:A, A35, K:K)</f>
        <v>3983.8</v>
      </c>
      <c r="M35">
        <f>COUNTIFS(A:A, A35, I:I, "Yes")</f>
        <v>1</v>
      </c>
      <c r="N35" t="str" cm="1">
        <f t="array" ref="N35">_xlfn.IFS(B35&lt;30, "&lt;30", B35&lt;50, "30-49", B35&lt;70, "50-69", TRUE, "70+")</f>
        <v>70+</v>
      </c>
    </row>
    <row r="36" spans="1:14">
      <c r="A36">
        <v>1035</v>
      </c>
      <c r="B36">
        <v>84</v>
      </c>
      <c r="C36" t="s">
        <v>43</v>
      </c>
      <c r="D36" t="s">
        <v>4</v>
      </c>
      <c r="E36" t="s">
        <v>55</v>
      </c>
      <c r="F36" s="3">
        <v>45358</v>
      </c>
      <c r="G36" s="3">
        <v>45362</v>
      </c>
      <c r="H36" s="5">
        <f t="shared" si="0"/>
        <v>4</v>
      </c>
      <c r="I36" t="s">
        <v>45</v>
      </c>
      <c r="J36" s="9" t="s">
        <v>46</v>
      </c>
      <c r="K36" s="12">
        <v>5864.23</v>
      </c>
      <c r="L36" s="11">
        <f>SUMIF(A:A, A36, K:K)</f>
        <v>5864.23</v>
      </c>
      <c r="M36">
        <f>COUNTIFS(A:A, A36, I:I, "Yes")</f>
        <v>0</v>
      </c>
      <c r="N36" t="str" cm="1">
        <f t="array" ref="N36">_xlfn.IFS(B36&lt;30, "&lt;30", B36&lt;50, "30-49", B36&lt;70, "50-69", TRUE, "70+")</f>
        <v>70+</v>
      </c>
    </row>
    <row r="37" spans="1:14">
      <c r="A37">
        <v>1036</v>
      </c>
      <c r="B37">
        <v>56</v>
      </c>
      <c r="C37" t="s">
        <v>43</v>
      </c>
      <c r="D37" t="s">
        <v>5</v>
      </c>
      <c r="E37" t="s">
        <v>52</v>
      </c>
      <c r="F37" s="3">
        <v>45372</v>
      </c>
      <c r="G37" s="3">
        <v>45374</v>
      </c>
      <c r="H37" s="5">
        <f t="shared" si="0"/>
        <v>2</v>
      </c>
      <c r="I37" t="s">
        <v>41</v>
      </c>
      <c r="J37" s="9">
        <v>19</v>
      </c>
      <c r="K37" s="12">
        <v>10453.91</v>
      </c>
      <c r="L37" s="11">
        <f>SUMIF(A:A, A37, K:K)</f>
        <v>10453.91</v>
      </c>
      <c r="M37">
        <f>COUNTIFS(A:A, A37, I:I, "Yes")</f>
        <v>1</v>
      </c>
      <c r="N37" t="str" cm="1">
        <f t="array" ref="N37">_xlfn.IFS(B37&lt;30, "&lt;30", B37&lt;50, "30-49", B37&lt;70, "50-69", TRUE, "70+")</f>
        <v>50-69</v>
      </c>
    </row>
    <row r="38" spans="1:14">
      <c r="A38">
        <v>1037</v>
      </c>
      <c r="B38">
        <v>27</v>
      </c>
      <c r="C38" t="s">
        <v>39</v>
      </c>
      <c r="D38" t="s">
        <v>4</v>
      </c>
      <c r="E38" t="s">
        <v>42</v>
      </c>
      <c r="F38" s="3">
        <v>45421</v>
      </c>
      <c r="G38" s="3">
        <v>45426</v>
      </c>
      <c r="H38" s="5">
        <f t="shared" si="0"/>
        <v>5</v>
      </c>
      <c r="I38" t="s">
        <v>41</v>
      </c>
      <c r="J38" s="9">
        <v>16</v>
      </c>
      <c r="K38" s="12">
        <v>13570.37</v>
      </c>
      <c r="L38" s="11">
        <f>SUMIF(A:A, A38, K:K)</f>
        <v>13570.37</v>
      </c>
      <c r="M38">
        <f>COUNTIFS(A:A, A38, I:I, "Yes")</f>
        <v>1</v>
      </c>
      <c r="N38" t="str" cm="1">
        <f t="array" ref="N38">_xlfn.IFS(B38&lt;30, "&lt;30", B38&lt;50, "30-49", B38&lt;70, "50-69", TRUE, "70+")</f>
        <v>&lt;30</v>
      </c>
    </row>
    <row r="39" spans="1:14">
      <c r="A39">
        <v>1038</v>
      </c>
      <c r="B39">
        <v>54</v>
      </c>
      <c r="C39" t="s">
        <v>39</v>
      </c>
      <c r="D39" t="s">
        <v>7</v>
      </c>
      <c r="E39" t="s">
        <v>57</v>
      </c>
      <c r="F39" s="3">
        <v>45404</v>
      </c>
      <c r="G39" s="3">
        <v>45413</v>
      </c>
      <c r="H39" s="5">
        <f t="shared" si="0"/>
        <v>9</v>
      </c>
      <c r="I39" t="s">
        <v>45</v>
      </c>
      <c r="J39" s="9" t="s">
        <v>46</v>
      </c>
      <c r="K39" s="12">
        <v>10340.129999999999</v>
      </c>
      <c r="L39" s="11">
        <f>SUMIF(A:A, A39, K:K)</f>
        <v>10340.129999999999</v>
      </c>
      <c r="M39">
        <f>COUNTIFS(A:A, A39, I:I, "Yes")</f>
        <v>0</v>
      </c>
      <c r="N39" t="str" cm="1">
        <f t="array" ref="N39">_xlfn.IFS(B39&lt;30, "&lt;30", B39&lt;50, "30-49", B39&lt;70, "50-69", TRUE, "70+")</f>
        <v>50-69</v>
      </c>
    </row>
    <row r="40" spans="1:14">
      <c r="A40">
        <v>1039</v>
      </c>
      <c r="B40">
        <v>88</v>
      </c>
      <c r="C40" t="s">
        <v>43</v>
      </c>
      <c r="D40" t="s">
        <v>4</v>
      </c>
      <c r="E40" t="s">
        <v>42</v>
      </c>
      <c r="F40" s="3">
        <v>45318</v>
      </c>
      <c r="G40" s="3">
        <v>45321</v>
      </c>
      <c r="H40" s="5">
        <f t="shared" si="0"/>
        <v>3</v>
      </c>
      <c r="I40" t="s">
        <v>45</v>
      </c>
      <c r="J40" s="9" t="s">
        <v>46</v>
      </c>
      <c r="K40" s="12">
        <v>4385.1400000000003</v>
      </c>
      <c r="L40" s="11">
        <f>SUMIF(A:A, A40, K:K)</f>
        <v>4385.1400000000003</v>
      </c>
      <c r="M40">
        <f>COUNTIFS(A:A, A40, I:I, "Yes")</f>
        <v>0</v>
      </c>
      <c r="N40" t="str" cm="1">
        <f t="array" ref="N40">_xlfn.IFS(B40&lt;30, "&lt;30", B40&lt;50, "30-49", B40&lt;70, "50-69", TRUE, "70+")</f>
        <v>70+</v>
      </c>
    </row>
    <row r="41" spans="1:14">
      <c r="A41">
        <v>1040</v>
      </c>
      <c r="B41">
        <v>88</v>
      </c>
      <c r="C41" t="s">
        <v>39</v>
      </c>
      <c r="D41" t="s">
        <v>3</v>
      </c>
      <c r="E41" t="s">
        <v>44</v>
      </c>
      <c r="F41" s="3">
        <v>45361</v>
      </c>
      <c r="G41" s="3">
        <v>45366</v>
      </c>
      <c r="H41" s="5">
        <f t="shared" si="0"/>
        <v>5</v>
      </c>
      <c r="I41" t="s">
        <v>41</v>
      </c>
      <c r="J41" s="9">
        <v>27</v>
      </c>
      <c r="K41" s="12">
        <v>7114.56</v>
      </c>
      <c r="L41" s="11">
        <f>SUMIF(A:A, A41, K:K)</f>
        <v>7114.56</v>
      </c>
      <c r="M41">
        <f>COUNTIFS(A:A, A41, I:I, "Yes")</f>
        <v>1</v>
      </c>
      <c r="N41" t="str" cm="1">
        <f t="array" ref="N41">_xlfn.IFS(B41&lt;30, "&lt;30", B41&lt;50, "30-49", B41&lt;70, "50-69", TRUE, "70+")</f>
        <v>70+</v>
      </c>
    </row>
    <row r="42" spans="1:14">
      <c r="A42">
        <v>1041</v>
      </c>
      <c r="B42">
        <v>80</v>
      </c>
      <c r="C42" t="s">
        <v>43</v>
      </c>
      <c r="D42" t="s">
        <v>6</v>
      </c>
      <c r="E42" t="s">
        <v>51</v>
      </c>
      <c r="F42" s="3">
        <v>45305</v>
      </c>
      <c r="G42" s="3">
        <v>45307</v>
      </c>
      <c r="H42" s="5">
        <f t="shared" si="0"/>
        <v>2</v>
      </c>
      <c r="I42" t="s">
        <v>45</v>
      </c>
      <c r="J42" s="9" t="s">
        <v>46</v>
      </c>
      <c r="K42" s="12">
        <v>12952.18</v>
      </c>
      <c r="L42" s="11">
        <f>SUMIF(A:A, A42, K:K)</f>
        <v>12952.18</v>
      </c>
      <c r="M42">
        <f>COUNTIFS(A:A, A42, I:I, "Yes")</f>
        <v>0</v>
      </c>
      <c r="N42" t="str" cm="1">
        <f t="array" ref="N42">_xlfn.IFS(B42&lt;30, "&lt;30", B42&lt;50, "30-49", B42&lt;70, "50-69", TRUE, "70+")</f>
        <v>70+</v>
      </c>
    </row>
    <row r="43" spans="1:14">
      <c r="A43">
        <v>1042</v>
      </c>
      <c r="B43">
        <v>60</v>
      </c>
      <c r="C43" t="s">
        <v>39</v>
      </c>
      <c r="D43" t="s">
        <v>3</v>
      </c>
      <c r="E43" t="s">
        <v>40</v>
      </c>
      <c r="F43" s="3">
        <v>45359</v>
      </c>
      <c r="G43" s="3">
        <v>45362</v>
      </c>
      <c r="H43" s="5">
        <f t="shared" si="0"/>
        <v>3</v>
      </c>
      <c r="I43" t="s">
        <v>45</v>
      </c>
      <c r="J43" s="9" t="s">
        <v>46</v>
      </c>
      <c r="K43" s="12">
        <v>9620.17</v>
      </c>
      <c r="L43" s="11">
        <f>SUMIF(A:A, A43, K:K)</f>
        <v>9620.17</v>
      </c>
      <c r="M43">
        <f>COUNTIFS(A:A, A43, I:I, "Yes")</f>
        <v>0</v>
      </c>
      <c r="N43" t="str" cm="1">
        <f t="array" ref="N43">_xlfn.IFS(B43&lt;30, "&lt;30", B43&lt;50, "30-49", B43&lt;70, "50-69", TRUE, "70+")</f>
        <v>50-69</v>
      </c>
    </row>
    <row r="44" spans="1:14">
      <c r="A44">
        <v>1043</v>
      </c>
      <c r="B44">
        <v>19</v>
      </c>
      <c r="C44" t="s">
        <v>39</v>
      </c>
      <c r="D44" t="s">
        <v>5</v>
      </c>
      <c r="E44" t="s">
        <v>48</v>
      </c>
      <c r="F44" s="3">
        <v>45311</v>
      </c>
      <c r="G44" s="3">
        <v>45314</v>
      </c>
      <c r="H44" s="5">
        <f t="shared" si="0"/>
        <v>3</v>
      </c>
      <c r="I44" t="s">
        <v>41</v>
      </c>
      <c r="J44" s="9">
        <v>16</v>
      </c>
      <c r="K44" s="12">
        <v>9990.11</v>
      </c>
      <c r="L44" s="11">
        <f>SUMIF(A:A, A44, K:K)</f>
        <v>9990.11</v>
      </c>
      <c r="M44">
        <f>COUNTIFS(A:A, A44, I:I, "Yes")</f>
        <v>1</v>
      </c>
      <c r="N44" t="str" cm="1">
        <f t="array" ref="N44">_xlfn.IFS(B44&lt;30, "&lt;30", B44&lt;50, "30-49", B44&lt;70, "50-69", TRUE, "70+")</f>
        <v>&lt;30</v>
      </c>
    </row>
    <row r="45" spans="1:14">
      <c r="A45">
        <v>1044</v>
      </c>
      <c r="B45">
        <v>34</v>
      </c>
      <c r="C45" t="s">
        <v>39</v>
      </c>
      <c r="D45" t="s">
        <v>7</v>
      </c>
      <c r="E45" t="s">
        <v>57</v>
      </c>
      <c r="F45" s="3">
        <v>45370</v>
      </c>
      <c r="G45" s="3">
        <v>45376</v>
      </c>
      <c r="H45" s="5">
        <f t="shared" si="0"/>
        <v>6</v>
      </c>
      <c r="I45" t="s">
        <v>41</v>
      </c>
      <c r="J45" s="9">
        <v>16</v>
      </c>
      <c r="K45" s="12">
        <v>5520.92</v>
      </c>
      <c r="L45" s="11">
        <f>SUMIF(A:A, A45, K:K)</f>
        <v>5520.92</v>
      </c>
      <c r="M45">
        <f>COUNTIFS(A:A, A45, I:I, "Yes")</f>
        <v>1</v>
      </c>
      <c r="N45" t="str" cm="1">
        <f t="array" ref="N45">_xlfn.IFS(B45&lt;30, "&lt;30", B45&lt;50, "30-49", B45&lt;70, "50-69", TRUE, "70+")</f>
        <v>30-49</v>
      </c>
    </row>
    <row r="46" spans="1:14">
      <c r="A46">
        <v>1045</v>
      </c>
      <c r="B46">
        <v>31</v>
      </c>
      <c r="C46" t="s">
        <v>43</v>
      </c>
      <c r="D46" t="s">
        <v>7</v>
      </c>
      <c r="E46" t="s">
        <v>54</v>
      </c>
      <c r="F46" s="3">
        <v>45435</v>
      </c>
      <c r="G46" s="3">
        <v>45442</v>
      </c>
      <c r="H46" s="5">
        <f t="shared" si="0"/>
        <v>7</v>
      </c>
      <c r="I46" t="s">
        <v>41</v>
      </c>
      <c r="J46" s="9">
        <v>12</v>
      </c>
      <c r="K46" s="12">
        <v>13375.27</v>
      </c>
      <c r="L46" s="11">
        <f>SUMIF(A:A, A46, K:K)</f>
        <v>13375.27</v>
      </c>
      <c r="M46">
        <f>COUNTIFS(A:A, A46, I:I, "Yes")</f>
        <v>1</v>
      </c>
      <c r="N46" t="str" cm="1">
        <f t="array" ref="N46">_xlfn.IFS(B46&lt;30, "&lt;30", B46&lt;50, "30-49", B46&lt;70, "50-69", TRUE, "70+")</f>
        <v>30-49</v>
      </c>
    </row>
    <row r="47" spans="1:14">
      <c r="A47">
        <v>1046</v>
      </c>
      <c r="B47">
        <v>21</v>
      </c>
      <c r="C47" t="s">
        <v>39</v>
      </c>
      <c r="D47" t="s">
        <v>7</v>
      </c>
      <c r="E47" t="s">
        <v>57</v>
      </c>
      <c r="F47" s="3">
        <v>45377</v>
      </c>
      <c r="G47" s="3">
        <v>45384</v>
      </c>
      <c r="H47" s="5">
        <f t="shared" si="0"/>
        <v>7</v>
      </c>
      <c r="I47" t="s">
        <v>41</v>
      </c>
      <c r="J47" s="9">
        <v>13</v>
      </c>
      <c r="K47" s="12">
        <v>4910.37</v>
      </c>
      <c r="L47" s="11">
        <f>SUMIF(A:A, A47, K:K)</f>
        <v>4910.37</v>
      </c>
      <c r="M47">
        <f>COUNTIFS(A:A, A47, I:I, "Yes")</f>
        <v>1</v>
      </c>
      <c r="N47" t="str" cm="1">
        <f t="array" ref="N47">_xlfn.IFS(B47&lt;30, "&lt;30", B47&lt;50, "30-49", B47&lt;70, "50-69", TRUE, "70+")</f>
        <v>&lt;30</v>
      </c>
    </row>
    <row r="48" spans="1:14">
      <c r="A48">
        <v>1047</v>
      </c>
      <c r="B48">
        <v>22</v>
      </c>
      <c r="C48" t="s">
        <v>43</v>
      </c>
      <c r="D48" t="s">
        <v>3</v>
      </c>
      <c r="E48" t="s">
        <v>47</v>
      </c>
      <c r="F48" s="3">
        <v>45348</v>
      </c>
      <c r="G48" s="3">
        <v>45352</v>
      </c>
      <c r="H48" s="5">
        <f t="shared" si="0"/>
        <v>4</v>
      </c>
      <c r="I48" t="s">
        <v>45</v>
      </c>
      <c r="J48" s="9" t="s">
        <v>46</v>
      </c>
      <c r="K48" s="12">
        <v>7195.9</v>
      </c>
      <c r="L48" s="11">
        <f>SUMIF(A:A, A48, K:K)</f>
        <v>7195.9</v>
      </c>
      <c r="M48">
        <f>COUNTIFS(A:A, A48, I:I, "Yes")</f>
        <v>0</v>
      </c>
      <c r="N48" t="str" cm="1">
        <f t="array" ref="N48">_xlfn.IFS(B48&lt;30, "&lt;30", B48&lt;50, "30-49", B48&lt;70, "50-69", TRUE, "70+")</f>
        <v>&lt;30</v>
      </c>
    </row>
    <row r="49" spans="1:14">
      <c r="A49">
        <v>1048</v>
      </c>
      <c r="B49">
        <v>21</v>
      </c>
      <c r="C49" t="s">
        <v>39</v>
      </c>
      <c r="D49" t="s">
        <v>7</v>
      </c>
      <c r="E49" t="s">
        <v>50</v>
      </c>
      <c r="F49" s="3">
        <v>45394</v>
      </c>
      <c r="G49" s="3">
        <v>45400</v>
      </c>
      <c r="H49" s="5">
        <f t="shared" si="0"/>
        <v>6</v>
      </c>
      <c r="I49" t="s">
        <v>45</v>
      </c>
      <c r="J49" s="9" t="s">
        <v>46</v>
      </c>
      <c r="K49" s="12">
        <v>13372.24</v>
      </c>
      <c r="L49" s="11">
        <f>SUMIF(A:A, A49, K:K)</f>
        <v>13372.24</v>
      </c>
      <c r="M49">
        <f>COUNTIFS(A:A, A49, I:I, "Yes")</f>
        <v>0</v>
      </c>
      <c r="N49" t="str" cm="1">
        <f t="array" ref="N49">_xlfn.IFS(B49&lt;30, "&lt;30", B49&lt;50, "30-49", B49&lt;70, "50-69", TRUE, "70+")</f>
        <v>&lt;30</v>
      </c>
    </row>
    <row r="50" spans="1:14">
      <c r="A50">
        <v>1049</v>
      </c>
      <c r="B50">
        <v>83</v>
      </c>
      <c r="C50" t="s">
        <v>43</v>
      </c>
      <c r="D50" t="s">
        <v>6</v>
      </c>
      <c r="E50" t="s">
        <v>58</v>
      </c>
      <c r="F50" s="3">
        <v>45429</v>
      </c>
      <c r="G50" s="3">
        <v>45435</v>
      </c>
      <c r="H50" s="5">
        <f t="shared" si="0"/>
        <v>6</v>
      </c>
      <c r="I50" t="s">
        <v>41</v>
      </c>
      <c r="J50" s="9">
        <v>8</v>
      </c>
      <c r="K50" s="12">
        <v>13524.46</v>
      </c>
      <c r="L50" s="11">
        <f>SUMIF(A:A, A50, K:K)</f>
        <v>13524.46</v>
      </c>
      <c r="M50">
        <f>COUNTIFS(A:A, A50, I:I, "Yes")</f>
        <v>1</v>
      </c>
      <c r="N50" t="str" cm="1">
        <f t="array" ref="N50">_xlfn.IFS(B50&lt;30, "&lt;30", B50&lt;50, "30-49", B50&lt;70, "50-69", TRUE, "70+")</f>
        <v>70+</v>
      </c>
    </row>
    <row r="51" spans="1:14">
      <c r="A51">
        <v>1050</v>
      </c>
      <c r="B51">
        <v>51</v>
      </c>
      <c r="C51" t="s">
        <v>39</v>
      </c>
      <c r="D51" t="s">
        <v>6</v>
      </c>
      <c r="E51" t="s">
        <v>53</v>
      </c>
      <c r="F51" s="3">
        <v>45319</v>
      </c>
      <c r="G51" s="3">
        <v>45329</v>
      </c>
      <c r="H51" s="5">
        <f t="shared" si="0"/>
        <v>10</v>
      </c>
      <c r="I51" t="s">
        <v>45</v>
      </c>
      <c r="J51" s="9" t="s">
        <v>46</v>
      </c>
      <c r="K51" s="12">
        <v>7148.25</v>
      </c>
      <c r="L51" s="11">
        <f>SUMIF(A:A, A51, K:K)</f>
        <v>7148.25</v>
      </c>
      <c r="M51">
        <f>COUNTIFS(A:A, A51, I:I, "Yes")</f>
        <v>0</v>
      </c>
      <c r="N51" t="str" cm="1">
        <f t="array" ref="N51">_xlfn.IFS(B51&lt;30, "&lt;30", B51&lt;50, "30-49", B51&lt;70, "50-69", TRUE, "70+")</f>
        <v>50-69</v>
      </c>
    </row>
    <row r="52" spans="1:14">
      <c r="A52">
        <v>1051</v>
      </c>
      <c r="B52">
        <v>83</v>
      </c>
      <c r="C52" t="s">
        <v>39</v>
      </c>
      <c r="D52" t="s">
        <v>6</v>
      </c>
      <c r="E52" t="s">
        <v>58</v>
      </c>
      <c r="F52" s="3">
        <v>45390</v>
      </c>
      <c r="G52" s="3">
        <v>45400</v>
      </c>
      <c r="H52" s="5">
        <f t="shared" si="0"/>
        <v>10</v>
      </c>
      <c r="I52" t="s">
        <v>41</v>
      </c>
      <c r="J52" s="9">
        <v>13</v>
      </c>
      <c r="K52" s="12">
        <v>3532.64</v>
      </c>
      <c r="L52" s="11">
        <f>SUMIF(A:A, A52, K:K)</f>
        <v>3532.64</v>
      </c>
      <c r="M52">
        <f>COUNTIFS(A:A, A52, I:I, "Yes")</f>
        <v>1</v>
      </c>
      <c r="N52" t="str" cm="1">
        <f t="array" ref="N52">_xlfn.IFS(B52&lt;30, "&lt;30", B52&lt;50, "30-49", B52&lt;70, "50-69", TRUE, "70+")</f>
        <v>70+</v>
      </c>
    </row>
    <row r="53" spans="1:14">
      <c r="A53">
        <v>1052</v>
      </c>
      <c r="B53">
        <v>84</v>
      </c>
      <c r="C53" t="s">
        <v>39</v>
      </c>
      <c r="D53" t="s">
        <v>5</v>
      </c>
      <c r="E53" t="s">
        <v>52</v>
      </c>
      <c r="F53" s="3">
        <v>45385</v>
      </c>
      <c r="G53" s="3">
        <v>45392</v>
      </c>
      <c r="H53" s="5">
        <f t="shared" si="0"/>
        <v>7</v>
      </c>
      <c r="I53" t="s">
        <v>41</v>
      </c>
      <c r="J53" s="9">
        <v>26</v>
      </c>
      <c r="K53" s="12">
        <v>14049.25</v>
      </c>
      <c r="L53" s="11">
        <f>SUMIF(A:A, A53, K:K)</f>
        <v>14049.25</v>
      </c>
      <c r="M53">
        <f>COUNTIFS(A:A, A53, I:I, "Yes")</f>
        <v>1</v>
      </c>
      <c r="N53" t="str" cm="1">
        <f t="array" ref="N53">_xlfn.IFS(B53&lt;30, "&lt;30", B53&lt;50, "30-49", B53&lt;70, "50-69", TRUE, "70+")</f>
        <v>70+</v>
      </c>
    </row>
    <row r="54" spans="1:14">
      <c r="A54">
        <v>1053</v>
      </c>
      <c r="B54">
        <v>33</v>
      </c>
      <c r="C54" t="s">
        <v>43</v>
      </c>
      <c r="D54" t="s">
        <v>4</v>
      </c>
      <c r="E54" t="s">
        <v>49</v>
      </c>
      <c r="F54" s="3">
        <v>45421</v>
      </c>
      <c r="G54" s="3">
        <v>45426</v>
      </c>
      <c r="H54" s="5">
        <f t="shared" si="0"/>
        <v>5</v>
      </c>
      <c r="I54" t="s">
        <v>45</v>
      </c>
      <c r="J54" s="9" t="s">
        <v>46</v>
      </c>
      <c r="K54" s="12">
        <v>6914.19</v>
      </c>
      <c r="L54" s="11">
        <f>SUMIF(A:A, A54, K:K)</f>
        <v>6914.19</v>
      </c>
      <c r="M54">
        <f>COUNTIFS(A:A, A54, I:I, "Yes")</f>
        <v>0</v>
      </c>
      <c r="N54" t="str" cm="1">
        <f t="array" ref="N54">_xlfn.IFS(B54&lt;30, "&lt;30", B54&lt;50, "30-49", B54&lt;70, "50-69", TRUE, "70+")</f>
        <v>30-49</v>
      </c>
    </row>
    <row r="55" spans="1:14">
      <c r="A55">
        <v>1054</v>
      </c>
      <c r="B55">
        <v>34</v>
      </c>
      <c r="C55" t="s">
        <v>39</v>
      </c>
      <c r="D55" t="s">
        <v>6</v>
      </c>
      <c r="E55" t="s">
        <v>51</v>
      </c>
      <c r="F55" s="3">
        <v>45399</v>
      </c>
      <c r="G55" s="3">
        <v>45406</v>
      </c>
      <c r="H55" s="5">
        <f t="shared" si="0"/>
        <v>7</v>
      </c>
      <c r="I55" t="s">
        <v>41</v>
      </c>
      <c r="J55" s="9">
        <v>24</v>
      </c>
      <c r="K55" s="12">
        <v>9829.26</v>
      </c>
      <c r="L55" s="11">
        <f>SUMIF(A:A, A55, K:K)</f>
        <v>9829.26</v>
      </c>
      <c r="M55">
        <f>COUNTIFS(A:A, A55, I:I, "Yes")</f>
        <v>1</v>
      </c>
      <c r="N55" t="str" cm="1">
        <f t="array" ref="N55">_xlfn.IFS(B55&lt;30, "&lt;30", B55&lt;50, "30-49", B55&lt;70, "50-69", TRUE, "70+")</f>
        <v>30-49</v>
      </c>
    </row>
    <row r="56" spans="1:14">
      <c r="A56">
        <v>1055</v>
      </c>
      <c r="B56">
        <v>18</v>
      </c>
      <c r="C56" t="s">
        <v>43</v>
      </c>
      <c r="D56" t="s">
        <v>5</v>
      </c>
      <c r="E56" t="s">
        <v>48</v>
      </c>
      <c r="F56" s="3">
        <v>45365</v>
      </c>
      <c r="G56" s="3">
        <v>45369</v>
      </c>
      <c r="H56" s="5">
        <f t="shared" si="0"/>
        <v>4</v>
      </c>
      <c r="I56" t="s">
        <v>45</v>
      </c>
      <c r="J56" s="9" t="s">
        <v>46</v>
      </c>
      <c r="K56" s="12">
        <v>12429.11</v>
      </c>
      <c r="L56" s="11">
        <f>SUMIF(A:A, A56, K:K)</f>
        <v>12429.11</v>
      </c>
      <c r="M56">
        <f>COUNTIFS(A:A, A56, I:I, "Yes")</f>
        <v>0</v>
      </c>
      <c r="N56" t="str" cm="1">
        <f t="array" ref="N56">_xlfn.IFS(B56&lt;30, "&lt;30", B56&lt;50, "30-49", B56&lt;70, "50-69", TRUE, "70+")</f>
        <v>&lt;30</v>
      </c>
    </row>
    <row r="57" spans="1:14">
      <c r="A57">
        <v>1056</v>
      </c>
      <c r="B57">
        <v>59</v>
      </c>
      <c r="C57" t="s">
        <v>43</v>
      </c>
      <c r="D57" t="s">
        <v>4</v>
      </c>
      <c r="E57" t="s">
        <v>55</v>
      </c>
      <c r="F57" s="3">
        <v>45405</v>
      </c>
      <c r="G57" s="3">
        <v>45413</v>
      </c>
      <c r="H57" s="5">
        <f t="shared" si="0"/>
        <v>8</v>
      </c>
      <c r="I57" t="s">
        <v>41</v>
      </c>
      <c r="J57" s="9">
        <v>21</v>
      </c>
      <c r="K57" s="12">
        <v>8678.23</v>
      </c>
      <c r="L57" s="11">
        <f>SUMIF(A:A, A57, K:K)</f>
        <v>8678.23</v>
      </c>
      <c r="M57">
        <f>COUNTIFS(A:A, A57, I:I, "Yes")</f>
        <v>1</v>
      </c>
      <c r="N57" t="str" cm="1">
        <f t="array" ref="N57">_xlfn.IFS(B57&lt;30, "&lt;30", B57&lt;50, "30-49", B57&lt;70, "50-69", TRUE, "70+")</f>
        <v>50-69</v>
      </c>
    </row>
    <row r="58" spans="1:14">
      <c r="A58">
        <v>1057</v>
      </c>
      <c r="B58">
        <v>28</v>
      </c>
      <c r="C58" t="s">
        <v>43</v>
      </c>
      <c r="D58" t="s">
        <v>7</v>
      </c>
      <c r="E58" t="s">
        <v>54</v>
      </c>
      <c r="F58" s="3">
        <v>45423</v>
      </c>
      <c r="G58" s="3">
        <v>45433</v>
      </c>
      <c r="H58" s="5">
        <f t="shared" si="0"/>
        <v>10</v>
      </c>
      <c r="I58" t="s">
        <v>45</v>
      </c>
      <c r="J58" s="9" t="s">
        <v>46</v>
      </c>
      <c r="K58" s="12">
        <v>4120.6499999999996</v>
      </c>
      <c r="L58" s="11">
        <f>SUMIF(A:A, A58, K:K)</f>
        <v>4120.6499999999996</v>
      </c>
      <c r="M58">
        <f>COUNTIFS(A:A, A58, I:I, "Yes")</f>
        <v>0</v>
      </c>
      <c r="N58" t="str" cm="1">
        <f t="array" ref="N58">_xlfn.IFS(B58&lt;30, "&lt;30", B58&lt;50, "30-49", B58&lt;70, "50-69", TRUE, "70+")</f>
        <v>&lt;30</v>
      </c>
    </row>
    <row r="59" spans="1:14">
      <c r="A59">
        <v>1058</v>
      </c>
      <c r="B59">
        <v>57</v>
      </c>
      <c r="C59" t="s">
        <v>39</v>
      </c>
      <c r="D59" t="s">
        <v>7</v>
      </c>
      <c r="E59" t="s">
        <v>54</v>
      </c>
      <c r="F59" s="3">
        <v>45342</v>
      </c>
      <c r="G59" s="3">
        <v>45345</v>
      </c>
      <c r="H59" s="5">
        <f t="shared" si="0"/>
        <v>3</v>
      </c>
      <c r="I59" t="s">
        <v>41</v>
      </c>
      <c r="J59" s="9">
        <v>6</v>
      </c>
      <c r="K59" s="12">
        <v>5938.11</v>
      </c>
      <c r="L59" s="11">
        <f>SUMIF(A:A, A59, K:K)</f>
        <v>5938.11</v>
      </c>
      <c r="M59">
        <f>COUNTIFS(A:A, A59, I:I, "Yes")</f>
        <v>1</v>
      </c>
      <c r="N59" t="str" cm="1">
        <f t="array" ref="N59">_xlfn.IFS(B59&lt;30, "&lt;30", B59&lt;50, "30-49", B59&lt;70, "50-69", TRUE, "70+")</f>
        <v>50-69</v>
      </c>
    </row>
    <row r="60" spans="1:14">
      <c r="A60">
        <v>1059</v>
      </c>
      <c r="B60">
        <v>27</v>
      </c>
      <c r="C60" t="s">
        <v>43</v>
      </c>
      <c r="D60" t="s">
        <v>5</v>
      </c>
      <c r="E60" t="s">
        <v>48</v>
      </c>
      <c r="F60" s="3">
        <v>45398</v>
      </c>
      <c r="G60" s="3">
        <v>45408</v>
      </c>
      <c r="H60" s="5">
        <f t="shared" si="0"/>
        <v>10</v>
      </c>
      <c r="I60" t="s">
        <v>41</v>
      </c>
      <c r="J60" s="9">
        <v>27</v>
      </c>
      <c r="K60" s="12">
        <v>11356.25</v>
      </c>
      <c r="L60" s="11">
        <f>SUMIF(A:A, A60, K:K)</f>
        <v>11356.25</v>
      </c>
      <c r="M60">
        <f>COUNTIFS(A:A, A60, I:I, "Yes")</f>
        <v>1</v>
      </c>
      <c r="N60" t="str" cm="1">
        <f t="array" ref="N60">_xlfn.IFS(B60&lt;30, "&lt;30", B60&lt;50, "30-49", B60&lt;70, "50-69", TRUE, "70+")</f>
        <v>&lt;30</v>
      </c>
    </row>
    <row r="61" spans="1:14">
      <c r="A61">
        <v>1060</v>
      </c>
      <c r="B61">
        <v>49</v>
      </c>
      <c r="C61" t="s">
        <v>39</v>
      </c>
      <c r="D61" t="s">
        <v>5</v>
      </c>
      <c r="E61" t="s">
        <v>56</v>
      </c>
      <c r="F61" s="3">
        <v>45293</v>
      </c>
      <c r="G61" s="3">
        <v>45295</v>
      </c>
      <c r="H61" s="5">
        <f t="shared" si="0"/>
        <v>2</v>
      </c>
      <c r="I61" t="s">
        <v>45</v>
      </c>
      <c r="J61" s="9" t="s">
        <v>46</v>
      </c>
      <c r="K61" s="12">
        <v>5626.09</v>
      </c>
      <c r="L61" s="11">
        <f>SUMIF(A:A, A61, K:K)</f>
        <v>5626.09</v>
      </c>
      <c r="M61">
        <f>COUNTIFS(A:A, A61, I:I, "Yes")</f>
        <v>0</v>
      </c>
      <c r="N61" t="str" cm="1">
        <f t="array" ref="N61">_xlfn.IFS(B61&lt;30, "&lt;30", B61&lt;50, "30-49", B61&lt;70, "50-69", TRUE, "70+")</f>
        <v>30-49</v>
      </c>
    </row>
    <row r="62" spans="1:14">
      <c r="A62">
        <v>1061</v>
      </c>
      <c r="B62">
        <v>24</v>
      </c>
      <c r="C62" t="s">
        <v>39</v>
      </c>
      <c r="D62" t="s">
        <v>4</v>
      </c>
      <c r="E62" t="s">
        <v>49</v>
      </c>
      <c r="F62" s="3">
        <v>45323</v>
      </c>
      <c r="G62" s="3">
        <v>45331</v>
      </c>
      <c r="H62" s="5">
        <f t="shared" si="0"/>
        <v>8</v>
      </c>
      <c r="I62" t="s">
        <v>41</v>
      </c>
      <c r="J62" s="9">
        <v>30</v>
      </c>
      <c r="K62" s="12">
        <v>8575.7199999999993</v>
      </c>
      <c r="L62" s="11">
        <f>SUMIF(A:A, A62, K:K)</f>
        <v>8575.7199999999993</v>
      </c>
      <c r="M62">
        <f>COUNTIFS(A:A, A62, I:I, "Yes")</f>
        <v>1</v>
      </c>
      <c r="N62" t="str" cm="1">
        <f t="array" ref="N62">_xlfn.IFS(B62&lt;30, "&lt;30", B62&lt;50, "30-49", B62&lt;70, "50-69", TRUE, "70+")</f>
        <v>&lt;30</v>
      </c>
    </row>
    <row r="63" spans="1:14">
      <c r="A63">
        <v>1062</v>
      </c>
      <c r="B63">
        <v>58</v>
      </c>
      <c r="C63" t="s">
        <v>43</v>
      </c>
      <c r="D63" t="s">
        <v>4</v>
      </c>
      <c r="E63" t="s">
        <v>55</v>
      </c>
      <c r="F63" s="3">
        <v>45421</v>
      </c>
      <c r="G63" s="3">
        <v>45428</v>
      </c>
      <c r="H63" s="5">
        <f t="shared" si="0"/>
        <v>7</v>
      </c>
      <c r="I63" t="s">
        <v>45</v>
      </c>
      <c r="J63" s="9" t="s">
        <v>46</v>
      </c>
      <c r="K63" s="12">
        <v>13766.5</v>
      </c>
      <c r="L63" s="11">
        <f>SUMIF(A:A, A63, K:K)</f>
        <v>13766.5</v>
      </c>
      <c r="M63">
        <f>COUNTIFS(A:A, A63, I:I, "Yes")</f>
        <v>0</v>
      </c>
      <c r="N63" t="str" cm="1">
        <f t="array" ref="N63">_xlfn.IFS(B63&lt;30, "&lt;30", B63&lt;50, "30-49", B63&lt;70, "50-69", TRUE, "70+")</f>
        <v>50-69</v>
      </c>
    </row>
    <row r="64" spans="1:14">
      <c r="A64">
        <v>1063</v>
      </c>
      <c r="B64">
        <v>51</v>
      </c>
      <c r="C64" t="s">
        <v>39</v>
      </c>
      <c r="D64" t="s">
        <v>5</v>
      </c>
      <c r="E64" t="s">
        <v>56</v>
      </c>
      <c r="F64" s="3">
        <v>45362</v>
      </c>
      <c r="G64" s="3">
        <v>45371</v>
      </c>
      <c r="H64" s="5">
        <f t="shared" si="0"/>
        <v>9</v>
      </c>
      <c r="I64" t="s">
        <v>45</v>
      </c>
      <c r="J64" s="9" t="s">
        <v>46</v>
      </c>
      <c r="K64" s="12">
        <v>10520.98</v>
      </c>
      <c r="L64" s="11">
        <f>SUMIF(A:A, A64, K:K)</f>
        <v>10520.98</v>
      </c>
      <c r="M64">
        <f>COUNTIFS(A:A, A64, I:I, "Yes")</f>
        <v>0</v>
      </c>
      <c r="N64" t="str" cm="1">
        <f t="array" ref="N64">_xlfn.IFS(B64&lt;30, "&lt;30", B64&lt;50, "30-49", B64&lt;70, "50-69", TRUE, "70+")</f>
        <v>50-69</v>
      </c>
    </row>
    <row r="65" spans="1:14">
      <c r="A65">
        <v>1064</v>
      </c>
      <c r="B65">
        <v>27</v>
      </c>
      <c r="C65" t="s">
        <v>43</v>
      </c>
      <c r="D65" t="s">
        <v>6</v>
      </c>
      <c r="E65" t="s">
        <v>58</v>
      </c>
      <c r="F65" s="3">
        <v>45352</v>
      </c>
      <c r="G65" s="3">
        <v>45357</v>
      </c>
      <c r="H65" s="5">
        <f t="shared" si="0"/>
        <v>5</v>
      </c>
      <c r="I65" t="s">
        <v>45</v>
      </c>
      <c r="J65" s="9" t="s">
        <v>46</v>
      </c>
      <c r="K65" s="12">
        <v>6836.51</v>
      </c>
      <c r="L65" s="11">
        <f>SUMIF(A:A, A65, K:K)</f>
        <v>6836.51</v>
      </c>
      <c r="M65">
        <f>COUNTIFS(A:A, A65, I:I, "Yes")</f>
        <v>0</v>
      </c>
      <c r="N65" t="str" cm="1">
        <f t="array" ref="N65">_xlfn.IFS(B65&lt;30, "&lt;30", B65&lt;50, "30-49", B65&lt;70, "50-69", TRUE, "70+")</f>
        <v>&lt;30</v>
      </c>
    </row>
    <row r="66" spans="1:14">
      <c r="A66">
        <v>1065</v>
      </c>
      <c r="B66">
        <v>35</v>
      </c>
      <c r="C66" t="s">
        <v>39</v>
      </c>
      <c r="D66" t="s">
        <v>4</v>
      </c>
      <c r="E66" t="s">
        <v>42</v>
      </c>
      <c r="F66" s="3">
        <v>45351</v>
      </c>
      <c r="G66" s="3">
        <v>45358</v>
      </c>
      <c r="H66" s="5">
        <f t="shared" si="0"/>
        <v>7</v>
      </c>
      <c r="I66" t="s">
        <v>41</v>
      </c>
      <c r="J66" s="9">
        <v>27</v>
      </c>
      <c r="K66" s="12">
        <v>5567.43</v>
      </c>
      <c r="L66" s="11">
        <f>SUMIF(A:A, A66, K:K)</f>
        <v>5567.43</v>
      </c>
      <c r="M66">
        <f>COUNTIFS(A:A, A66, I:I, "Yes")</f>
        <v>1</v>
      </c>
      <c r="N66" t="str" cm="1">
        <f t="array" ref="N66">_xlfn.IFS(B66&lt;30, "&lt;30", B66&lt;50, "30-49", B66&lt;70, "50-69", TRUE, "70+")</f>
        <v>30-49</v>
      </c>
    </row>
    <row r="67" spans="1:14">
      <c r="A67">
        <v>1066</v>
      </c>
      <c r="B67">
        <v>60</v>
      </c>
      <c r="C67" t="s">
        <v>43</v>
      </c>
      <c r="D67" t="s">
        <v>5</v>
      </c>
      <c r="E67" t="s">
        <v>56</v>
      </c>
      <c r="F67" s="3">
        <v>45398</v>
      </c>
      <c r="G67" s="3">
        <v>45399</v>
      </c>
      <c r="H67" s="5">
        <f t="shared" ref="H67:I130" si="1">G67-F67</f>
        <v>1</v>
      </c>
      <c r="I67" t="s">
        <v>41</v>
      </c>
      <c r="J67" s="9">
        <v>18</v>
      </c>
      <c r="K67" s="12">
        <v>7673.72</v>
      </c>
      <c r="L67" s="11">
        <f>SUMIF(A:A, A67, K:K)</f>
        <v>7673.72</v>
      </c>
      <c r="M67">
        <f>COUNTIFS(A:A, A67, I:I, "Yes")</f>
        <v>1</v>
      </c>
      <c r="N67" t="str" cm="1">
        <f t="array" ref="N67">_xlfn.IFS(B67&lt;30, "&lt;30", B67&lt;50, "30-49", B67&lt;70, "50-69", TRUE, "70+")</f>
        <v>50-69</v>
      </c>
    </row>
    <row r="68" spans="1:14">
      <c r="A68">
        <v>1067</v>
      </c>
      <c r="B68">
        <v>20</v>
      </c>
      <c r="C68" t="s">
        <v>43</v>
      </c>
      <c r="D68" t="s">
        <v>4</v>
      </c>
      <c r="E68" t="s">
        <v>55</v>
      </c>
      <c r="F68" s="3">
        <v>45414</v>
      </c>
      <c r="G68" s="3">
        <v>45415</v>
      </c>
      <c r="H68" s="5">
        <f t="shared" si="1"/>
        <v>1</v>
      </c>
      <c r="I68" t="s">
        <v>45</v>
      </c>
      <c r="J68" s="9" t="s">
        <v>46</v>
      </c>
      <c r="K68" s="12">
        <v>6583.35</v>
      </c>
      <c r="L68" s="11">
        <f>SUMIF(A:A, A68, K:K)</f>
        <v>6583.35</v>
      </c>
      <c r="M68">
        <f>COUNTIFS(A:A, A68, I:I, "Yes")</f>
        <v>0</v>
      </c>
      <c r="N68" t="str" cm="1">
        <f t="array" ref="N68">_xlfn.IFS(B68&lt;30, "&lt;30", B68&lt;50, "30-49", B68&lt;70, "50-69", TRUE, "70+")</f>
        <v>&lt;30</v>
      </c>
    </row>
    <row r="69" spans="1:14">
      <c r="A69">
        <v>1068</v>
      </c>
      <c r="B69">
        <v>86</v>
      </c>
      <c r="C69" t="s">
        <v>39</v>
      </c>
      <c r="D69" t="s">
        <v>5</v>
      </c>
      <c r="E69" t="s">
        <v>56</v>
      </c>
      <c r="F69" s="3">
        <v>45416</v>
      </c>
      <c r="G69" s="3">
        <v>45420</v>
      </c>
      <c r="H69" s="5">
        <f t="shared" si="1"/>
        <v>4</v>
      </c>
      <c r="I69" t="s">
        <v>45</v>
      </c>
      <c r="J69" s="9" t="s">
        <v>46</v>
      </c>
      <c r="K69" s="12">
        <v>8230.0300000000007</v>
      </c>
      <c r="L69" s="11">
        <f>SUMIF(A:A, A69, K:K)</f>
        <v>8230.0300000000007</v>
      </c>
      <c r="M69">
        <f>COUNTIFS(A:A, A69, I:I, "Yes")</f>
        <v>0</v>
      </c>
      <c r="N69" t="str" cm="1">
        <f t="array" ref="N69">_xlfn.IFS(B69&lt;30, "&lt;30", B69&lt;50, "30-49", B69&lt;70, "50-69", TRUE, "70+")</f>
        <v>70+</v>
      </c>
    </row>
    <row r="70" spans="1:14">
      <c r="A70">
        <v>1069</v>
      </c>
      <c r="B70">
        <v>61</v>
      </c>
      <c r="C70" t="s">
        <v>43</v>
      </c>
      <c r="D70" t="s">
        <v>3</v>
      </c>
      <c r="E70" t="s">
        <v>47</v>
      </c>
      <c r="F70" s="3">
        <v>45334</v>
      </c>
      <c r="G70" s="3">
        <v>45342</v>
      </c>
      <c r="H70" s="5">
        <f t="shared" si="1"/>
        <v>8</v>
      </c>
      <c r="I70" t="s">
        <v>41</v>
      </c>
      <c r="J70" s="9">
        <v>24</v>
      </c>
      <c r="K70" s="12">
        <v>9409.48</v>
      </c>
      <c r="L70" s="11">
        <f>SUMIF(A:A, A70, K:K)</f>
        <v>9409.48</v>
      </c>
      <c r="M70">
        <f>COUNTIFS(A:A, A70, I:I, "Yes")</f>
        <v>1</v>
      </c>
      <c r="N70" t="str" cm="1">
        <f t="array" ref="N70">_xlfn.IFS(B70&lt;30, "&lt;30", B70&lt;50, "30-49", B70&lt;70, "50-69", TRUE, "70+")</f>
        <v>50-69</v>
      </c>
    </row>
    <row r="71" spans="1:14">
      <c r="A71">
        <v>1070</v>
      </c>
      <c r="B71">
        <v>90</v>
      </c>
      <c r="C71" t="s">
        <v>39</v>
      </c>
      <c r="D71" t="s">
        <v>5</v>
      </c>
      <c r="E71" t="s">
        <v>48</v>
      </c>
      <c r="F71" s="3">
        <v>45313</v>
      </c>
      <c r="G71" s="3">
        <v>45320</v>
      </c>
      <c r="H71" s="5">
        <f t="shared" si="1"/>
        <v>7</v>
      </c>
      <c r="I71" t="s">
        <v>41</v>
      </c>
      <c r="J71" s="9">
        <v>19</v>
      </c>
      <c r="K71" s="12">
        <v>5180.75</v>
      </c>
      <c r="L71" s="11">
        <f>SUMIF(A:A, A71, K:K)</f>
        <v>5180.75</v>
      </c>
      <c r="M71">
        <f>COUNTIFS(A:A, A71, I:I, "Yes")</f>
        <v>1</v>
      </c>
      <c r="N71" t="str" cm="1">
        <f t="array" ref="N71">_xlfn.IFS(B71&lt;30, "&lt;30", B71&lt;50, "30-49", B71&lt;70, "50-69", TRUE, "70+")</f>
        <v>70+</v>
      </c>
    </row>
    <row r="72" spans="1:14">
      <c r="A72">
        <v>1071</v>
      </c>
      <c r="B72">
        <v>59</v>
      </c>
      <c r="C72" t="s">
        <v>39</v>
      </c>
      <c r="D72" t="s">
        <v>6</v>
      </c>
      <c r="E72" t="s">
        <v>58</v>
      </c>
      <c r="F72" s="3">
        <v>45408</v>
      </c>
      <c r="G72" s="3">
        <v>45414</v>
      </c>
      <c r="H72" s="5">
        <f t="shared" si="1"/>
        <v>6</v>
      </c>
      <c r="I72" t="s">
        <v>45</v>
      </c>
      <c r="J72" s="9" t="s">
        <v>46</v>
      </c>
      <c r="K72" s="12">
        <v>12134.76</v>
      </c>
      <c r="L72" s="11">
        <f>SUMIF(A:A, A72, K:K)</f>
        <v>12134.76</v>
      </c>
      <c r="M72">
        <f>COUNTIFS(A:A, A72, I:I, "Yes")</f>
        <v>0</v>
      </c>
      <c r="N72" t="str" cm="1">
        <f t="array" ref="N72">_xlfn.IFS(B72&lt;30, "&lt;30", B72&lt;50, "30-49", B72&lt;70, "50-69", TRUE, "70+")</f>
        <v>50-69</v>
      </c>
    </row>
    <row r="73" spans="1:14">
      <c r="A73">
        <v>1072</v>
      </c>
      <c r="B73">
        <v>71</v>
      </c>
      <c r="C73" t="s">
        <v>43</v>
      </c>
      <c r="D73" t="s">
        <v>5</v>
      </c>
      <c r="E73" t="s">
        <v>56</v>
      </c>
      <c r="F73" s="3">
        <v>45312</v>
      </c>
      <c r="G73" s="3">
        <v>45320</v>
      </c>
      <c r="H73" s="5">
        <f t="shared" si="1"/>
        <v>8</v>
      </c>
      <c r="I73" t="s">
        <v>41</v>
      </c>
      <c r="J73" s="9">
        <v>28</v>
      </c>
      <c r="K73" s="12">
        <v>9473.0300000000007</v>
      </c>
      <c r="L73" s="11">
        <f>SUMIF(A:A, A73, K:K)</f>
        <v>9473.0300000000007</v>
      </c>
      <c r="M73">
        <f>COUNTIFS(A:A, A73, I:I, "Yes")</f>
        <v>1</v>
      </c>
      <c r="N73" t="str" cm="1">
        <f t="array" ref="N73">_xlfn.IFS(B73&lt;30, "&lt;30", B73&lt;50, "30-49", B73&lt;70, "50-69", TRUE, "70+")</f>
        <v>70+</v>
      </c>
    </row>
    <row r="74" spans="1:14">
      <c r="A74">
        <v>1073</v>
      </c>
      <c r="B74">
        <v>26</v>
      </c>
      <c r="C74" t="s">
        <v>39</v>
      </c>
      <c r="D74" t="s">
        <v>6</v>
      </c>
      <c r="E74" t="s">
        <v>53</v>
      </c>
      <c r="F74" s="3">
        <v>45299</v>
      </c>
      <c r="G74" s="3">
        <v>45303</v>
      </c>
      <c r="H74" s="5">
        <f t="shared" si="1"/>
        <v>4</v>
      </c>
      <c r="I74" t="s">
        <v>41</v>
      </c>
      <c r="J74" s="9">
        <v>5</v>
      </c>
      <c r="K74" s="12">
        <v>10456.030000000001</v>
      </c>
      <c r="L74" s="11">
        <f>SUMIF(A:A, A74, K:K)</f>
        <v>10456.030000000001</v>
      </c>
      <c r="M74">
        <f>COUNTIFS(A:A, A74, I:I, "Yes")</f>
        <v>1</v>
      </c>
      <c r="N74" t="str" cm="1">
        <f t="array" ref="N74">_xlfn.IFS(B74&lt;30, "&lt;30", B74&lt;50, "30-49", B74&lt;70, "50-69", TRUE, "70+")</f>
        <v>&lt;30</v>
      </c>
    </row>
    <row r="75" spans="1:14">
      <c r="A75">
        <v>1074</v>
      </c>
      <c r="B75">
        <v>78</v>
      </c>
      <c r="C75" t="s">
        <v>39</v>
      </c>
      <c r="D75" t="s">
        <v>7</v>
      </c>
      <c r="E75" t="s">
        <v>50</v>
      </c>
      <c r="F75" s="3">
        <v>45436</v>
      </c>
      <c r="G75" s="3">
        <v>45440</v>
      </c>
      <c r="H75" s="5">
        <f t="shared" si="1"/>
        <v>4</v>
      </c>
      <c r="I75" t="s">
        <v>45</v>
      </c>
      <c r="J75" s="9" t="s">
        <v>46</v>
      </c>
      <c r="K75" s="12">
        <v>11393.58</v>
      </c>
      <c r="L75" s="11">
        <f>SUMIF(A:A, A75, K:K)</f>
        <v>11393.58</v>
      </c>
      <c r="M75">
        <f>COUNTIFS(A:A, A75, I:I, "Yes")</f>
        <v>0</v>
      </c>
      <c r="N75" t="str" cm="1">
        <f t="array" ref="N75">_xlfn.IFS(B75&lt;30, "&lt;30", B75&lt;50, "30-49", B75&lt;70, "50-69", TRUE, "70+")</f>
        <v>70+</v>
      </c>
    </row>
    <row r="76" spans="1:14">
      <c r="A76">
        <v>1075</v>
      </c>
      <c r="B76">
        <v>32</v>
      </c>
      <c r="C76" t="s">
        <v>39</v>
      </c>
      <c r="D76" t="s">
        <v>6</v>
      </c>
      <c r="E76" t="s">
        <v>53</v>
      </c>
      <c r="F76" s="3">
        <v>45371</v>
      </c>
      <c r="G76" s="3">
        <v>45373</v>
      </c>
      <c r="H76" s="5">
        <f t="shared" si="1"/>
        <v>2</v>
      </c>
      <c r="I76" t="s">
        <v>41</v>
      </c>
      <c r="J76" s="9">
        <v>14</v>
      </c>
      <c r="K76" s="12">
        <v>9909.56</v>
      </c>
      <c r="L76" s="11">
        <f>SUMIF(A:A, A76, K:K)</f>
        <v>9909.56</v>
      </c>
      <c r="M76">
        <f>COUNTIFS(A:A, A76, I:I, "Yes")</f>
        <v>1</v>
      </c>
      <c r="N76" t="str" cm="1">
        <f t="array" ref="N76">_xlfn.IFS(B76&lt;30, "&lt;30", B76&lt;50, "30-49", B76&lt;70, "50-69", TRUE, "70+")</f>
        <v>30-49</v>
      </c>
    </row>
    <row r="77" spans="1:14">
      <c r="A77">
        <v>1076</v>
      </c>
      <c r="B77">
        <v>43</v>
      </c>
      <c r="C77" t="s">
        <v>39</v>
      </c>
      <c r="D77" t="s">
        <v>5</v>
      </c>
      <c r="E77" t="s">
        <v>56</v>
      </c>
      <c r="F77" s="3">
        <v>45354</v>
      </c>
      <c r="G77" s="3">
        <v>45356</v>
      </c>
      <c r="H77" s="5">
        <f t="shared" si="1"/>
        <v>2</v>
      </c>
      <c r="I77" t="s">
        <v>45</v>
      </c>
      <c r="J77" s="9" t="s">
        <v>46</v>
      </c>
      <c r="K77" s="12">
        <v>13203.52</v>
      </c>
      <c r="L77" s="11">
        <f>SUMIF(A:A, A77, K:K)</f>
        <v>13203.52</v>
      </c>
      <c r="M77">
        <f>COUNTIFS(A:A, A77, I:I, "Yes")</f>
        <v>0</v>
      </c>
      <c r="N77" t="str" cm="1">
        <f t="array" ref="N77">_xlfn.IFS(B77&lt;30, "&lt;30", B77&lt;50, "30-49", B77&lt;70, "50-69", TRUE, "70+")</f>
        <v>30-49</v>
      </c>
    </row>
    <row r="78" spans="1:14">
      <c r="A78">
        <v>1077</v>
      </c>
      <c r="B78">
        <v>90</v>
      </c>
      <c r="C78" t="s">
        <v>39</v>
      </c>
      <c r="D78" t="s">
        <v>4</v>
      </c>
      <c r="E78" t="s">
        <v>42</v>
      </c>
      <c r="F78" s="3">
        <v>45380</v>
      </c>
      <c r="G78" s="3">
        <v>45389</v>
      </c>
      <c r="H78" s="5">
        <f t="shared" si="1"/>
        <v>9</v>
      </c>
      <c r="I78" t="s">
        <v>45</v>
      </c>
      <c r="J78" s="9" t="s">
        <v>46</v>
      </c>
      <c r="K78" s="12">
        <v>10938.26</v>
      </c>
      <c r="L78" s="11">
        <f>SUMIF(A:A, A78, K:K)</f>
        <v>10938.26</v>
      </c>
      <c r="M78">
        <f>COUNTIFS(A:A, A78, I:I, "Yes")</f>
        <v>0</v>
      </c>
      <c r="N78" t="str" cm="1">
        <f t="array" ref="N78">_xlfn.IFS(B78&lt;30, "&lt;30", B78&lt;50, "30-49", B78&lt;70, "50-69", TRUE, "70+")</f>
        <v>70+</v>
      </c>
    </row>
    <row r="79" spans="1:14">
      <c r="A79">
        <v>1078</v>
      </c>
      <c r="B79">
        <v>61</v>
      </c>
      <c r="C79" t="s">
        <v>39</v>
      </c>
      <c r="D79" t="s">
        <v>3</v>
      </c>
      <c r="E79" t="s">
        <v>44</v>
      </c>
      <c r="F79" s="3">
        <v>45399</v>
      </c>
      <c r="G79" s="3">
        <v>45407</v>
      </c>
      <c r="H79" s="5">
        <f t="shared" si="1"/>
        <v>8</v>
      </c>
      <c r="I79" t="s">
        <v>41</v>
      </c>
      <c r="J79" s="9">
        <v>18</v>
      </c>
      <c r="K79" s="12">
        <v>14529.45</v>
      </c>
      <c r="L79" s="11">
        <f>SUMIF(A:A, A79, K:K)</f>
        <v>14529.45</v>
      </c>
      <c r="M79">
        <f>COUNTIFS(A:A, A79, I:I, "Yes")</f>
        <v>1</v>
      </c>
      <c r="N79" t="str" cm="1">
        <f t="array" ref="N79">_xlfn.IFS(B79&lt;30, "&lt;30", B79&lt;50, "30-49", B79&lt;70, "50-69", TRUE, "70+")</f>
        <v>50-69</v>
      </c>
    </row>
    <row r="80" spans="1:14">
      <c r="A80">
        <v>1079</v>
      </c>
      <c r="B80">
        <v>37</v>
      </c>
      <c r="C80" t="s">
        <v>43</v>
      </c>
      <c r="D80" t="s">
        <v>5</v>
      </c>
      <c r="E80" t="s">
        <v>48</v>
      </c>
      <c r="F80" s="3">
        <v>45337</v>
      </c>
      <c r="G80" s="3">
        <v>45346</v>
      </c>
      <c r="H80" s="5">
        <f t="shared" si="1"/>
        <v>9</v>
      </c>
      <c r="I80" t="s">
        <v>45</v>
      </c>
      <c r="J80" s="9" t="s">
        <v>46</v>
      </c>
      <c r="K80" s="12">
        <v>10390.950000000001</v>
      </c>
      <c r="L80" s="11">
        <f>SUMIF(A:A, A80, K:K)</f>
        <v>10390.950000000001</v>
      </c>
      <c r="M80">
        <f>COUNTIFS(A:A, A80, I:I, "Yes")</f>
        <v>0</v>
      </c>
      <c r="N80" t="str" cm="1">
        <f t="array" ref="N80">_xlfn.IFS(B80&lt;30, "&lt;30", B80&lt;50, "30-49", B80&lt;70, "50-69", TRUE, "70+")</f>
        <v>30-49</v>
      </c>
    </row>
    <row r="81" spans="1:14">
      <c r="A81">
        <v>1080</v>
      </c>
      <c r="B81">
        <v>77</v>
      </c>
      <c r="C81" t="s">
        <v>43</v>
      </c>
      <c r="D81" t="s">
        <v>4</v>
      </c>
      <c r="E81" t="s">
        <v>49</v>
      </c>
      <c r="F81" s="3">
        <v>45360</v>
      </c>
      <c r="G81" s="3">
        <v>45366</v>
      </c>
      <c r="H81" s="5">
        <f t="shared" si="1"/>
        <v>6</v>
      </c>
      <c r="I81" t="s">
        <v>41</v>
      </c>
      <c r="J81" s="9">
        <v>7</v>
      </c>
      <c r="K81" s="12">
        <v>6347.14</v>
      </c>
      <c r="L81" s="11">
        <f>SUMIF(A:A, A81, K:K)</f>
        <v>6347.14</v>
      </c>
      <c r="M81">
        <f>COUNTIFS(A:A, A81, I:I, "Yes")</f>
        <v>1</v>
      </c>
      <c r="N81" t="str" cm="1">
        <f t="array" ref="N81">_xlfn.IFS(B81&lt;30, "&lt;30", B81&lt;50, "30-49", B81&lt;70, "50-69", TRUE, "70+")</f>
        <v>70+</v>
      </c>
    </row>
    <row r="82" spans="1:14">
      <c r="A82">
        <v>1081</v>
      </c>
      <c r="B82">
        <v>77</v>
      </c>
      <c r="C82" t="s">
        <v>43</v>
      </c>
      <c r="D82" t="s">
        <v>5</v>
      </c>
      <c r="E82" t="s">
        <v>52</v>
      </c>
      <c r="F82" s="3">
        <v>45378</v>
      </c>
      <c r="G82" s="3">
        <v>45379</v>
      </c>
      <c r="H82" s="5">
        <f t="shared" si="1"/>
        <v>1</v>
      </c>
      <c r="I82" t="s">
        <v>45</v>
      </c>
      <c r="J82" s="9" t="s">
        <v>46</v>
      </c>
      <c r="K82" s="12">
        <v>13211.43</v>
      </c>
      <c r="L82" s="11">
        <f>SUMIF(A:A, A82, K:K)</f>
        <v>13211.43</v>
      </c>
      <c r="M82">
        <f>COUNTIFS(A:A, A82, I:I, "Yes")</f>
        <v>0</v>
      </c>
      <c r="N82" t="str" cm="1">
        <f t="array" ref="N82">_xlfn.IFS(B82&lt;30, "&lt;30", B82&lt;50, "30-49", B82&lt;70, "50-69", TRUE, "70+")</f>
        <v>70+</v>
      </c>
    </row>
    <row r="83" spans="1:14">
      <c r="A83">
        <v>1082</v>
      </c>
      <c r="B83">
        <v>45</v>
      </c>
      <c r="C83" t="s">
        <v>43</v>
      </c>
      <c r="D83" t="s">
        <v>7</v>
      </c>
      <c r="E83" t="s">
        <v>57</v>
      </c>
      <c r="F83" s="3">
        <v>45358</v>
      </c>
      <c r="G83" s="3">
        <v>45364</v>
      </c>
      <c r="H83" s="5">
        <f t="shared" si="1"/>
        <v>6</v>
      </c>
      <c r="I83" t="s">
        <v>45</v>
      </c>
      <c r="J83" s="9" t="s">
        <v>46</v>
      </c>
      <c r="K83" s="12">
        <v>13563.84</v>
      </c>
      <c r="L83" s="11">
        <f>SUMIF(A:A, A83, K:K)</f>
        <v>13563.84</v>
      </c>
      <c r="M83">
        <f>COUNTIFS(A:A, A83, I:I, "Yes")</f>
        <v>0</v>
      </c>
      <c r="N83" t="str" cm="1">
        <f t="array" ref="N83">_xlfn.IFS(B83&lt;30, "&lt;30", B83&lt;50, "30-49", B83&lt;70, "50-69", TRUE, "70+")</f>
        <v>30-49</v>
      </c>
    </row>
    <row r="84" spans="1:14">
      <c r="A84">
        <v>1083</v>
      </c>
      <c r="B84">
        <v>19</v>
      </c>
      <c r="C84" t="s">
        <v>39</v>
      </c>
      <c r="D84" t="s">
        <v>6</v>
      </c>
      <c r="E84" t="s">
        <v>51</v>
      </c>
      <c r="F84" s="3">
        <v>45313</v>
      </c>
      <c r="G84" s="3">
        <v>45317</v>
      </c>
      <c r="H84" s="5">
        <f t="shared" si="1"/>
        <v>4</v>
      </c>
      <c r="I84" t="s">
        <v>45</v>
      </c>
      <c r="J84" s="9" t="s">
        <v>46</v>
      </c>
      <c r="K84" s="12">
        <v>8862.93</v>
      </c>
      <c r="L84" s="11">
        <f>SUMIF(A:A, A84, K:K)</f>
        <v>8862.93</v>
      </c>
      <c r="M84">
        <f>COUNTIFS(A:A, A84, I:I, "Yes")</f>
        <v>0</v>
      </c>
      <c r="N84" t="str" cm="1">
        <f t="array" ref="N84">_xlfn.IFS(B84&lt;30, "&lt;30", B84&lt;50, "30-49", B84&lt;70, "50-69", TRUE, "70+")</f>
        <v>&lt;30</v>
      </c>
    </row>
    <row r="85" spans="1:14">
      <c r="A85">
        <v>1084</v>
      </c>
      <c r="B85">
        <v>78</v>
      </c>
      <c r="C85" t="s">
        <v>43</v>
      </c>
      <c r="D85" t="s">
        <v>7</v>
      </c>
      <c r="E85" t="s">
        <v>54</v>
      </c>
      <c r="F85" s="3">
        <v>45406</v>
      </c>
      <c r="G85" s="3">
        <v>45407</v>
      </c>
      <c r="H85" s="5">
        <f t="shared" si="1"/>
        <v>1</v>
      </c>
      <c r="I85" t="s">
        <v>41</v>
      </c>
      <c r="J85" s="9">
        <v>14</v>
      </c>
      <c r="K85" s="12">
        <v>5659.16</v>
      </c>
      <c r="L85" s="11">
        <f>SUMIF(A:A, A85, K:K)</f>
        <v>5659.16</v>
      </c>
      <c r="M85">
        <f>COUNTIFS(A:A, A85, I:I, "Yes")</f>
        <v>1</v>
      </c>
      <c r="N85" t="str" cm="1">
        <f t="array" ref="N85">_xlfn.IFS(B85&lt;30, "&lt;30", B85&lt;50, "30-49", B85&lt;70, "50-69", TRUE, "70+")</f>
        <v>70+</v>
      </c>
    </row>
    <row r="86" spans="1:14">
      <c r="A86">
        <v>1085</v>
      </c>
      <c r="B86">
        <v>65</v>
      </c>
      <c r="C86" t="s">
        <v>43</v>
      </c>
      <c r="D86" t="s">
        <v>7</v>
      </c>
      <c r="E86" t="s">
        <v>57</v>
      </c>
      <c r="F86" s="3">
        <v>45433</v>
      </c>
      <c r="G86" s="3">
        <v>45442</v>
      </c>
      <c r="H86" s="5">
        <f t="shared" si="1"/>
        <v>9</v>
      </c>
      <c r="I86" t="s">
        <v>45</v>
      </c>
      <c r="J86" s="9" t="s">
        <v>46</v>
      </c>
      <c r="K86" s="12">
        <v>8106.05</v>
      </c>
      <c r="L86" s="11">
        <f>SUMIF(A:A, A86, K:K)</f>
        <v>8106.05</v>
      </c>
      <c r="M86">
        <f>COUNTIFS(A:A, A86, I:I, "Yes")</f>
        <v>0</v>
      </c>
      <c r="N86" t="str" cm="1">
        <f t="array" ref="N86">_xlfn.IFS(B86&lt;30, "&lt;30", B86&lt;50, "30-49", B86&lt;70, "50-69", TRUE, "70+")</f>
        <v>50-69</v>
      </c>
    </row>
    <row r="87" spans="1:14">
      <c r="A87">
        <v>1086</v>
      </c>
      <c r="B87">
        <v>63</v>
      </c>
      <c r="C87" t="s">
        <v>43</v>
      </c>
      <c r="D87" t="s">
        <v>4</v>
      </c>
      <c r="E87" t="s">
        <v>49</v>
      </c>
      <c r="F87" s="3">
        <v>45361</v>
      </c>
      <c r="G87" s="3">
        <v>45366</v>
      </c>
      <c r="H87" s="5">
        <f t="shared" si="1"/>
        <v>5</v>
      </c>
      <c r="I87" t="s">
        <v>45</v>
      </c>
      <c r="J87" s="9" t="s">
        <v>46</v>
      </c>
      <c r="K87" s="12">
        <v>5766.46</v>
      </c>
      <c r="L87" s="11">
        <f>SUMIF(A:A, A87, K:K)</f>
        <v>5766.46</v>
      </c>
      <c r="M87">
        <f>COUNTIFS(A:A, A87, I:I, "Yes")</f>
        <v>0</v>
      </c>
      <c r="N87" t="str" cm="1">
        <f t="array" ref="N87">_xlfn.IFS(B87&lt;30, "&lt;30", B87&lt;50, "30-49", B87&lt;70, "50-69", TRUE, "70+")</f>
        <v>50-69</v>
      </c>
    </row>
    <row r="88" spans="1:14">
      <c r="A88">
        <v>1087</v>
      </c>
      <c r="B88">
        <v>33</v>
      </c>
      <c r="C88" t="s">
        <v>39</v>
      </c>
      <c r="D88" t="s">
        <v>7</v>
      </c>
      <c r="E88" t="s">
        <v>57</v>
      </c>
      <c r="F88" s="3">
        <v>45341</v>
      </c>
      <c r="G88" s="3">
        <v>45345</v>
      </c>
      <c r="H88" s="5">
        <f t="shared" si="1"/>
        <v>4</v>
      </c>
      <c r="I88" t="s">
        <v>45</v>
      </c>
      <c r="J88" s="9" t="s">
        <v>46</v>
      </c>
      <c r="K88" s="12">
        <v>6318</v>
      </c>
      <c r="L88" s="11">
        <f>SUMIF(A:A, A88, K:K)</f>
        <v>6318</v>
      </c>
      <c r="M88">
        <f>COUNTIFS(A:A, A88, I:I, "Yes")</f>
        <v>0</v>
      </c>
      <c r="N88" t="str" cm="1">
        <f t="array" ref="N88">_xlfn.IFS(B88&lt;30, "&lt;30", B88&lt;50, "30-49", B88&lt;70, "50-69", TRUE, "70+")</f>
        <v>30-49</v>
      </c>
    </row>
    <row r="89" spans="1:14">
      <c r="A89">
        <v>1088</v>
      </c>
      <c r="B89">
        <v>54</v>
      </c>
      <c r="C89" t="s">
        <v>39</v>
      </c>
      <c r="D89" t="s">
        <v>4</v>
      </c>
      <c r="E89" t="s">
        <v>55</v>
      </c>
      <c r="F89" s="3">
        <v>45341</v>
      </c>
      <c r="G89" s="3">
        <v>45346</v>
      </c>
      <c r="H89" s="5">
        <f t="shared" si="1"/>
        <v>5</v>
      </c>
      <c r="I89" t="s">
        <v>41</v>
      </c>
      <c r="J89" s="9">
        <v>16</v>
      </c>
      <c r="K89" s="12">
        <v>5153.3</v>
      </c>
      <c r="L89" s="11">
        <f>SUMIF(A:A, A89, K:K)</f>
        <v>5153.3</v>
      </c>
      <c r="M89">
        <f>COUNTIFS(A:A, A89, I:I, "Yes")</f>
        <v>1</v>
      </c>
      <c r="N89" t="str" cm="1">
        <f t="array" ref="N89">_xlfn.IFS(B89&lt;30, "&lt;30", B89&lt;50, "30-49", B89&lt;70, "50-69", TRUE, "70+")</f>
        <v>50-69</v>
      </c>
    </row>
    <row r="90" spans="1:14">
      <c r="A90">
        <v>1089</v>
      </c>
      <c r="B90">
        <v>86</v>
      </c>
      <c r="C90" t="s">
        <v>39</v>
      </c>
      <c r="D90" t="s">
        <v>3</v>
      </c>
      <c r="E90" t="s">
        <v>44</v>
      </c>
      <c r="F90" s="3">
        <v>45362</v>
      </c>
      <c r="G90" s="3">
        <v>45363</v>
      </c>
      <c r="H90" s="5">
        <f t="shared" si="1"/>
        <v>1</v>
      </c>
      <c r="I90" t="s">
        <v>41</v>
      </c>
      <c r="J90" s="9">
        <v>22</v>
      </c>
      <c r="K90" s="12">
        <v>6505.64</v>
      </c>
      <c r="L90" s="11">
        <f>SUMIF(A:A, A90, K:K)</f>
        <v>6505.64</v>
      </c>
      <c r="M90">
        <f>COUNTIFS(A:A, A90, I:I, "Yes")</f>
        <v>1</v>
      </c>
      <c r="N90" t="str" cm="1">
        <f t="array" ref="N90">_xlfn.IFS(B90&lt;30, "&lt;30", B90&lt;50, "30-49", B90&lt;70, "50-69", TRUE, "70+")</f>
        <v>70+</v>
      </c>
    </row>
    <row r="91" spans="1:14">
      <c r="A91">
        <v>1090</v>
      </c>
      <c r="B91">
        <v>80</v>
      </c>
      <c r="C91" t="s">
        <v>39</v>
      </c>
      <c r="D91" t="s">
        <v>7</v>
      </c>
      <c r="E91" t="s">
        <v>54</v>
      </c>
      <c r="F91" s="3">
        <v>45295</v>
      </c>
      <c r="G91" s="3">
        <v>45305</v>
      </c>
      <c r="H91" s="5">
        <f t="shared" si="1"/>
        <v>10</v>
      </c>
      <c r="I91" t="s">
        <v>45</v>
      </c>
      <c r="J91" s="9" t="s">
        <v>46</v>
      </c>
      <c r="K91" s="12">
        <v>8632.76</v>
      </c>
      <c r="L91" s="11">
        <f>SUMIF(A:A, A91, K:K)</f>
        <v>8632.76</v>
      </c>
      <c r="M91">
        <f>COUNTIFS(A:A, A91, I:I, "Yes")</f>
        <v>0</v>
      </c>
      <c r="N91" t="str" cm="1">
        <f t="array" ref="N91">_xlfn.IFS(B91&lt;30, "&lt;30", B91&lt;50, "30-49", B91&lt;70, "50-69", TRUE, "70+")</f>
        <v>70+</v>
      </c>
    </row>
    <row r="92" spans="1:14">
      <c r="A92">
        <v>1091</v>
      </c>
      <c r="B92">
        <v>41</v>
      </c>
      <c r="C92" t="s">
        <v>39</v>
      </c>
      <c r="D92" t="s">
        <v>5</v>
      </c>
      <c r="E92" t="s">
        <v>56</v>
      </c>
      <c r="F92" s="3">
        <v>45356</v>
      </c>
      <c r="G92" s="3">
        <v>45364</v>
      </c>
      <c r="H92" s="5">
        <f t="shared" si="1"/>
        <v>8</v>
      </c>
      <c r="I92" t="s">
        <v>41</v>
      </c>
      <c r="J92" s="9">
        <v>7</v>
      </c>
      <c r="K92" s="12">
        <v>7808.49</v>
      </c>
      <c r="L92" s="11">
        <f>SUMIF(A:A, A92, K:K)</f>
        <v>7808.49</v>
      </c>
      <c r="M92">
        <f>COUNTIFS(A:A, A92, I:I, "Yes")</f>
        <v>1</v>
      </c>
      <c r="N92" t="str" cm="1">
        <f t="array" ref="N92">_xlfn.IFS(B92&lt;30, "&lt;30", B92&lt;50, "30-49", B92&lt;70, "50-69", TRUE, "70+")</f>
        <v>30-49</v>
      </c>
    </row>
    <row r="93" spans="1:14">
      <c r="A93">
        <v>1092</v>
      </c>
      <c r="B93">
        <v>24</v>
      </c>
      <c r="C93" t="s">
        <v>39</v>
      </c>
      <c r="D93" t="s">
        <v>3</v>
      </c>
      <c r="E93" t="s">
        <v>44</v>
      </c>
      <c r="F93" s="3">
        <v>45330</v>
      </c>
      <c r="G93" s="3">
        <v>45340</v>
      </c>
      <c r="H93" s="5">
        <f t="shared" si="1"/>
        <v>10</v>
      </c>
      <c r="I93" t="s">
        <v>45</v>
      </c>
      <c r="J93" s="9" t="s">
        <v>46</v>
      </c>
      <c r="K93" s="12">
        <v>4022.17</v>
      </c>
      <c r="L93" s="11">
        <f>SUMIF(A:A, A93, K:K)</f>
        <v>4022.17</v>
      </c>
      <c r="M93">
        <f>COUNTIFS(A:A, A93, I:I, "Yes")</f>
        <v>0</v>
      </c>
      <c r="N93" t="str" cm="1">
        <f t="array" ref="N93">_xlfn.IFS(B93&lt;30, "&lt;30", B93&lt;50, "30-49", B93&lt;70, "50-69", TRUE, "70+")</f>
        <v>&lt;30</v>
      </c>
    </row>
    <row r="94" spans="1:14">
      <c r="A94">
        <v>1093</v>
      </c>
      <c r="B94">
        <v>89</v>
      </c>
      <c r="C94" t="s">
        <v>43</v>
      </c>
      <c r="D94" t="s">
        <v>7</v>
      </c>
      <c r="E94" t="s">
        <v>50</v>
      </c>
      <c r="F94" s="3">
        <v>45349</v>
      </c>
      <c r="G94" s="3">
        <v>45358</v>
      </c>
      <c r="H94" s="5">
        <f t="shared" si="1"/>
        <v>9</v>
      </c>
      <c r="I94" t="s">
        <v>45</v>
      </c>
      <c r="J94" s="9" t="s">
        <v>46</v>
      </c>
      <c r="K94" s="12">
        <v>8406.17</v>
      </c>
      <c r="L94" s="11">
        <f>SUMIF(A:A, A94, K:K)</f>
        <v>8406.17</v>
      </c>
      <c r="M94">
        <f>COUNTIFS(A:A, A94, I:I, "Yes")</f>
        <v>0</v>
      </c>
      <c r="N94" t="str" cm="1">
        <f t="array" ref="N94">_xlfn.IFS(B94&lt;30, "&lt;30", B94&lt;50, "30-49", B94&lt;70, "50-69", TRUE, "70+")</f>
        <v>70+</v>
      </c>
    </row>
    <row r="95" spans="1:14">
      <c r="A95">
        <v>1094</v>
      </c>
      <c r="B95">
        <v>72</v>
      </c>
      <c r="C95" t="s">
        <v>43</v>
      </c>
      <c r="D95" t="s">
        <v>5</v>
      </c>
      <c r="E95" t="s">
        <v>56</v>
      </c>
      <c r="F95" s="3">
        <v>45437</v>
      </c>
      <c r="G95" s="3">
        <v>45447</v>
      </c>
      <c r="H95" s="5">
        <f t="shared" si="1"/>
        <v>10</v>
      </c>
      <c r="I95" t="s">
        <v>41</v>
      </c>
      <c r="J95" s="9">
        <v>24</v>
      </c>
      <c r="K95" s="12">
        <v>14521.31</v>
      </c>
      <c r="L95" s="11">
        <f>SUMIF(A:A, A95, K:K)</f>
        <v>14521.31</v>
      </c>
      <c r="M95">
        <f>COUNTIFS(A:A, A95, I:I, "Yes")</f>
        <v>1</v>
      </c>
      <c r="N95" t="str" cm="1">
        <f t="array" ref="N95">_xlfn.IFS(B95&lt;30, "&lt;30", B95&lt;50, "30-49", B95&lt;70, "50-69", TRUE, "70+")</f>
        <v>70+</v>
      </c>
    </row>
    <row r="96" spans="1:14">
      <c r="A96">
        <v>1095</v>
      </c>
      <c r="B96">
        <v>45</v>
      </c>
      <c r="C96" t="s">
        <v>43</v>
      </c>
      <c r="D96" t="s">
        <v>3</v>
      </c>
      <c r="E96" t="s">
        <v>40</v>
      </c>
      <c r="F96" s="3">
        <v>45312</v>
      </c>
      <c r="G96" s="3">
        <v>45315</v>
      </c>
      <c r="H96" s="5">
        <f t="shared" si="1"/>
        <v>3</v>
      </c>
      <c r="I96" t="s">
        <v>41</v>
      </c>
      <c r="J96" s="9">
        <v>10</v>
      </c>
      <c r="K96" s="12">
        <v>9623.91</v>
      </c>
      <c r="L96" s="11">
        <f>SUMIF(A:A, A96, K:K)</f>
        <v>9623.91</v>
      </c>
      <c r="M96">
        <f>COUNTIFS(A:A, A96, I:I, "Yes")</f>
        <v>1</v>
      </c>
      <c r="N96" t="str" cm="1">
        <f t="array" ref="N96">_xlfn.IFS(B96&lt;30, "&lt;30", B96&lt;50, "30-49", B96&lt;70, "50-69", TRUE, "70+")</f>
        <v>30-49</v>
      </c>
    </row>
    <row r="97" spans="1:14">
      <c r="A97">
        <v>1096</v>
      </c>
      <c r="B97">
        <v>70</v>
      </c>
      <c r="C97" t="s">
        <v>43</v>
      </c>
      <c r="D97" t="s">
        <v>7</v>
      </c>
      <c r="E97" t="s">
        <v>50</v>
      </c>
      <c r="F97" s="3">
        <v>45412</v>
      </c>
      <c r="G97" s="3">
        <v>45417</v>
      </c>
      <c r="H97" s="5">
        <f t="shared" si="1"/>
        <v>5</v>
      </c>
      <c r="I97" t="s">
        <v>41</v>
      </c>
      <c r="J97" s="9">
        <v>12</v>
      </c>
      <c r="K97" s="12">
        <v>6457.26</v>
      </c>
      <c r="L97" s="11">
        <f>SUMIF(A:A, A97, K:K)</f>
        <v>6457.26</v>
      </c>
      <c r="M97">
        <f>COUNTIFS(A:A, A97, I:I, "Yes")</f>
        <v>1</v>
      </c>
      <c r="N97" t="str" cm="1">
        <f t="array" ref="N97">_xlfn.IFS(B97&lt;30, "&lt;30", B97&lt;50, "30-49", B97&lt;70, "50-69", TRUE, "70+")</f>
        <v>70+</v>
      </c>
    </row>
    <row r="98" spans="1:14">
      <c r="A98">
        <v>1097</v>
      </c>
      <c r="B98">
        <v>76</v>
      </c>
      <c r="C98" t="s">
        <v>39</v>
      </c>
      <c r="D98" t="s">
        <v>6</v>
      </c>
      <c r="E98" t="s">
        <v>51</v>
      </c>
      <c r="F98" s="3">
        <v>45351</v>
      </c>
      <c r="G98" s="3">
        <v>45356</v>
      </c>
      <c r="H98" s="5">
        <f t="shared" si="1"/>
        <v>5</v>
      </c>
      <c r="I98" t="s">
        <v>41</v>
      </c>
      <c r="J98" s="9">
        <v>18</v>
      </c>
      <c r="K98" s="12">
        <v>4377.32</v>
      </c>
      <c r="L98" s="11">
        <f>SUMIF(A:A, A98, K:K)</f>
        <v>4377.32</v>
      </c>
      <c r="M98">
        <f>COUNTIFS(A:A, A98, I:I, "Yes")</f>
        <v>1</v>
      </c>
      <c r="N98" t="str" cm="1">
        <f t="array" ref="N98">_xlfn.IFS(B98&lt;30, "&lt;30", B98&lt;50, "30-49", B98&lt;70, "50-69", TRUE, "70+")</f>
        <v>70+</v>
      </c>
    </row>
    <row r="99" spans="1:14">
      <c r="A99">
        <v>1098</v>
      </c>
      <c r="B99">
        <v>37</v>
      </c>
      <c r="C99" t="s">
        <v>43</v>
      </c>
      <c r="D99" t="s">
        <v>7</v>
      </c>
      <c r="E99" t="s">
        <v>54</v>
      </c>
      <c r="F99" s="3">
        <v>45328</v>
      </c>
      <c r="G99" s="3">
        <v>45330</v>
      </c>
      <c r="H99" s="5">
        <f t="shared" si="1"/>
        <v>2</v>
      </c>
      <c r="I99" t="s">
        <v>41</v>
      </c>
      <c r="J99" s="9">
        <v>10</v>
      </c>
      <c r="K99" s="12">
        <v>12511.54</v>
      </c>
      <c r="L99" s="11">
        <f>SUMIF(A:A, A99, K:K)</f>
        <v>12511.54</v>
      </c>
      <c r="M99">
        <f>COUNTIFS(A:A, A99, I:I, "Yes")</f>
        <v>1</v>
      </c>
      <c r="N99" t="str" cm="1">
        <f t="array" ref="N99">_xlfn.IFS(B99&lt;30, "&lt;30", B99&lt;50, "30-49", B99&lt;70, "50-69", TRUE, "70+")</f>
        <v>30-49</v>
      </c>
    </row>
    <row r="100" spans="1:14">
      <c r="A100">
        <v>1099</v>
      </c>
      <c r="B100">
        <v>90</v>
      </c>
      <c r="C100" t="s">
        <v>43</v>
      </c>
      <c r="D100" t="s">
        <v>4</v>
      </c>
      <c r="E100" t="s">
        <v>55</v>
      </c>
      <c r="F100" s="3">
        <v>45404</v>
      </c>
      <c r="G100" s="3">
        <v>45406</v>
      </c>
      <c r="H100" s="5">
        <f t="shared" si="1"/>
        <v>2</v>
      </c>
      <c r="I100" t="s">
        <v>45</v>
      </c>
      <c r="J100" s="9" t="s">
        <v>46</v>
      </c>
      <c r="K100" s="12">
        <v>11264.14</v>
      </c>
      <c r="L100" s="11">
        <f>SUMIF(A:A, A100, K:K)</f>
        <v>11264.14</v>
      </c>
      <c r="M100">
        <f>COUNTIFS(A:A, A100, I:I, "Yes")</f>
        <v>0</v>
      </c>
      <c r="N100" t="str" cm="1">
        <f t="array" ref="N100">_xlfn.IFS(B100&lt;30, "&lt;30", B100&lt;50, "30-49", B100&lt;70, "50-69", TRUE, "70+")</f>
        <v>70+</v>
      </c>
    </row>
    <row r="101" spans="1:14">
      <c r="A101">
        <v>1100</v>
      </c>
      <c r="B101">
        <v>82</v>
      </c>
      <c r="C101" t="s">
        <v>43</v>
      </c>
      <c r="D101" t="s">
        <v>5</v>
      </c>
      <c r="E101" t="s">
        <v>56</v>
      </c>
      <c r="F101" s="3">
        <v>45404</v>
      </c>
      <c r="G101" s="3">
        <v>45406</v>
      </c>
      <c r="H101" s="5">
        <f t="shared" si="1"/>
        <v>2</v>
      </c>
      <c r="I101" t="s">
        <v>41</v>
      </c>
      <c r="J101" s="9">
        <v>18</v>
      </c>
      <c r="K101" s="12">
        <v>11814.41</v>
      </c>
      <c r="L101" s="11">
        <f>SUMIF(A:A, A101, K:K)</f>
        <v>11814.41</v>
      </c>
      <c r="M101">
        <f>COUNTIFS(A:A, A101, I:I, "Yes")</f>
        <v>1</v>
      </c>
      <c r="N101" t="str" cm="1">
        <f t="array" ref="N101">_xlfn.IFS(B101&lt;30, "&lt;30", B101&lt;50, "30-49", B101&lt;70, "50-69", TRUE, "70+")</f>
        <v>70+</v>
      </c>
    </row>
    <row r="102" spans="1:14">
      <c r="A102">
        <v>1101</v>
      </c>
      <c r="B102">
        <v>21</v>
      </c>
      <c r="C102" t="s">
        <v>39</v>
      </c>
      <c r="D102" t="s">
        <v>4</v>
      </c>
      <c r="E102" t="s">
        <v>49</v>
      </c>
      <c r="F102" s="3">
        <v>45350</v>
      </c>
      <c r="G102" s="3">
        <v>45360</v>
      </c>
      <c r="H102" s="5">
        <f t="shared" si="1"/>
        <v>10</v>
      </c>
      <c r="I102" t="s">
        <v>41</v>
      </c>
      <c r="J102" s="9">
        <v>29</v>
      </c>
      <c r="K102" s="12">
        <v>11067.38</v>
      </c>
      <c r="L102" s="11">
        <f>SUMIF(A:A, A102, K:K)</f>
        <v>11067.38</v>
      </c>
      <c r="M102">
        <f>COUNTIFS(A:A, A102, I:I, "Yes")</f>
        <v>1</v>
      </c>
      <c r="N102" t="str" cm="1">
        <f t="array" ref="N102">_xlfn.IFS(B102&lt;30, "&lt;30", B102&lt;50, "30-49", B102&lt;70, "50-69", TRUE, "70+")</f>
        <v>&lt;30</v>
      </c>
    </row>
    <row r="103" spans="1:14">
      <c r="A103">
        <v>1102</v>
      </c>
      <c r="B103">
        <v>23</v>
      </c>
      <c r="C103" t="s">
        <v>39</v>
      </c>
      <c r="D103" t="s">
        <v>6</v>
      </c>
      <c r="E103" t="s">
        <v>51</v>
      </c>
      <c r="F103" s="3">
        <v>45412</v>
      </c>
      <c r="G103" s="3">
        <v>45421</v>
      </c>
      <c r="H103" s="5">
        <f t="shared" si="1"/>
        <v>9</v>
      </c>
      <c r="I103" t="s">
        <v>45</v>
      </c>
      <c r="J103" s="9" t="s">
        <v>46</v>
      </c>
      <c r="K103" s="12">
        <v>13992.87</v>
      </c>
      <c r="L103" s="11">
        <f>SUMIF(A:A, A103, K:K)</f>
        <v>13992.87</v>
      </c>
      <c r="M103">
        <f>COUNTIFS(A:A, A103, I:I, "Yes")</f>
        <v>0</v>
      </c>
      <c r="N103" t="str" cm="1">
        <f t="array" ref="N103">_xlfn.IFS(B103&lt;30, "&lt;30", B103&lt;50, "30-49", B103&lt;70, "50-69", TRUE, "70+")</f>
        <v>&lt;30</v>
      </c>
    </row>
    <row r="104" spans="1:14">
      <c r="A104">
        <v>1103</v>
      </c>
      <c r="B104">
        <v>73</v>
      </c>
      <c r="C104" t="s">
        <v>43</v>
      </c>
      <c r="D104" t="s">
        <v>7</v>
      </c>
      <c r="E104" t="s">
        <v>54</v>
      </c>
      <c r="F104" s="3">
        <v>45315</v>
      </c>
      <c r="G104" s="3">
        <v>45323</v>
      </c>
      <c r="H104" s="5">
        <f t="shared" si="1"/>
        <v>8</v>
      </c>
      <c r="I104" t="s">
        <v>45</v>
      </c>
      <c r="J104" s="9" t="s">
        <v>46</v>
      </c>
      <c r="K104" s="12">
        <v>7900.18</v>
      </c>
      <c r="L104" s="11">
        <f>SUMIF(A:A, A104, K:K)</f>
        <v>7900.18</v>
      </c>
      <c r="M104">
        <f>COUNTIFS(A:A, A104, I:I, "Yes")</f>
        <v>0</v>
      </c>
      <c r="N104" t="str" cm="1">
        <f t="array" ref="N104">_xlfn.IFS(B104&lt;30, "&lt;30", B104&lt;50, "30-49", B104&lt;70, "50-69", TRUE, "70+")</f>
        <v>70+</v>
      </c>
    </row>
    <row r="105" spans="1:14">
      <c r="A105">
        <v>1104</v>
      </c>
      <c r="B105">
        <v>31</v>
      </c>
      <c r="C105" t="s">
        <v>39</v>
      </c>
      <c r="D105" t="s">
        <v>6</v>
      </c>
      <c r="E105" t="s">
        <v>51</v>
      </c>
      <c r="F105" s="3">
        <v>45376</v>
      </c>
      <c r="G105" s="3">
        <v>45383</v>
      </c>
      <c r="H105" s="5">
        <f t="shared" si="1"/>
        <v>7</v>
      </c>
      <c r="I105" t="s">
        <v>45</v>
      </c>
      <c r="J105" s="9" t="s">
        <v>46</v>
      </c>
      <c r="K105" s="12">
        <v>6458.61</v>
      </c>
      <c r="L105" s="11">
        <f>SUMIF(A:A, A105, K:K)</f>
        <v>6458.61</v>
      </c>
      <c r="M105">
        <f>COUNTIFS(A:A, A105, I:I, "Yes")</f>
        <v>0</v>
      </c>
      <c r="N105" t="str" cm="1">
        <f t="array" ref="N105">_xlfn.IFS(B105&lt;30, "&lt;30", B105&lt;50, "30-49", B105&lt;70, "50-69", TRUE, "70+")</f>
        <v>30-49</v>
      </c>
    </row>
    <row r="106" spans="1:14">
      <c r="A106">
        <v>1105</v>
      </c>
      <c r="B106">
        <v>22</v>
      </c>
      <c r="C106" t="s">
        <v>43</v>
      </c>
      <c r="D106" t="s">
        <v>5</v>
      </c>
      <c r="E106" t="s">
        <v>48</v>
      </c>
      <c r="F106" s="3">
        <v>45314</v>
      </c>
      <c r="G106" s="3">
        <v>45320</v>
      </c>
      <c r="H106" s="5">
        <f t="shared" si="1"/>
        <v>6</v>
      </c>
      <c r="I106" t="s">
        <v>45</v>
      </c>
      <c r="J106" s="9" t="s">
        <v>46</v>
      </c>
      <c r="K106" s="12">
        <v>6879.29</v>
      </c>
      <c r="L106" s="11">
        <f>SUMIF(A:A, A106, K:K)</f>
        <v>6879.29</v>
      </c>
      <c r="M106">
        <f>COUNTIFS(A:A, A106, I:I, "Yes")</f>
        <v>0</v>
      </c>
      <c r="N106" t="str" cm="1">
        <f t="array" ref="N106">_xlfn.IFS(B106&lt;30, "&lt;30", B106&lt;50, "30-49", B106&lt;70, "50-69", TRUE, "70+")</f>
        <v>&lt;30</v>
      </c>
    </row>
    <row r="107" spans="1:14">
      <c r="A107">
        <v>1106</v>
      </c>
      <c r="B107">
        <v>18</v>
      </c>
      <c r="C107" t="s">
        <v>43</v>
      </c>
      <c r="D107" t="s">
        <v>5</v>
      </c>
      <c r="E107" t="s">
        <v>48</v>
      </c>
      <c r="F107" s="3">
        <v>45397</v>
      </c>
      <c r="G107" s="3">
        <v>45398</v>
      </c>
      <c r="H107" s="5">
        <f t="shared" si="1"/>
        <v>1</v>
      </c>
      <c r="I107" t="s">
        <v>41</v>
      </c>
      <c r="J107" s="9">
        <v>21</v>
      </c>
      <c r="K107" s="12">
        <v>7341.35</v>
      </c>
      <c r="L107" s="11">
        <f>SUMIF(A:A, A107, K:K)</f>
        <v>7341.35</v>
      </c>
      <c r="M107">
        <f>COUNTIFS(A:A, A107, I:I, "Yes")</f>
        <v>1</v>
      </c>
      <c r="N107" t="str" cm="1">
        <f t="array" ref="N107">_xlfn.IFS(B107&lt;30, "&lt;30", B107&lt;50, "30-49", B107&lt;70, "50-69", TRUE, "70+")</f>
        <v>&lt;30</v>
      </c>
    </row>
    <row r="108" spans="1:14">
      <c r="A108">
        <v>1107</v>
      </c>
      <c r="B108">
        <v>74</v>
      </c>
      <c r="C108" t="s">
        <v>39</v>
      </c>
      <c r="D108" t="s">
        <v>5</v>
      </c>
      <c r="E108" t="s">
        <v>48</v>
      </c>
      <c r="F108" s="3">
        <v>45344</v>
      </c>
      <c r="G108" s="3">
        <v>45349</v>
      </c>
      <c r="H108" s="5">
        <f t="shared" si="1"/>
        <v>5</v>
      </c>
      <c r="I108" t="s">
        <v>41</v>
      </c>
      <c r="J108" s="9">
        <v>14</v>
      </c>
      <c r="K108" s="12">
        <v>8257.39</v>
      </c>
      <c r="L108" s="11">
        <f>SUMIF(A:A, A108, K:K)</f>
        <v>8257.39</v>
      </c>
      <c r="M108">
        <f>COUNTIFS(A:A, A108, I:I, "Yes")</f>
        <v>1</v>
      </c>
      <c r="N108" t="str" cm="1">
        <f t="array" ref="N108">_xlfn.IFS(B108&lt;30, "&lt;30", B108&lt;50, "30-49", B108&lt;70, "50-69", TRUE, "70+")</f>
        <v>70+</v>
      </c>
    </row>
    <row r="109" spans="1:14">
      <c r="A109">
        <v>1108</v>
      </c>
      <c r="B109">
        <v>21</v>
      </c>
      <c r="C109" t="s">
        <v>39</v>
      </c>
      <c r="D109" t="s">
        <v>5</v>
      </c>
      <c r="E109" t="s">
        <v>52</v>
      </c>
      <c r="F109" s="3">
        <v>45332</v>
      </c>
      <c r="G109" s="3">
        <v>45337</v>
      </c>
      <c r="H109" s="5">
        <f t="shared" si="1"/>
        <v>5</v>
      </c>
      <c r="I109" t="s">
        <v>41</v>
      </c>
      <c r="J109" s="9">
        <v>22</v>
      </c>
      <c r="K109" s="12">
        <v>7895.89</v>
      </c>
      <c r="L109" s="11">
        <f>SUMIF(A:A, A109, K:K)</f>
        <v>7895.89</v>
      </c>
      <c r="M109">
        <f>COUNTIFS(A:A, A109, I:I, "Yes")</f>
        <v>1</v>
      </c>
      <c r="N109" t="str" cm="1">
        <f t="array" ref="N109">_xlfn.IFS(B109&lt;30, "&lt;30", B109&lt;50, "30-49", B109&lt;70, "50-69", TRUE, "70+")</f>
        <v>&lt;30</v>
      </c>
    </row>
    <row r="110" spans="1:14">
      <c r="A110">
        <v>1109</v>
      </c>
      <c r="B110">
        <v>77</v>
      </c>
      <c r="C110" t="s">
        <v>39</v>
      </c>
      <c r="D110" t="s">
        <v>7</v>
      </c>
      <c r="E110" t="s">
        <v>50</v>
      </c>
      <c r="F110" s="3">
        <v>45331</v>
      </c>
      <c r="G110" s="3">
        <v>45339</v>
      </c>
      <c r="H110" s="5">
        <f t="shared" si="1"/>
        <v>8</v>
      </c>
      <c r="I110" t="s">
        <v>45</v>
      </c>
      <c r="J110" s="9" t="s">
        <v>46</v>
      </c>
      <c r="K110" s="12">
        <v>9106.4599999999991</v>
      </c>
      <c r="L110" s="11">
        <f>SUMIF(A:A, A110, K:K)</f>
        <v>9106.4599999999991</v>
      </c>
      <c r="M110">
        <f>COUNTIFS(A:A, A110, I:I, "Yes")</f>
        <v>0</v>
      </c>
      <c r="N110" t="str" cm="1">
        <f t="array" ref="N110">_xlfn.IFS(B110&lt;30, "&lt;30", B110&lt;50, "30-49", B110&lt;70, "50-69", TRUE, "70+")</f>
        <v>70+</v>
      </c>
    </row>
    <row r="111" spans="1:14">
      <c r="A111">
        <v>1110</v>
      </c>
      <c r="B111">
        <v>79</v>
      </c>
      <c r="C111" t="s">
        <v>43</v>
      </c>
      <c r="D111" t="s">
        <v>6</v>
      </c>
      <c r="E111" t="s">
        <v>58</v>
      </c>
      <c r="F111" s="3">
        <v>45354</v>
      </c>
      <c r="G111" s="3">
        <v>45362</v>
      </c>
      <c r="H111" s="5">
        <f t="shared" si="1"/>
        <v>8</v>
      </c>
      <c r="I111" t="s">
        <v>41</v>
      </c>
      <c r="J111" s="9">
        <v>17</v>
      </c>
      <c r="K111" s="12">
        <v>5287.32</v>
      </c>
      <c r="L111" s="11">
        <f>SUMIF(A:A, A111, K:K)</f>
        <v>5287.32</v>
      </c>
      <c r="M111">
        <f>COUNTIFS(A:A, A111, I:I, "Yes")</f>
        <v>1</v>
      </c>
      <c r="N111" t="str" cm="1">
        <f t="array" ref="N111">_xlfn.IFS(B111&lt;30, "&lt;30", B111&lt;50, "30-49", B111&lt;70, "50-69", TRUE, "70+")</f>
        <v>70+</v>
      </c>
    </row>
    <row r="112" spans="1:14">
      <c r="A112">
        <v>1111</v>
      </c>
      <c r="B112">
        <v>35</v>
      </c>
      <c r="C112" t="s">
        <v>39</v>
      </c>
      <c r="D112" t="s">
        <v>4</v>
      </c>
      <c r="E112" t="s">
        <v>55</v>
      </c>
      <c r="F112" s="3">
        <v>45362</v>
      </c>
      <c r="G112" s="3">
        <v>45369</v>
      </c>
      <c r="H112" s="5">
        <f t="shared" si="1"/>
        <v>7</v>
      </c>
      <c r="I112" t="s">
        <v>45</v>
      </c>
      <c r="J112" s="9" t="s">
        <v>46</v>
      </c>
      <c r="K112" s="12">
        <v>14210.98</v>
      </c>
      <c r="L112" s="11">
        <f>SUMIF(A:A, A112, K:K)</f>
        <v>14210.98</v>
      </c>
      <c r="M112">
        <f>COUNTIFS(A:A, A112, I:I, "Yes")</f>
        <v>0</v>
      </c>
      <c r="N112" t="str" cm="1">
        <f t="array" ref="N112">_xlfn.IFS(B112&lt;30, "&lt;30", B112&lt;50, "30-49", B112&lt;70, "50-69", TRUE, "70+")</f>
        <v>30-49</v>
      </c>
    </row>
    <row r="113" spans="1:14">
      <c r="A113">
        <v>1112</v>
      </c>
      <c r="B113">
        <v>18</v>
      </c>
      <c r="C113" t="s">
        <v>43</v>
      </c>
      <c r="D113" t="s">
        <v>4</v>
      </c>
      <c r="E113" t="s">
        <v>49</v>
      </c>
      <c r="F113" s="3">
        <v>45368</v>
      </c>
      <c r="G113" s="3">
        <v>45378</v>
      </c>
      <c r="H113" s="5">
        <f t="shared" si="1"/>
        <v>10</v>
      </c>
      <c r="I113" t="s">
        <v>45</v>
      </c>
      <c r="J113" s="9" t="s">
        <v>46</v>
      </c>
      <c r="K113" s="12">
        <v>13383.13</v>
      </c>
      <c r="L113" s="11">
        <f>SUMIF(A:A, A113, K:K)</f>
        <v>13383.13</v>
      </c>
      <c r="M113">
        <f>COUNTIFS(A:A, A113, I:I, "Yes")</f>
        <v>0</v>
      </c>
      <c r="N113" t="str" cm="1">
        <f t="array" ref="N113">_xlfn.IFS(B113&lt;30, "&lt;30", B113&lt;50, "30-49", B113&lt;70, "50-69", TRUE, "70+")</f>
        <v>&lt;30</v>
      </c>
    </row>
    <row r="114" spans="1:14">
      <c r="A114">
        <v>1113</v>
      </c>
      <c r="B114">
        <v>79</v>
      </c>
      <c r="C114" t="s">
        <v>43</v>
      </c>
      <c r="D114" t="s">
        <v>5</v>
      </c>
      <c r="E114" t="s">
        <v>48</v>
      </c>
      <c r="F114" s="3">
        <v>45377</v>
      </c>
      <c r="G114" s="3">
        <v>45386</v>
      </c>
      <c r="H114" s="5">
        <f t="shared" si="1"/>
        <v>9</v>
      </c>
      <c r="I114" t="s">
        <v>45</v>
      </c>
      <c r="J114" s="9" t="s">
        <v>46</v>
      </c>
      <c r="K114" s="12">
        <v>8464.14</v>
      </c>
      <c r="L114" s="11">
        <f>SUMIF(A:A, A114, K:K)</f>
        <v>8464.14</v>
      </c>
      <c r="M114">
        <f>COUNTIFS(A:A, A114, I:I, "Yes")</f>
        <v>0</v>
      </c>
      <c r="N114" t="str" cm="1">
        <f t="array" ref="N114">_xlfn.IFS(B114&lt;30, "&lt;30", B114&lt;50, "30-49", B114&lt;70, "50-69", TRUE, "70+")</f>
        <v>70+</v>
      </c>
    </row>
    <row r="115" spans="1:14">
      <c r="A115">
        <v>1114</v>
      </c>
      <c r="B115">
        <v>48</v>
      </c>
      <c r="C115" t="s">
        <v>43</v>
      </c>
      <c r="D115" t="s">
        <v>6</v>
      </c>
      <c r="E115" t="s">
        <v>53</v>
      </c>
      <c r="F115" s="3">
        <v>45351</v>
      </c>
      <c r="G115" s="3">
        <v>45358</v>
      </c>
      <c r="H115" s="5">
        <f t="shared" si="1"/>
        <v>7</v>
      </c>
      <c r="I115" t="s">
        <v>41</v>
      </c>
      <c r="J115" s="9">
        <v>15</v>
      </c>
      <c r="K115" s="12">
        <v>11936.46</v>
      </c>
      <c r="L115" s="11">
        <f>SUMIF(A:A, A115, K:K)</f>
        <v>11936.46</v>
      </c>
      <c r="M115">
        <f>COUNTIFS(A:A, A115, I:I, "Yes")</f>
        <v>1</v>
      </c>
      <c r="N115" t="str" cm="1">
        <f t="array" ref="N115">_xlfn.IFS(B115&lt;30, "&lt;30", B115&lt;50, "30-49", B115&lt;70, "50-69", TRUE, "70+")</f>
        <v>30-49</v>
      </c>
    </row>
    <row r="116" spans="1:14">
      <c r="A116">
        <v>1115</v>
      </c>
      <c r="B116">
        <v>37</v>
      </c>
      <c r="C116" t="s">
        <v>43</v>
      </c>
      <c r="D116" t="s">
        <v>5</v>
      </c>
      <c r="E116" t="s">
        <v>56</v>
      </c>
      <c r="F116" s="3">
        <v>45301</v>
      </c>
      <c r="G116" s="3">
        <v>45304</v>
      </c>
      <c r="H116" s="5">
        <f t="shared" si="1"/>
        <v>3</v>
      </c>
      <c r="I116" t="s">
        <v>45</v>
      </c>
      <c r="J116" s="9" t="s">
        <v>46</v>
      </c>
      <c r="K116" s="12">
        <v>13436.4</v>
      </c>
      <c r="L116" s="11">
        <f>SUMIF(A:A, A116, K:K)</f>
        <v>13436.4</v>
      </c>
      <c r="M116">
        <f>COUNTIFS(A:A, A116, I:I, "Yes")</f>
        <v>0</v>
      </c>
      <c r="N116" t="str" cm="1">
        <f t="array" ref="N116">_xlfn.IFS(B116&lt;30, "&lt;30", B116&lt;50, "30-49", B116&lt;70, "50-69", TRUE, "70+")</f>
        <v>30-49</v>
      </c>
    </row>
    <row r="117" spans="1:14">
      <c r="A117">
        <v>1116</v>
      </c>
      <c r="B117">
        <v>85</v>
      </c>
      <c r="C117" t="s">
        <v>43</v>
      </c>
      <c r="D117" t="s">
        <v>5</v>
      </c>
      <c r="E117" t="s">
        <v>52</v>
      </c>
      <c r="F117" s="3">
        <v>45295</v>
      </c>
      <c r="G117" s="3">
        <v>45298</v>
      </c>
      <c r="H117" s="5">
        <f t="shared" si="1"/>
        <v>3</v>
      </c>
      <c r="I117" t="s">
        <v>45</v>
      </c>
      <c r="J117" s="9" t="s">
        <v>46</v>
      </c>
      <c r="K117" s="12">
        <v>13451.2</v>
      </c>
      <c r="L117" s="11">
        <f>SUMIF(A:A, A117, K:K)</f>
        <v>13451.2</v>
      </c>
      <c r="M117">
        <f>COUNTIFS(A:A, A117, I:I, "Yes")</f>
        <v>0</v>
      </c>
      <c r="N117" t="str" cm="1">
        <f t="array" ref="N117">_xlfn.IFS(B117&lt;30, "&lt;30", B117&lt;50, "30-49", B117&lt;70, "50-69", TRUE, "70+")</f>
        <v>70+</v>
      </c>
    </row>
    <row r="118" spans="1:14">
      <c r="A118">
        <v>1117</v>
      </c>
      <c r="B118">
        <v>78</v>
      </c>
      <c r="C118" t="s">
        <v>43</v>
      </c>
      <c r="D118" t="s">
        <v>7</v>
      </c>
      <c r="E118" t="s">
        <v>50</v>
      </c>
      <c r="F118" s="3">
        <v>45378</v>
      </c>
      <c r="G118" s="3">
        <v>45388</v>
      </c>
      <c r="H118" s="5">
        <f t="shared" si="1"/>
        <v>10</v>
      </c>
      <c r="I118" t="s">
        <v>45</v>
      </c>
      <c r="J118" s="9" t="s">
        <v>46</v>
      </c>
      <c r="K118" s="12">
        <v>10798.04</v>
      </c>
      <c r="L118" s="11">
        <f>SUMIF(A:A, A118, K:K)</f>
        <v>10798.04</v>
      </c>
      <c r="M118">
        <f>COUNTIFS(A:A, A118, I:I, "Yes")</f>
        <v>0</v>
      </c>
      <c r="N118" t="str" cm="1">
        <f t="array" ref="N118">_xlfn.IFS(B118&lt;30, "&lt;30", B118&lt;50, "30-49", B118&lt;70, "50-69", TRUE, "70+")</f>
        <v>70+</v>
      </c>
    </row>
    <row r="119" spans="1:14">
      <c r="A119">
        <v>1118</v>
      </c>
      <c r="B119">
        <v>86</v>
      </c>
      <c r="C119" t="s">
        <v>43</v>
      </c>
      <c r="D119" t="s">
        <v>6</v>
      </c>
      <c r="E119" t="s">
        <v>51</v>
      </c>
      <c r="F119" s="3">
        <v>45373</v>
      </c>
      <c r="G119" s="3">
        <v>45381</v>
      </c>
      <c r="H119" s="5">
        <f t="shared" si="1"/>
        <v>8</v>
      </c>
      <c r="I119" t="s">
        <v>41</v>
      </c>
      <c r="J119" s="9">
        <v>24</v>
      </c>
      <c r="K119" s="12">
        <v>3821.05</v>
      </c>
      <c r="L119" s="11">
        <f>SUMIF(A:A, A119, K:K)</f>
        <v>3821.05</v>
      </c>
      <c r="M119">
        <f>COUNTIFS(A:A, A119, I:I, "Yes")</f>
        <v>1</v>
      </c>
      <c r="N119" t="str" cm="1">
        <f t="array" ref="N119">_xlfn.IFS(B119&lt;30, "&lt;30", B119&lt;50, "30-49", B119&lt;70, "50-69", TRUE, "70+")</f>
        <v>70+</v>
      </c>
    </row>
    <row r="120" spans="1:14">
      <c r="A120">
        <v>1119</v>
      </c>
      <c r="B120">
        <v>29</v>
      </c>
      <c r="C120" t="s">
        <v>43</v>
      </c>
      <c r="D120" t="s">
        <v>6</v>
      </c>
      <c r="E120" t="s">
        <v>53</v>
      </c>
      <c r="F120" s="3">
        <v>45317</v>
      </c>
      <c r="G120" s="3">
        <v>45319</v>
      </c>
      <c r="H120" s="5">
        <f t="shared" si="1"/>
        <v>2</v>
      </c>
      <c r="I120" t="s">
        <v>45</v>
      </c>
      <c r="J120" s="9" t="s">
        <v>46</v>
      </c>
      <c r="K120" s="12">
        <v>4996.38</v>
      </c>
      <c r="L120" s="11">
        <f>SUMIF(A:A, A120, K:K)</f>
        <v>4996.38</v>
      </c>
      <c r="M120">
        <f>COUNTIFS(A:A, A120, I:I, "Yes")</f>
        <v>0</v>
      </c>
      <c r="N120" t="str" cm="1">
        <f t="array" ref="N120">_xlfn.IFS(B120&lt;30, "&lt;30", B120&lt;50, "30-49", B120&lt;70, "50-69", TRUE, "70+")</f>
        <v>&lt;30</v>
      </c>
    </row>
    <row r="121" spans="1:14">
      <c r="A121">
        <v>1120</v>
      </c>
      <c r="B121">
        <v>23</v>
      </c>
      <c r="C121" t="s">
        <v>43</v>
      </c>
      <c r="D121" t="s">
        <v>6</v>
      </c>
      <c r="E121" t="s">
        <v>53</v>
      </c>
      <c r="F121" s="3">
        <v>45306</v>
      </c>
      <c r="G121" s="3">
        <v>45311</v>
      </c>
      <c r="H121" s="5">
        <f t="shared" si="1"/>
        <v>5</v>
      </c>
      <c r="I121" t="s">
        <v>45</v>
      </c>
      <c r="J121" s="9" t="s">
        <v>46</v>
      </c>
      <c r="K121" s="12">
        <v>7498.09</v>
      </c>
      <c r="L121" s="11">
        <f>SUMIF(A:A, A121, K:K)</f>
        <v>7498.09</v>
      </c>
      <c r="M121">
        <f>COUNTIFS(A:A, A121, I:I, "Yes")</f>
        <v>0</v>
      </c>
      <c r="N121" t="str" cm="1">
        <f t="array" ref="N121">_xlfn.IFS(B121&lt;30, "&lt;30", B121&lt;50, "30-49", B121&lt;70, "50-69", TRUE, "70+")</f>
        <v>&lt;30</v>
      </c>
    </row>
    <row r="122" spans="1:14">
      <c r="A122">
        <v>1121</v>
      </c>
      <c r="B122">
        <v>85</v>
      </c>
      <c r="C122" t="s">
        <v>43</v>
      </c>
      <c r="D122" t="s">
        <v>7</v>
      </c>
      <c r="E122" t="s">
        <v>50</v>
      </c>
      <c r="F122" s="3">
        <v>45436</v>
      </c>
      <c r="G122" s="3">
        <v>45439</v>
      </c>
      <c r="H122" s="5">
        <f t="shared" si="1"/>
        <v>3</v>
      </c>
      <c r="I122" t="s">
        <v>41</v>
      </c>
      <c r="J122" s="9">
        <v>10</v>
      </c>
      <c r="K122" s="12">
        <v>3947.62</v>
      </c>
      <c r="L122" s="11">
        <f>SUMIF(A:A, A122, K:K)</f>
        <v>3947.62</v>
      </c>
      <c r="M122">
        <f>COUNTIFS(A:A, A122, I:I, "Yes")</f>
        <v>1</v>
      </c>
      <c r="N122" t="str" cm="1">
        <f t="array" ref="N122">_xlfn.IFS(B122&lt;30, "&lt;30", B122&lt;50, "30-49", B122&lt;70, "50-69", TRUE, "70+")</f>
        <v>70+</v>
      </c>
    </row>
    <row r="123" spans="1:14">
      <c r="A123">
        <v>1122</v>
      </c>
      <c r="B123">
        <v>48</v>
      </c>
      <c r="C123" t="s">
        <v>43</v>
      </c>
      <c r="D123" t="s">
        <v>5</v>
      </c>
      <c r="E123" t="s">
        <v>48</v>
      </c>
      <c r="F123" s="3">
        <v>45441</v>
      </c>
      <c r="G123" s="3">
        <v>45444</v>
      </c>
      <c r="H123" s="5">
        <f t="shared" si="1"/>
        <v>3</v>
      </c>
      <c r="I123" t="s">
        <v>41</v>
      </c>
      <c r="J123" s="9">
        <v>19</v>
      </c>
      <c r="K123" s="12">
        <v>10654.86</v>
      </c>
      <c r="L123" s="11">
        <f>SUMIF(A:A, A123, K:K)</f>
        <v>10654.86</v>
      </c>
      <c r="M123">
        <f>COUNTIFS(A:A, A123, I:I, "Yes")</f>
        <v>1</v>
      </c>
      <c r="N123" t="str" cm="1">
        <f t="array" ref="N123">_xlfn.IFS(B123&lt;30, "&lt;30", B123&lt;50, "30-49", B123&lt;70, "50-69", TRUE, "70+")</f>
        <v>30-49</v>
      </c>
    </row>
    <row r="124" spans="1:14">
      <c r="A124">
        <v>1123</v>
      </c>
      <c r="B124">
        <v>19</v>
      </c>
      <c r="C124" t="s">
        <v>43</v>
      </c>
      <c r="D124" t="s">
        <v>5</v>
      </c>
      <c r="E124" t="s">
        <v>56</v>
      </c>
      <c r="F124" s="3">
        <v>45365</v>
      </c>
      <c r="G124" s="3">
        <v>45374</v>
      </c>
      <c r="H124" s="5">
        <f t="shared" si="1"/>
        <v>9</v>
      </c>
      <c r="I124" t="s">
        <v>41</v>
      </c>
      <c r="J124" s="9">
        <v>7</v>
      </c>
      <c r="K124" s="12">
        <v>8300.76</v>
      </c>
      <c r="L124" s="11">
        <f>SUMIF(A:A, A124, K:K)</f>
        <v>8300.76</v>
      </c>
      <c r="M124">
        <f>COUNTIFS(A:A, A124, I:I, "Yes")</f>
        <v>1</v>
      </c>
      <c r="N124" t="str" cm="1">
        <f t="array" ref="N124">_xlfn.IFS(B124&lt;30, "&lt;30", B124&lt;50, "30-49", B124&lt;70, "50-69", TRUE, "70+")</f>
        <v>&lt;30</v>
      </c>
    </row>
    <row r="125" spans="1:14">
      <c r="A125">
        <v>1124</v>
      </c>
      <c r="B125">
        <v>56</v>
      </c>
      <c r="C125" t="s">
        <v>43</v>
      </c>
      <c r="D125" t="s">
        <v>6</v>
      </c>
      <c r="E125" t="s">
        <v>51</v>
      </c>
      <c r="F125" s="3">
        <v>45356</v>
      </c>
      <c r="G125" s="3">
        <v>45364</v>
      </c>
      <c r="H125" s="5">
        <f t="shared" si="1"/>
        <v>8</v>
      </c>
      <c r="I125" t="s">
        <v>45</v>
      </c>
      <c r="J125" s="9" t="s">
        <v>46</v>
      </c>
      <c r="K125" s="12">
        <v>5390.6</v>
      </c>
      <c r="L125" s="11">
        <f>SUMIF(A:A, A125, K:K)</f>
        <v>5390.6</v>
      </c>
      <c r="M125">
        <f>COUNTIFS(A:A, A125, I:I, "Yes")</f>
        <v>0</v>
      </c>
      <c r="N125" t="str" cm="1">
        <f t="array" ref="N125">_xlfn.IFS(B125&lt;30, "&lt;30", B125&lt;50, "30-49", B125&lt;70, "50-69", TRUE, "70+")</f>
        <v>50-69</v>
      </c>
    </row>
    <row r="126" spans="1:14">
      <c r="A126">
        <v>1125</v>
      </c>
      <c r="B126">
        <v>31</v>
      </c>
      <c r="C126" t="s">
        <v>39</v>
      </c>
      <c r="D126" t="s">
        <v>5</v>
      </c>
      <c r="E126" t="s">
        <v>56</v>
      </c>
      <c r="F126" s="3">
        <v>45389</v>
      </c>
      <c r="G126" s="3">
        <v>45399</v>
      </c>
      <c r="H126" s="5">
        <f t="shared" si="1"/>
        <v>10</v>
      </c>
      <c r="I126" t="s">
        <v>45</v>
      </c>
      <c r="J126" s="9" t="s">
        <v>46</v>
      </c>
      <c r="K126" s="12">
        <v>9897.74</v>
      </c>
      <c r="L126" s="11">
        <f>SUMIF(A:A, A126, K:K)</f>
        <v>9897.74</v>
      </c>
      <c r="M126">
        <f>COUNTIFS(A:A, A126, I:I, "Yes")</f>
        <v>0</v>
      </c>
      <c r="N126" t="str" cm="1">
        <f t="array" ref="N126">_xlfn.IFS(B126&lt;30, "&lt;30", B126&lt;50, "30-49", B126&lt;70, "50-69", TRUE, "70+")</f>
        <v>30-49</v>
      </c>
    </row>
    <row r="127" spans="1:14">
      <c r="A127">
        <v>1126</v>
      </c>
      <c r="B127">
        <v>68</v>
      </c>
      <c r="C127" t="s">
        <v>43</v>
      </c>
      <c r="D127" t="s">
        <v>6</v>
      </c>
      <c r="E127" t="s">
        <v>53</v>
      </c>
      <c r="F127" s="3">
        <v>45294</v>
      </c>
      <c r="G127" s="3">
        <v>45304</v>
      </c>
      <c r="H127" s="5">
        <f t="shared" si="1"/>
        <v>10</v>
      </c>
      <c r="I127" t="s">
        <v>41</v>
      </c>
      <c r="J127" s="9">
        <v>24</v>
      </c>
      <c r="K127" s="12">
        <v>11942.07</v>
      </c>
      <c r="L127" s="11">
        <f>SUMIF(A:A, A127, K:K)</f>
        <v>11942.07</v>
      </c>
      <c r="M127">
        <f>COUNTIFS(A:A, A127, I:I, "Yes")</f>
        <v>1</v>
      </c>
      <c r="N127" t="str" cm="1">
        <f t="array" ref="N127">_xlfn.IFS(B127&lt;30, "&lt;30", B127&lt;50, "30-49", B127&lt;70, "50-69", TRUE, "70+")</f>
        <v>50-69</v>
      </c>
    </row>
    <row r="128" spans="1:14">
      <c r="A128">
        <v>1127</v>
      </c>
      <c r="B128">
        <v>63</v>
      </c>
      <c r="C128" t="s">
        <v>39</v>
      </c>
      <c r="D128" t="s">
        <v>6</v>
      </c>
      <c r="E128" t="s">
        <v>53</v>
      </c>
      <c r="F128" s="3">
        <v>45340</v>
      </c>
      <c r="G128" s="3">
        <v>45350</v>
      </c>
      <c r="H128" s="5">
        <f t="shared" si="1"/>
        <v>10</v>
      </c>
      <c r="I128" t="s">
        <v>45</v>
      </c>
      <c r="J128" s="9" t="s">
        <v>46</v>
      </c>
      <c r="K128" s="12">
        <v>11133.17</v>
      </c>
      <c r="L128" s="11">
        <f>SUMIF(A:A, A128, K:K)</f>
        <v>11133.17</v>
      </c>
      <c r="M128">
        <f>COUNTIFS(A:A, A128, I:I, "Yes")</f>
        <v>0</v>
      </c>
      <c r="N128" t="str" cm="1">
        <f t="array" ref="N128">_xlfn.IFS(B128&lt;30, "&lt;30", B128&lt;50, "30-49", B128&lt;70, "50-69", TRUE, "70+")</f>
        <v>50-69</v>
      </c>
    </row>
    <row r="129" spans="1:14">
      <c r="A129">
        <v>1128</v>
      </c>
      <c r="B129">
        <v>30</v>
      </c>
      <c r="C129" t="s">
        <v>39</v>
      </c>
      <c r="D129" t="s">
        <v>7</v>
      </c>
      <c r="E129" t="s">
        <v>54</v>
      </c>
      <c r="F129" s="3">
        <v>45371</v>
      </c>
      <c r="G129" s="3">
        <v>45379</v>
      </c>
      <c r="H129" s="5">
        <f t="shared" si="1"/>
        <v>8</v>
      </c>
      <c r="I129" t="s">
        <v>41</v>
      </c>
      <c r="J129" s="9">
        <v>23</v>
      </c>
      <c r="K129" s="12">
        <v>7378.33</v>
      </c>
      <c r="L129" s="11">
        <f>SUMIF(A:A, A129, K:K)</f>
        <v>7378.33</v>
      </c>
      <c r="M129">
        <f>COUNTIFS(A:A, A129, I:I, "Yes")</f>
        <v>1</v>
      </c>
      <c r="N129" t="str" cm="1">
        <f t="array" ref="N129">_xlfn.IFS(B129&lt;30, "&lt;30", B129&lt;50, "30-49", B129&lt;70, "50-69", TRUE, "70+")</f>
        <v>30-49</v>
      </c>
    </row>
    <row r="130" spans="1:14">
      <c r="A130">
        <v>1129</v>
      </c>
      <c r="B130">
        <v>55</v>
      </c>
      <c r="C130" t="s">
        <v>43</v>
      </c>
      <c r="D130" t="s">
        <v>7</v>
      </c>
      <c r="E130" t="s">
        <v>50</v>
      </c>
      <c r="F130" s="3">
        <v>45398</v>
      </c>
      <c r="G130" s="3">
        <v>45401</v>
      </c>
      <c r="H130" s="5">
        <f t="shared" si="1"/>
        <v>3</v>
      </c>
      <c r="I130" t="s">
        <v>41</v>
      </c>
      <c r="J130" s="9">
        <v>9</v>
      </c>
      <c r="K130" s="12">
        <v>12438.15</v>
      </c>
      <c r="L130" s="11">
        <f>SUMIF(A:A, A130, K:K)</f>
        <v>12438.15</v>
      </c>
      <c r="M130">
        <f>COUNTIFS(A:A, A130, I:I, "Yes")</f>
        <v>1</v>
      </c>
      <c r="N130" t="str" cm="1">
        <f t="array" ref="N130">_xlfn.IFS(B130&lt;30, "&lt;30", B130&lt;50, "30-49", B130&lt;70, "50-69", TRUE, "70+")</f>
        <v>50-69</v>
      </c>
    </row>
    <row r="131" spans="1:14">
      <c r="A131">
        <v>1130</v>
      </c>
      <c r="B131">
        <v>82</v>
      </c>
      <c r="C131" t="s">
        <v>43</v>
      </c>
      <c r="D131" t="s">
        <v>6</v>
      </c>
      <c r="E131" t="s">
        <v>51</v>
      </c>
      <c r="F131" s="3">
        <v>45334</v>
      </c>
      <c r="G131" s="3">
        <v>45339</v>
      </c>
      <c r="H131" s="5">
        <f t="shared" ref="H131:I194" si="2">G131-F131</f>
        <v>5</v>
      </c>
      <c r="I131" t="s">
        <v>45</v>
      </c>
      <c r="J131" s="9" t="s">
        <v>46</v>
      </c>
      <c r="K131" s="12">
        <v>14608.61</v>
      </c>
      <c r="L131" s="11">
        <f>SUMIF(A:A, A131, K:K)</f>
        <v>14608.61</v>
      </c>
      <c r="M131">
        <f>COUNTIFS(A:A, A131, I:I, "Yes")</f>
        <v>0</v>
      </c>
      <c r="N131" t="str" cm="1">
        <f t="array" ref="N131">_xlfn.IFS(B131&lt;30, "&lt;30", B131&lt;50, "30-49", B131&lt;70, "50-69", TRUE, "70+")</f>
        <v>70+</v>
      </c>
    </row>
    <row r="132" spans="1:14">
      <c r="A132">
        <v>1131</v>
      </c>
      <c r="B132">
        <v>61</v>
      </c>
      <c r="C132" t="s">
        <v>39</v>
      </c>
      <c r="D132" t="s">
        <v>6</v>
      </c>
      <c r="E132" t="s">
        <v>51</v>
      </c>
      <c r="F132" s="3">
        <v>45411</v>
      </c>
      <c r="G132" s="3">
        <v>45413</v>
      </c>
      <c r="H132" s="5">
        <f t="shared" si="2"/>
        <v>2</v>
      </c>
      <c r="I132" t="s">
        <v>41</v>
      </c>
      <c r="J132" s="9">
        <v>29</v>
      </c>
      <c r="K132" s="12">
        <v>14598</v>
      </c>
      <c r="L132" s="11">
        <f>SUMIF(A:A, A132, K:K)</f>
        <v>14598</v>
      </c>
      <c r="M132">
        <f>COUNTIFS(A:A, A132, I:I, "Yes")</f>
        <v>1</v>
      </c>
      <c r="N132" t="str" cm="1">
        <f t="array" ref="N132">_xlfn.IFS(B132&lt;30, "&lt;30", B132&lt;50, "30-49", B132&lt;70, "50-69", TRUE, "70+")</f>
        <v>50-69</v>
      </c>
    </row>
    <row r="133" spans="1:14">
      <c r="A133">
        <v>1132</v>
      </c>
      <c r="B133">
        <v>64</v>
      </c>
      <c r="C133" t="s">
        <v>39</v>
      </c>
      <c r="D133" t="s">
        <v>5</v>
      </c>
      <c r="E133" t="s">
        <v>48</v>
      </c>
      <c r="F133" s="3">
        <v>45393</v>
      </c>
      <c r="G133" s="3">
        <v>45394</v>
      </c>
      <c r="H133" s="5">
        <f t="shared" si="2"/>
        <v>1</v>
      </c>
      <c r="I133" t="s">
        <v>45</v>
      </c>
      <c r="J133" s="9" t="s">
        <v>46</v>
      </c>
      <c r="K133" s="12">
        <v>9438.8700000000008</v>
      </c>
      <c r="L133" s="11">
        <f>SUMIF(A:A, A133, K:K)</f>
        <v>9438.8700000000008</v>
      </c>
      <c r="M133">
        <f>COUNTIFS(A:A, A133, I:I, "Yes")</f>
        <v>0</v>
      </c>
      <c r="N133" t="str" cm="1">
        <f t="array" ref="N133">_xlfn.IFS(B133&lt;30, "&lt;30", B133&lt;50, "30-49", B133&lt;70, "50-69", TRUE, "70+")</f>
        <v>50-69</v>
      </c>
    </row>
    <row r="134" spans="1:14">
      <c r="A134">
        <v>1133</v>
      </c>
      <c r="B134">
        <v>51</v>
      </c>
      <c r="C134" t="s">
        <v>43</v>
      </c>
      <c r="D134" t="s">
        <v>5</v>
      </c>
      <c r="E134" t="s">
        <v>56</v>
      </c>
      <c r="F134" s="3">
        <v>45387</v>
      </c>
      <c r="G134" s="3">
        <v>45389</v>
      </c>
      <c r="H134" s="5">
        <f t="shared" si="2"/>
        <v>2</v>
      </c>
      <c r="I134" t="s">
        <v>41</v>
      </c>
      <c r="J134" s="9">
        <v>20</v>
      </c>
      <c r="K134" s="12">
        <v>3300.3</v>
      </c>
      <c r="L134" s="11">
        <f>SUMIF(A:A, A134, K:K)</f>
        <v>3300.3</v>
      </c>
      <c r="M134">
        <f>COUNTIFS(A:A, A134, I:I, "Yes")</f>
        <v>1</v>
      </c>
      <c r="N134" t="str" cm="1">
        <f t="array" ref="N134">_xlfn.IFS(B134&lt;30, "&lt;30", B134&lt;50, "30-49", B134&lt;70, "50-69", TRUE, "70+")</f>
        <v>50-69</v>
      </c>
    </row>
    <row r="135" spans="1:14">
      <c r="A135">
        <v>1134</v>
      </c>
      <c r="B135">
        <v>46</v>
      </c>
      <c r="C135" t="s">
        <v>39</v>
      </c>
      <c r="D135" t="s">
        <v>4</v>
      </c>
      <c r="E135" t="s">
        <v>49</v>
      </c>
      <c r="F135" s="3">
        <v>45410</v>
      </c>
      <c r="G135" s="3">
        <v>45415</v>
      </c>
      <c r="H135" s="5">
        <f t="shared" si="2"/>
        <v>5</v>
      </c>
      <c r="I135" t="s">
        <v>45</v>
      </c>
      <c r="J135" s="9" t="s">
        <v>46</v>
      </c>
      <c r="K135" s="12">
        <v>4400.1099999999997</v>
      </c>
      <c r="L135" s="11">
        <f>SUMIF(A:A, A135, K:K)</f>
        <v>4400.1099999999997</v>
      </c>
      <c r="M135">
        <f>COUNTIFS(A:A, A135, I:I, "Yes")</f>
        <v>0</v>
      </c>
      <c r="N135" t="str" cm="1">
        <f t="array" ref="N135">_xlfn.IFS(B135&lt;30, "&lt;30", B135&lt;50, "30-49", B135&lt;70, "50-69", TRUE, "70+")</f>
        <v>30-49</v>
      </c>
    </row>
    <row r="136" spans="1:14">
      <c r="A136">
        <v>1135</v>
      </c>
      <c r="B136">
        <v>56</v>
      </c>
      <c r="C136" t="s">
        <v>43</v>
      </c>
      <c r="D136" t="s">
        <v>3</v>
      </c>
      <c r="E136" t="s">
        <v>40</v>
      </c>
      <c r="F136" s="3">
        <v>45321</v>
      </c>
      <c r="G136" s="3">
        <v>45323</v>
      </c>
      <c r="H136" s="5">
        <f t="shared" si="2"/>
        <v>2</v>
      </c>
      <c r="I136" t="s">
        <v>41</v>
      </c>
      <c r="J136" s="9">
        <v>22</v>
      </c>
      <c r="K136" s="12">
        <v>4627.97</v>
      </c>
      <c r="L136" s="11">
        <f>SUMIF(A:A, A136, K:K)</f>
        <v>4627.97</v>
      </c>
      <c r="M136">
        <f>COUNTIFS(A:A, A136, I:I, "Yes")</f>
        <v>1</v>
      </c>
      <c r="N136" t="str" cm="1">
        <f t="array" ref="N136">_xlfn.IFS(B136&lt;30, "&lt;30", B136&lt;50, "30-49", B136&lt;70, "50-69", TRUE, "70+")</f>
        <v>50-69</v>
      </c>
    </row>
    <row r="137" spans="1:14">
      <c r="A137">
        <v>1136</v>
      </c>
      <c r="B137">
        <v>87</v>
      </c>
      <c r="C137" t="s">
        <v>43</v>
      </c>
      <c r="D137" t="s">
        <v>5</v>
      </c>
      <c r="E137" t="s">
        <v>56</v>
      </c>
      <c r="F137" s="3">
        <v>45442</v>
      </c>
      <c r="G137" s="3">
        <v>45445</v>
      </c>
      <c r="H137" s="5">
        <f t="shared" si="2"/>
        <v>3</v>
      </c>
      <c r="I137" t="s">
        <v>45</v>
      </c>
      <c r="J137" s="9" t="s">
        <v>46</v>
      </c>
      <c r="K137" s="12">
        <v>10859.06</v>
      </c>
      <c r="L137" s="11">
        <f>SUMIF(A:A, A137, K:K)</f>
        <v>10859.06</v>
      </c>
      <c r="M137">
        <f>COUNTIFS(A:A, A137, I:I, "Yes")</f>
        <v>0</v>
      </c>
      <c r="N137" t="str" cm="1">
        <f t="array" ref="N137">_xlfn.IFS(B137&lt;30, "&lt;30", B137&lt;50, "30-49", B137&lt;70, "50-69", TRUE, "70+")</f>
        <v>70+</v>
      </c>
    </row>
    <row r="138" spans="1:14">
      <c r="A138">
        <v>1137</v>
      </c>
      <c r="B138">
        <v>70</v>
      </c>
      <c r="C138" t="s">
        <v>43</v>
      </c>
      <c r="D138" t="s">
        <v>5</v>
      </c>
      <c r="E138" t="s">
        <v>48</v>
      </c>
      <c r="F138" s="3">
        <v>45300</v>
      </c>
      <c r="G138" s="3">
        <v>45306</v>
      </c>
      <c r="H138" s="5">
        <f t="shared" si="2"/>
        <v>6</v>
      </c>
      <c r="I138" t="s">
        <v>41</v>
      </c>
      <c r="J138" s="9">
        <v>19</v>
      </c>
      <c r="K138" s="12">
        <v>8336.35</v>
      </c>
      <c r="L138" s="11">
        <f>SUMIF(A:A, A138, K:K)</f>
        <v>8336.35</v>
      </c>
      <c r="M138">
        <f>COUNTIFS(A:A, A138, I:I, "Yes")</f>
        <v>1</v>
      </c>
      <c r="N138" t="str" cm="1">
        <f t="array" ref="N138">_xlfn.IFS(B138&lt;30, "&lt;30", B138&lt;50, "30-49", B138&lt;70, "50-69", TRUE, "70+")</f>
        <v>70+</v>
      </c>
    </row>
    <row r="139" spans="1:14">
      <c r="A139">
        <v>1138</v>
      </c>
      <c r="B139">
        <v>30</v>
      </c>
      <c r="C139" t="s">
        <v>43</v>
      </c>
      <c r="D139" t="s">
        <v>7</v>
      </c>
      <c r="E139" t="s">
        <v>57</v>
      </c>
      <c r="F139" s="3">
        <v>45431</v>
      </c>
      <c r="G139" s="3">
        <v>45437</v>
      </c>
      <c r="H139" s="5">
        <f t="shared" si="2"/>
        <v>6</v>
      </c>
      <c r="I139" t="s">
        <v>41</v>
      </c>
      <c r="J139" s="9">
        <v>17</v>
      </c>
      <c r="K139" s="12">
        <v>6310.58</v>
      </c>
      <c r="L139" s="11">
        <f>SUMIF(A:A, A139, K:K)</f>
        <v>6310.58</v>
      </c>
      <c r="M139">
        <f>COUNTIFS(A:A, A139, I:I, "Yes")</f>
        <v>1</v>
      </c>
      <c r="N139" t="str" cm="1">
        <f t="array" ref="N139">_xlfn.IFS(B139&lt;30, "&lt;30", B139&lt;50, "30-49", B139&lt;70, "50-69", TRUE, "70+")</f>
        <v>30-49</v>
      </c>
    </row>
    <row r="140" spans="1:14">
      <c r="A140">
        <v>1139</v>
      </c>
      <c r="B140">
        <v>29</v>
      </c>
      <c r="C140" t="s">
        <v>39</v>
      </c>
      <c r="D140" t="s">
        <v>3</v>
      </c>
      <c r="E140" t="s">
        <v>47</v>
      </c>
      <c r="F140" s="3">
        <v>45297</v>
      </c>
      <c r="G140" s="3">
        <v>45298</v>
      </c>
      <c r="H140" s="5">
        <f t="shared" si="2"/>
        <v>1</v>
      </c>
      <c r="I140" t="s">
        <v>45</v>
      </c>
      <c r="J140" s="9" t="s">
        <v>46</v>
      </c>
      <c r="K140" s="12">
        <v>5922.83</v>
      </c>
      <c r="L140" s="11">
        <f>SUMIF(A:A, A140, K:K)</f>
        <v>5922.83</v>
      </c>
      <c r="M140">
        <f>COUNTIFS(A:A, A140, I:I, "Yes")</f>
        <v>0</v>
      </c>
      <c r="N140" t="str" cm="1">
        <f t="array" ref="N140">_xlfn.IFS(B140&lt;30, "&lt;30", B140&lt;50, "30-49", B140&lt;70, "50-69", TRUE, "70+")</f>
        <v>&lt;30</v>
      </c>
    </row>
    <row r="141" spans="1:14">
      <c r="A141">
        <v>1140</v>
      </c>
      <c r="B141">
        <v>44</v>
      </c>
      <c r="C141" t="s">
        <v>39</v>
      </c>
      <c r="D141" t="s">
        <v>7</v>
      </c>
      <c r="E141" t="s">
        <v>54</v>
      </c>
      <c r="F141" s="3">
        <v>45433</v>
      </c>
      <c r="G141" s="3">
        <v>45437</v>
      </c>
      <c r="H141" s="5">
        <f t="shared" si="2"/>
        <v>4</v>
      </c>
      <c r="I141" t="s">
        <v>41</v>
      </c>
      <c r="J141" s="9">
        <v>12</v>
      </c>
      <c r="K141" s="12">
        <v>6942.71</v>
      </c>
      <c r="L141" s="11">
        <f>SUMIF(A:A, A141, K:K)</f>
        <v>6942.71</v>
      </c>
      <c r="M141">
        <f>COUNTIFS(A:A, A141, I:I, "Yes")</f>
        <v>1</v>
      </c>
      <c r="N141" t="str" cm="1">
        <f t="array" ref="N141">_xlfn.IFS(B141&lt;30, "&lt;30", B141&lt;50, "30-49", B141&lt;70, "50-69", TRUE, "70+")</f>
        <v>30-49</v>
      </c>
    </row>
    <row r="142" spans="1:14">
      <c r="A142">
        <v>1141</v>
      </c>
      <c r="B142">
        <v>18</v>
      </c>
      <c r="C142" t="s">
        <v>43</v>
      </c>
      <c r="D142" t="s">
        <v>7</v>
      </c>
      <c r="E142" t="s">
        <v>54</v>
      </c>
      <c r="F142" s="3">
        <v>45329</v>
      </c>
      <c r="G142" s="3">
        <v>45332</v>
      </c>
      <c r="H142" s="5">
        <f t="shared" si="2"/>
        <v>3</v>
      </c>
      <c r="I142" t="s">
        <v>45</v>
      </c>
      <c r="J142" s="9" t="s">
        <v>46</v>
      </c>
      <c r="K142" s="12">
        <v>12582.17</v>
      </c>
      <c r="L142" s="11">
        <f>SUMIF(A:A, A142, K:K)</f>
        <v>12582.17</v>
      </c>
      <c r="M142">
        <f>COUNTIFS(A:A, A142, I:I, "Yes")</f>
        <v>0</v>
      </c>
      <c r="N142" t="str" cm="1">
        <f t="array" ref="N142">_xlfn.IFS(B142&lt;30, "&lt;30", B142&lt;50, "30-49", B142&lt;70, "50-69", TRUE, "70+")</f>
        <v>&lt;30</v>
      </c>
    </row>
    <row r="143" spans="1:14">
      <c r="A143">
        <v>1142</v>
      </c>
      <c r="B143">
        <v>21</v>
      </c>
      <c r="C143" t="s">
        <v>39</v>
      </c>
      <c r="D143" t="s">
        <v>3</v>
      </c>
      <c r="E143" t="s">
        <v>44</v>
      </c>
      <c r="F143" s="3">
        <v>45295</v>
      </c>
      <c r="G143" s="3">
        <v>45301</v>
      </c>
      <c r="H143" s="5">
        <f t="shared" si="2"/>
        <v>6</v>
      </c>
      <c r="I143" t="s">
        <v>41</v>
      </c>
      <c r="J143" s="9">
        <v>23</v>
      </c>
      <c r="K143" s="12">
        <v>6885.26</v>
      </c>
      <c r="L143" s="11">
        <f>SUMIF(A:A, A143, K:K)</f>
        <v>6885.26</v>
      </c>
      <c r="M143">
        <f>COUNTIFS(A:A, A143, I:I, "Yes")</f>
        <v>1</v>
      </c>
      <c r="N143" t="str" cm="1">
        <f t="array" ref="N143">_xlfn.IFS(B143&lt;30, "&lt;30", B143&lt;50, "30-49", B143&lt;70, "50-69", TRUE, "70+")</f>
        <v>&lt;30</v>
      </c>
    </row>
    <row r="144" spans="1:14">
      <c r="A144">
        <v>1143</v>
      </c>
      <c r="B144">
        <v>24</v>
      </c>
      <c r="C144" t="s">
        <v>39</v>
      </c>
      <c r="D144" t="s">
        <v>7</v>
      </c>
      <c r="E144" t="s">
        <v>57</v>
      </c>
      <c r="F144" s="3">
        <v>45399</v>
      </c>
      <c r="G144" s="3">
        <v>45408</v>
      </c>
      <c r="H144" s="5">
        <f t="shared" si="2"/>
        <v>9</v>
      </c>
      <c r="I144" t="s">
        <v>41</v>
      </c>
      <c r="J144" s="9">
        <v>28</v>
      </c>
      <c r="K144" s="12">
        <v>3762.7</v>
      </c>
      <c r="L144" s="11">
        <f>SUMIF(A:A, A144, K:K)</f>
        <v>3762.7</v>
      </c>
      <c r="M144">
        <f>COUNTIFS(A:A, A144, I:I, "Yes")</f>
        <v>1</v>
      </c>
      <c r="N144" t="str" cm="1">
        <f t="array" ref="N144">_xlfn.IFS(B144&lt;30, "&lt;30", B144&lt;50, "30-49", B144&lt;70, "50-69", TRUE, "70+")</f>
        <v>&lt;30</v>
      </c>
    </row>
    <row r="145" spans="1:14">
      <c r="A145">
        <v>1144</v>
      </c>
      <c r="B145">
        <v>83</v>
      </c>
      <c r="C145" t="s">
        <v>39</v>
      </c>
      <c r="D145" t="s">
        <v>5</v>
      </c>
      <c r="E145" t="s">
        <v>56</v>
      </c>
      <c r="F145" s="3">
        <v>45407</v>
      </c>
      <c r="G145" s="3">
        <v>45416</v>
      </c>
      <c r="H145" s="5">
        <f t="shared" si="2"/>
        <v>9</v>
      </c>
      <c r="I145" t="s">
        <v>41</v>
      </c>
      <c r="J145" s="9">
        <v>24</v>
      </c>
      <c r="K145" s="12">
        <v>3520.38</v>
      </c>
      <c r="L145" s="11">
        <f>SUMIF(A:A, A145, K:K)</f>
        <v>3520.38</v>
      </c>
      <c r="M145">
        <f>COUNTIFS(A:A, A145, I:I, "Yes")</f>
        <v>1</v>
      </c>
      <c r="N145" t="str" cm="1">
        <f t="array" ref="N145">_xlfn.IFS(B145&lt;30, "&lt;30", B145&lt;50, "30-49", B145&lt;70, "50-69", TRUE, "70+")</f>
        <v>70+</v>
      </c>
    </row>
    <row r="146" spans="1:14">
      <c r="A146">
        <v>1145</v>
      </c>
      <c r="B146">
        <v>76</v>
      </c>
      <c r="C146" t="s">
        <v>39</v>
      </c>
      <c r="D146" t="s">
        <v>4</v>
      </c>
      <c r="E146" t="s">
        <v>49</v>
      </c>
      <c r="F146" s="3">
        <v>45307</v>
      </c>
      <c r="G146" s="3">
        <v>45315</v>
      </c>
      <c r="H146" s="5">
        <f t="shared" si="2"/>
        <v>8</v>
      </c>
      <c r="I146" t="s">
        <v>45</v>
      </c>
      <c r="J146" s="9" t="s">
        <v>46</v>
      </c>
      <c r="K146" s="12">
        <v>8115.28</v>
      </c>
      <c r="L146" s="11">
        <f>SUMIF(A:A, A146, K:K)</f>
        <v>8115.28</v>
      </c>
      <c r="M146">
        <f>COUNTIFS(A:A, A146, I:I, "Yes")</f>
        <v>0</v>
      </c>
      <c r="N146" t="str" cm="1">
        <f t="array" ref="N146">_xlfn.IFS(B146&lt;30, "&lt;30", B146&lt;50, "30-49", B146&lt;70, "50-69", TRUE, "70+")</f>
        <v>70+</v>
      </c>
    </row>
    <row r="147" spans="1:14">
      <c r="A147">
        <v>1146</v>
      </c>
      <c r="B147">
        <v>74</v>
      </c>
      <c r="C147" t="s">
        <v>39</v>
      </c>
      <c r="D147" t="s">
        <v>3</v>
      </c>
      <c r="E147" t="s">
        <v>47</v>
      </c>
      <c r="F147" s="3">
        <v>45312</v>
      </c>
      <c r="G147" s="3">
        <v>45318</v>
      </c>
      <c r="H147" s="5">
        <f t="shared" si="2"/>
        <v>6</v>
      </c>
      <c r="I147" t="s">
        <v>41</v>
      </c>
      <c r="J147" s="9">
        <v>7</v>
      </c>
      <c r="K147" s="12">
        <v>4514.3</v>
      </c>
      <c r="L147" s="11">
        <f>SUMIF(A:A, A147, K:K)</f>
        <v>4514.3</v>
      </c>
      <c r="M147">
        <f>COUNTIFS(A:A, A147, I:I, "Yes")</f>
        <v>1</v>
      </c>
      <c r="N147" t="str" cm="1">
        <f t="array" ref="N147">_xlfn.IFS(B147&lt;30, "&lt;30", B147&lt;50, "30-49", B147&lt;70, "50-69", TRUE, "70+")</f>
        <v>70+</v>
      </c>
    </row>
    <row r="148" spans="1:14">
      <c r="A148">
        <v>1147</v>
      </c>
      <c r="B148">
        <v>88</v>
      </c>
      <c r="C148" t="s">
        <v>43</v>
      </c>
      <c r="D148" t="s">
        <v>4</v>
      </c>
      <c r="E148" t="s">
        <v>55</v>
      </c>
      <c r="F148" s="3">
        <v>45389</v>
      </c>
      <c r="G148" s="3">
        <v>45399</v>
      </c>
      <c r="H148" s="5">
        <f t="shared" si="2"/>
        <v>10</v>
      </c>
      <c r="I148" t="s">
        <v>45</v>
      </c>
      <c r="J148" s="9" t="s">
        <v>46</v>
      </c>
      <c r="K148" s="12">
        <v>8444.59</v>
      </c>
      <c r="L148" s="11">
        <f>SUMIF(A:A, A148, K:K)</f>
        <v>8444.59</v>
      </c>
      <c r="M148">
        <f>COUNTIFS(A:A, A148, I:I, "Yes")</f>
        <v>0</v>
      </c>
      <c r="N148" t="str" cm="1">
        <f t="array" ref="N148">_xlfn.IFS(B148&lt;30, "&lt;30", B148&lt;50, "30-49", B148&lt;70, "50-69", TRUE, "70+")</f>
        <v>70+</v>
      </c>
    </row>
    <row r="149" spans="1:14">
      <c r="A149">
        <v>1148</v>
      </c>
      <c r="B149">
        <v>30</v>
      </c>
      <c r="C149" t="s">
        <v>39</v>
      </c>
      <c r="D149" t="s">
        <v>4</v>
      </c>
      <c r="E149" t="s">
        <v>49</v>
      </c>
      <c r="F149" s="3">
        <v>45433</v>
      </c>
      <c r="G149" s="3">
        <v>45437</v>
      </c>
      <c r="H149" s="5">
        <f t="shared" si="2"/>
        <v>4</v>
      </c>
      <c r="I149" t="s">
        <v>45</v>
      </c>
      <c r="J149" s="9" t="s">
        <v>46</v>
      </c>
      <c r="K149" s="12">
        <v>8418.66</v>
      </c>
      <c r="L149" s="11">
        <f>SUMIF(A:A, A149, K:K)</f>
        <v>8418.66</v>
      </c>
      <c r="M149">
        <f>COUNTIFS(A:A, A149, I:I, "Yes")</f>
        <v>0</v>
      </c>
      <c r="N149" t="str" cm="1">
        <f t="array" ref="N149">_xlfn.IFS(B149&lt;30, "&lt;30", B149&lt;50, "30-49", B149&lt;70, "50-69", TRUE, "70+")</f>
        <v>30-49</v>
      </c>
    </row>
    <row r="150" spans="1:14">
      <c r="A150">
        <v>1149</v>
      </c>
      <c r="B150">
        <v>61</v>
      </c>
      <c r="C150" t="s">
        <v>43</v>
      </c>
      <c r="D150" t="s">
        <v>7</v>
      </c>
      <c r="E150" t="s">
        <v>57</v>
      </c>
      <c r="F150" s="3">
        <v>45394</v>
      </c>
      <c r="G150" s="3">
        <v>45401</v>
      </c>
      <c r="H150" s="5">
        <f t="shared" si="2"/>
        <v>7</v>
      </c>
      <c r="I150" t="s">
        <v>41</v>
      </c>
      <c r="J150" s="9">
        <v>15</v>
      </c>
      <c r="K150" s="12">
        <v>8121.17</v>
      </c>
      <c r="L150" s="11">
        <f>SUMIF(A:A, A150, K:K)</f>
        <v>8121.17</v>
      </c>
      <c r="M150">
        <f>COUNTIFS(A:A, A150, I:I, "Yes")</f>
        <v>1</v>
      </c>
      <c r="N150" t="str" cm="1">
        <f t="array" ref="N150">_xlfn.IFS(B150&lt;30, "&lt;30", B150&lt;50, "30-49", B150&lt;70, "50-69", TRUE, "70+")</f>
        <v>50-69</v>
      </c>
    </row>
    <row r="151" spans="1:14">
      <c r="A151">
        <v>1150</v>
      </c>
      <c r="B151">
        <v>37</v>
      </c>
      <c r="C151" t="s">
        <v>43</v>
      </c>
      <c r="D151" t="s">
        <v>6</v>
      </c>
      <c r="E151" t="s">
        <v>58</v>
      </c>
      <c r="F151" s="3">
        <v>45309</v>
      </c>
      <c r="G151" s="3">
        <v>45311</v>
      </c>
      <c r="H151" s="5">
        <f t="shared" si="2"/>
        <v>2</v>
      </c>
      <c r="I151" t="s">
        <v>41</v>
      </c>
      <c r="J151" s="9">
        <v>7</v>
      </c>
      <c r="K151" s="12">
        <v>8182.52</v>
      </c>
      <c r="L151" s="11">
        <f>SUMIF(A:A, A151, K:K)</f>
        <v>8182.52</v>
      </c>
      <c r="M151">
        <f>COUNTIFS(A:A, A151, I:I, "Yes")</f>
        <v>1</v>
      </c>
      <c r="N151" t="str" cm="1">
        <f t="array" ref="N151">_xlfn.IFS(B151&lt;30, "&lt;30", B151&lt;50, "30-49", B151&lt;70, "50-69", TRUE, "70+")</f>
        <v>30-49</v>
      </c>
    </row>
    <row r="152" spans="1:14">
      <c r="A152">
        <v>1151</v>
      </c>
      <c r="B152">
        <v>89</v>
      </c>
      <c r="C152" t="s">
        <v>39</v>
      </c>
      <c r="D152" t="s">
        <v>6</v>
      </c>
      <c r="E152" t="s">
        <v>53</v>
      </c>
      <c r="F152" s="3">
        <v>45442</v>
      </c>
      <c r="G152" s="3">
        <v>45451</v>
      </c>
      <c r="H152" s="5">
        <f t="shared" si="2"/>
        <v>9</v>
      </c>
      <c r="I152" t="s">
        <v>45</v>
      </c>
      <c r="J152" s="9" t="s">
        <v>46</v>
      </c>
      <c r="K152" s="12">
        <v>11040.16</v>
      </c>
      <c r="L152" s="11">
        <f>SUMIF(A:A, A152, K:K)</f>
        <v>11040.16</v>
      </c>
      <c r="M152">
        <f>COUNTIFS(A:A, A152, I:I, "Yes")</f>
        <v>0</v>
      </c>
      <c r="N152" t="str" cm="1">
        <f t="array" ref="N152">_xlfn.IFS(B152&lt;30, "&lt;30", B152&lt;50, "30-49", B152&lt;70, "50-69", TRUE, "70+")</f>
        <v>70+</v>
      </c>
    </row>
    <row r="153" spans="1:14">
      <c r="A153">
        <v>1152</v>
      </c>
      <c r="B153">
        <v>72</v>
      </c>
      <c r="C153" t="s">
        <v>39</v>
      </c>
      <c r="D153" t="s">
        <v>5</v>
      </c>
      <c r="E153" t="s">
        <v>56</v>
      </c>
      <c r="F153" s="3">
        <v>45365</v>
      </c>
      <c r="G153" s="3">
        <v>45375</v>
      </c>
      <c r="H153" s="5">
        <f t="shared" si="2"/>
        <v>10</v>
      </c>
      <c r="I153" t="s">
        <v>45</v>
      </c>
      <c r="J153" s="9" t="s">
        <v>46</v>
      </c>
      <c r="K153" s="12">
        <v>7219.75</v>
      </c>
      <c r="L153" s="11">
        <f>SUMIF(A:A, A153, K:K)</f>
        <v>7219.75</v>
      </c>
      <c r="M153">
        <f>COUNTIFS(A:A, A153, I:I, "Yes")</f>
        <v>0</v>
      </c>
      <c r="N153" t="str" cm="1">
        <f t="array" ref="N153">_xlfn.IFS(B153&lt;30, "&lt;30", B153&lt;50, "30-49", B153&lt;70, "50-69", TRUE, "70+")</f>
        <v>70+</v>
      </c>
    </row>
    <row r="154" spans="1:14">
      <c r="A154">
        <v>1153</v>
      </c>
      <c r="B154">
        <v>45</v>
      </c>
      <c r="C154" t="s">
        <v>39</v>
      </c>
      <c r="D154" t="s">
        <v>4</v>
      </c>
      <c r="E154" t="s">
        <v>55</v>
      </c>
      <c r="F154" s="3">
        <v>45415</v>
      </c>
      <c r="G154" s="3">
        <v>45419</v>
      </c>
      <c r="H154" s="5">
        <f t="shared" si="2"/>
        <v>4</v>
      </c>
      <c r="I154" t="s">
        <v>41</v>
      </c>
      <c r="J154" s="9">
        <v>16</v>
      </c>
      <c r="K154" s="12">
        <v>13144.48</v>
      </c>
      <c r="L154" s="11">
        <f>SUMIF(A:A, A154, K:K)</f>
        <v>13144.48</v>
      </c>
      <c r="M154">
        <f>COUNTIFS(A:A, A154, I:I, "Yes")</f>
        <v>1</v>
      </c>
      <c r="N154" t="str" cm="1">
        <f t="array" ref="N154">_xlfn.IFS(B154&lt;30, "&lt;30", B154&lt;50, "30-49", B154&lt;70, "50-69", TRUE, "70+")</f>
        <v>30-49</v>
      </c>
    </row>
    <row r="155" spans="1:14">
      <c r="A155">
        <v>1154</v>
      </c>
      <c r="B155">
        <v>53</v>
      </c>
      <c r="C155" t="s">
        <v>39</v>
      </c>
      <c r="D155" t="s">
        <v>6</v>
      </c>
      <c r="E155" t="s">
        <v>53</v>
      </c>
      <c r="F155" s="3">
        <v>45401</v>
      </c>
      <c r="G155" s="3">
        <v>45410</v>
      </c>
      <c r="H155" s="5">
        <f t="shared" si="2"/>
        <v>9</v>
      </c>
      <c r="I155" t="s">
        <v>41</v>
      </c>
      <c r="J155" s="9">
        <v>24</v>
      </c>
      <c r="K155" s="12">
        <v>14149.01</v>
      </c>
      <c r="L155" s="11">
        <f>SUMIF(A:A, A155, K:K)</f>
        <v>14149.01</v>
      </c>
      <c r="M155">
        <f>COUNTIFS(A:A, A155, I:I, "Yes")</f>
        <v>1</v>
      </c>
      <c r="N155" t="str" cm="1">
        <f t="array" ref="N155">_xlfn.IFS(B155&lt;30, "&lt;30", B155&lt;50, "30-49", B155&lt;70, "50-69", TRUE, "70+")</f>
        <v>50-69</v>
      </c>
    </row>
    <row r="156" spans="1:14">
      <c r="A156">
        <v>1155</v>
      </c>
      <c r="B156">
        <v>41</v>
      </c>
      <c r="C156" t="s">
        <v>43</v>
      </c>
      <c r="D156" t="s">
        <v>6</v>
      </c>
      <c r="E156" t="s">
        <v>53</v>
      </c>
      <c r="F156" s="3">
        <v>45371</v>
      </c>
      <c r="G156" s="3">
        <v>45377</v>
      </c>
      <c r="H156" s="5">
        <f t="shared" si="2"/>
        <v>6</v>
      </c>
      <c r="I156" t="s">
        <v>45</v>
      </c>
      <c r="J156" s="9" t="s">
        <v>46</v>
      </c>
      <c r="K156" s="12">
        <v>3073.27</v>
      </c>
      <c r="L156" s="11">
        <f>SUMIF(A:A, A156, K:K)</f>
        <v>3073.27</v>
      </c>
      <c r="M156">
        <f>COUNTIFS(A:A, A156, I:I, "Yes")</f>
        <v>0</v>
      </c>
      <c r="N156" t="str" cm="1">
        <f t="array" ref="N156">_xlfn.IFS(B156&lt;30, "&lt;30", B156&lt;50, "30-49", B156&lt;70, "50-69", TRUE, "70+")</f>
        <v>30-49</v>
      </c>
    </row>
    <row r="157" spans="1:14">
      <c r="A157">
        <v>1156</v>
      </c>
      <c r="B157">
        <v>69</v>
      </c>
      <c r="C157" t="s">
        <v>39</v>
      </c>
      <c r="D157" t="s">
        <v>7</v>
      </c>
      <c r="E157" t="s">
        <v>54</v>
      </c>
      <c r="F157" s="3">
        <v>45328</v>
      </c>
      <c r="G157" s="3">
        <v>45329</v>
      </c>
      <c r="H157" s="5">
        <f t="shared" si="2"/>
        <v>1</v>
      </c>
      <c r="I157" t="s">
        <v>41</v>
      </c>
      <c r="J157" s="9">
        <v>28</v>
      </c>
      <c r="K157" s="12">
        <v>9365.7900000000009</v>
      </c>
      <c r="L157" s="11">
        <f>SUMIF(A:A, A157, K:K)</f>
        <v>9365.7900000000009</v>
      </c>
      <c r="M157">
        <f>COUNTIFS(A:A, A157, I:I, "Yes")</f>
        <v>1</v>
      </c>
      <c r="N157" t="str" cm="1">
        <f t="array" ref="N157">_xlfn.IFS(B157&lt;30, "&lt;30", B157&lt;50, "30-49", B157&lt;70, "50-69", TRUE, "70+")</f>
        <v>50-69</v>
      </c>
    </row>
    <row r="158" spans="1:14">
      <c r="A158">
        <v>1157</v>
      </c>
      <c r="B158">
        <v>76</v>
      </c>
      <c r="C158" t="s">
        <v>43</v>
      </c>
      <c r="D158" t="s">
        <v>5</v>
      </c>
      <c r="E158" t="s">
        <v>56</v>
      </c>
      <c r="F158" s="3">
        <v>45332</v>
      </c>
      <c r="G158" s="3">
        <v>45338</v>
      </c>
      <c r="H158" s="5">
        <f t="shared" si="2"/>
        <v>6</v>
      </c>
      <c r="I158" t="s">
        <v>45</v>
      </c>
      <c r="J158" s="9" t="s">
        <v>46</v>
      </c>
      <c r="K158" s="12">
        <v>11659.15</v>
      </c>
      <c r="L158" s="11">
        <f>SUMIF(A:A, A158, K:K)</f>
        <v>11659.15</v>
      </c>
      <c r="M158">
        <f>COUNTIFS(A:A, A158, I:I, "Yes")</f>
        <v>0</v>
      </c>
      <c r="N158" t="str" cm="1">
        <f t="array" ref="N158">_xlfn.IFS(B158&lt;30, "&lt;30", B158&lt;50, "30-49", B158&lt;70, "50-69", TRUE, "70+")</f>
        <v>70+</v>
      </c>
    </row>
    <row r="159" spans="1:14">
      <c r="A159">
        <v>1158</v>
      </c>
      <c r="B159">
        <v>28</v>
      </c>
      <c r="C159" t="s">
        <v>39</v>
      </c>
      <c r="D159" t="s">
        <v>4</v>
      </c>
      <c r="E159" t="s">
        <v>55</v>
      </c>
      <c r="F159" s="3">
        <v>45331</v>
      </c>
      <c r="G159" s="3">
        <v>45334</v>
      </c>
      <c r="H159" s="5">
        <f t="shared" si="2"/>
        <v>3</v>
      </c>
      <c r="I159" t="s">
        <v>41</v>
      </c>
      <c r="J159" s="9">
        <v>26</v>
      </c>
      <c r="K159" s="12">
        <v>3978.98</v>
      </c>
      <c r="L159" s="11">
        <f>SUMIF(A:A, A159, K:K)</f>
        <v>3978.98</v>
      </c>
      <c r="M159">
        <f>COUNTIFS(A:A, A159, I:I, "Yes")</f>
        <v>1</v>
      </c>
      <c r="N159" t="str" cm="1">
        <f t="array" ref="N159">_xlfn.IFS(B159&lt;30, "&lt;30", B159&lt;50, "30-49", B159&lt;70, "50-69", TRUE, "70+")</f>
        <v>&lt;30</v>
      </c>
    </row>
    <row r="160" spans="1:14">
      <c r="A160">
        <v>1159</v>
      </c>
      <c r="B160">
        <v>72</v>
      </c>
      <c r="C160" t="s">
        <v>43</v>
      </c>
      <c r="D160" t="s">
        <v>5</v>
      </c>
      <c r="E160" t="s">
        <v>48</v>
      </c>
      <c r="F160" s="3">
        <v>45405</v>
      </c>
      <c r="G160" s="3">
        <v>45412</v>
      </c>
      <c r="H160" s="5">
        <f t="shared" si="2"/>
        <v>7</v>
      </c>
      <c r="I160" t="s">
        <v>45</v>
      </c>
      <c r="J160" s="9" t="s">
        <v>46</v>
      </c>
      <c r="K160" s="12">
        <v>5586.83</v>
      </c>
      <c r="L160" s="11">
        <f>SUMIF(A:A, A160, K:K)</f>
        <v>5586.83</v>
      </c>
      <c r="M160">
        <f>COUNTIFS(A:A, A160, I:I, "Yes")</f>
        <v>0</v>
      </c>
      <c r="N160" t="str" cm="1">
        <f t="array" ref="N160">_xlfn.IFS(B160&lt;30, "&lt;30", B160&lt;50, "30-49", B160&lt;70, "50-69", TRUE, "70+")</f>
        <v>70+</v>
      </c>
    </row>
    <row r="161" spans="1:14">
      <c r="A161">
        <v>1160</v>
      </c>
      <c r="B161">
        <v>62</v>
      </c>
      <c r="C161" t="s">
        <v>43</v>
      </c>
      <c r="D161" t="s">
        <v>4</v>
      </c>
      <c r="E161" t="s">
        <v>42</v>
      </c>
      <c r="F161" s="3">
        <v>45320</v>
      </c>
      <c r="G161" s="3">
        <v>45325</v>
      </c>
      <c r="H161" s="5">
        <f t="shared" si="2"/>
        <v>5</v>
      </c>
      <c r="I161" t="s">
        <v>45</v>
      </c>
      <c r="J161" s="9" t="s">
        <v>46</v>
      </c>
      <c r="K161" s="12">
        <v>9323.2099999999991</v>
      </c>
      <c r="L161" s="11">
        <f>SUMIF(A:A, A161, K:K)</f>
        <v>9323.2099999999991</v>
      </c>
      <c r="M161">
        <f>COUNTIFS(A:A, A161, I:I, "Yes")</f>
        <v>0</v>
      </c>
      <c r="N161" t="str" cm="1">
        <f t="array" ref="N161">_xlfn.IFS(B161&lt;30, "&lt;30", B161&lt;50, "30-49", B161&lt;70, "50-69", TRUE, "70+")</f>
        <v>50-69</v>
      </c>
    </row>
    <row r="162" spans="1:14">
      <c r="A162">
        <v>1161</v>
      </c>
      <c r="B162">
        <v>46</v>
      </c>
      <c r="C162" t="s">
        <v>43</v>
      </c>
      <c r="D162" t="s">
        <v>6</v>
      </c>
      <c r="E162" t="s">
        <v>53</v>
      </c>
      <c r="F162" s="3">
        <v>45306</v>
      </c>
      <c r="G162" s="3">
        <v>45307</v>
      </c>
      <c r="H162" s="5">
        <f t="shared" si="2"/>
        <v>1</v>
      </c>
      <c r="I162" t="s">
        <v>41</v>
      </c>
      <c r="J162" s="9">
        <v>14</v>
      </c>
      <c r="K162" s="12">
        <v>14343.89</v>
      </c>
      <c r="L162" s="11">
        <f>SUMIF(A:A, A162, K:K)</f>
        <v>14343.89</v>
      </c>
      <c r="M162">
        <f>COUNTIFS(A:A, A162, I:I, "Yes")</f>
        <v>1</v>
      </c>
      <c r="N162" t="str" cm="1">
        <f t="array" ref="N162">_xlfn.IFS(B162&lt;30, "&lt;30", B162&lt;50, "30-49", B162&lt;70, "50-69", TRUE, "70+")</f>
        <v>30-49</v>
      </c>
    </row>
    <row r="163" spans="1:14">
      <c r="A163">
        <v>1162</v>
      </c>
      <c r="B163">
        <v>55</v>
      </c>
      <c r="C163" t="s">
        <v>43</v>
      </c>
      <c r="D163" t="s">
        <v>7</v>
      </c>
      <c r="E163" t="s">
        <v>57</v>
      </c>
      <c r="F163" s="3">
        <v>45322</v>
      </c>
      <c r="G163" s="3">
        <v>45323</v>
      </c>
      <c r="H163" s="5">
        <f t="shared" si="2"/>
        <v>1</v>
      </c>
      <c r="I163" t="s">
        <v>45</v>
      </c>
      <c r="J163" s="9" t="s">
        <v>46</v>
      </c>
      <c r="K163" s="12">
        <v>11964.17</v>
      </c>
      <c r="L163" s="11">
        <f>SUMIF(A:A, A163, K:K)</f>
        <v>11964.17</v>
      </c>
      <c r="M163">
        <f>COUNTIFS(A:A, A163, I:I, "Yes")</f>
        <v>0</v>
      </c>
      <c r="N163" t="str" cm="1">
        <f t="array" ref="N163">_xlfn.IFS(B163&lt;30, "&lt;30", B163&lt;50, "30-49", B163&lt;70, "50-69", TRUE, "70+")</f>
        <v>50-69</v>
      </c>
    </row>
    <row r="164" spans="1:14">
      <c r="A164">
        <v>1163</v>
      </c>
      <c r="B164">
        <v>66</v>
      </c>
      <c r="C164" t="s">
        <v>39</v>
      </c>
      <c r="D164" t="s">
        <v>7</v>
      </c>
      <c r="E164" t="s">
        <v>50</v>
      </c>
      <c r="F164" s="3">
        <v>45420</v>
      </c>
      <c r="G164" s="3">
        <v>45429</v>
      </c>
      <c r="H164" s="5">
        <f t="shared" si="2"/>
        <v>9</v>
      </c>
      <c r="I164" t="s">
        <v>45</v>
      </c>
      <c r="J164" s="9" t="s">
        <v>46</v>
      </c>
      <c r="K164" s="12">
        <v>3864.91</v>
      </c>
      <c r="L164" s="11">
        <f>SUMIF(A:A, A164, K:K)</f>
        <v>3864.91</v>
      </c>
      <c r="M164">
        <f>COUNTIFS(A:A, A164, I:I, "Yes")</f>
        <v>0</v>
      </c>
      <c r="N164" t="str" cm="1">
        <f t="array" ref="N164">_xlfn.IFS(B164&lt;30, "&lt;30", B164&lt;50, "30-49", B164&lt;70, "50-69", TRUE, "70+")</f>
        <v>50-69</v>
      </c>
    </row>
    <row r="165" spans="1:14">
      <c r="A165">
        <v>1164</v>
      </c>
      <c r="B165">
        <v>20</v>
      </c>
      <c r="C165" t="s">
        <v>43</v>
      </c>
      <c r="D165" t="s">
        <v>3</v>
      </c>
      <c r="E165" t="s">
        <v>47</v>
      </c>
      <c r="F165" s="3">
        <v>45311</v>
      </c>
      <c r="G165" s="3">
        <v>45317</v>
      </c>
      <c r="H165" s="5">
        <f t="shared" si="2"/>
        <v>6</v>
      </c>
      <c r="I165" t="s">
        <v>45</v>
      </c>
      <c r="J165" s="9" t="s">
        <v>46</v>
      </c>
      <c r="K165" s="12">
        <v>9880.7999999999993</v>
      </c>
      <c r="L165" s="11">
        <f>SUMIF(A:A, A165, K:K)</f>
        <v>9880.7999999999993</v>
      </c>
      <c r="M165">
        <f>COUNTIFS(A:A, A165, I:I, "Yes")</f>
        <v>0</v>
      </c>
      <c r="N165" t="str" cm="1">
        <f t="array" ref="N165">_xlfn.IFS(B165&lt;30, "&lt;30", B165&lt;50, "30-49", B165&lt;70, "50-69", TRUE, "70+")</f>
        <v>&lt;30</v>
      </c>
    </row>
    <row r="166" spans="1:14">
      <c r="A166">
        <v>1165</v>
      </c>
      <c r="B166">
        <v>32</v>
      </c>
      <c r="C166" t="s">
        <v>43</v>
      </c>
      <c r="D166" t="s">
        <v>5</v>
      </c>
      <c r="E166" t="s">
        <v>56</v>
      </c>
      <c r="F166" s="3">
        <v>45297</v>
      </c>
      <c r="G166" s="3">
        <v>45303</v>
      </c>
      <c r="H166" s="5">
        <f t="shared" si="2"/>
        <v>6</v>
      </c>
      <c r="I166" t="s">
        <v>41</v>
      </c>
      <c r="J166" s="9">
        <v>30</v>
      </c>
      <c r="K166" s="12">
        <v>14371.37</v>
      </c>
      <c r="L166" s="11">
        <f>SUMIF(A:A, A166, K:K)</f>
        <v>14371.37</v>
      </c>
      <c r="M166">
        <f>COUNTIFS(A:A, A166, I:I, "Yes")</f>
        <v>1</v>
      </c>
      <c r="N166" t="str" cm="1">
        <f t="array" ref="N166">_xlfn.IFS(B166&lt;30, "&lt;30", B166&lt;50, "30-49", B166&lt;70, "50-69", TRUE, "70+")</f>
        <v>30-49</v>
      </c>
    </row>
    <row r="167" spans="1:14">
      <c r="A167">
        <v>1166</v>
      </c>
      <c r="B167">
        <v>64</v>
      </c>
      <c r="C167" t="s">
        <v>39</v>
      </c>
      <c r="D167" t="s">
        <v>5</v>
      </c>
      <c r="E167" t="s">
        <v>48</v>
      </c>
      <c r="F167" s="3">
        <v>45403</v>
      </c>
      <c r="G167" s="3">
        <v>45405</v>
      </c>
      <c r="H167" s="5">
        <f t="shared" si="2"/>
        <v>2</v>
      </c>
      <c r="I167" t="s">
        <v>41</v>
      </c>
      <c r="J167" s="9">
        <v>18</v>
      </c>
      <c r="K167" s="12">
        <v>10066.459999999999</v>
      </c>
      <c r="L167" s="11">
        <f>SUMIF(A:A, A167, K:K)</f>
        <v>10066.459999999999</v>
      </c>
      <c r="M167">
        <f>COUNTIFS(A:A, A167, I:I, "Yes")</f>
        <v>1</v>
      </c>
      <c r="N167" t="str" cm="1">
        <f t="array" ref="N167">_xlfn.IFS(B167&lt;30, "&lt;30", B167&lt;50, "30-49", B167&lt;70, "50-69", TRUE, "70+")</f>
        <v>50-69</v>
      </c>
    </row>
    <row r="168" spans="1:14">
      <c r="A168">
        <v>1167</v>
      </c>
      <c r="B168">
        <v>68</v>
      </c>
      <c r="C168" t="s">
        <v>43</v>
      </c>
      <c r="D168" t="s">
        <v>4</v>
      </c>
      <c r="E168" t="s">
        <v>42</v>
      </c>
      <c r="F168" s="3">
        <v>45378</v>
      </c>
      <c r="G168" s="3">
        <v>45382</v>
      </c>
      <c r="H168" s="5">
        <f t="shared" si="2"/>
        <v>4</v>
      </c>
      <c r="I168" t="s">
        <v>45</v>
      </c>
      <c r="J168" s="9" t="s">
        <v>46</v>
      </c>
      <c r="K168" s="12">
        <v>12349.41</v>
      </c>
      <c r="L168" s="11">
        <f>SUMIF(A:A, A168, K:K)</f>
        <v>12349.41</v>
      </c>
      <c r="M168">
        <f>COUNTIFS(A:A, A168, I:I, "Yes")</f>
        <v>0</v>
      </c>
      <c r="N168" t="str" cm="1">
        <f t="array" ref="N168">_xlfn.IFS(B168&lt;30, "&lt;30", B168&lt;50, "30-49", B168&lt;70, "50-69", TRUE, "70+")</f>
        <v>50-69</v>
      </c>
    </row>
    <row r="169" spans="1:14">
      <c r="A169">
        <v>1168</v>
      </c>
      <c r="B169">
        <v>32</v>
      </c>
      <c r="C169" t="s">
        <v>39</v>
      </c>
      <c r="D169" t="s">
        <v>3</v>
      </c>
      <c r="E169" t="s">
        <v>44</v>
      </c>
      <c r="F169" s="3">
        <v>45381</v>
      </c>
      <c r="G169" s="3">
        <v>45387</v>
      </c>
      <c r="H169" s="5">
        <f t="shared" si="2"/>
        <v>6</v>
      </c>
      <c r="I169" t="s">
        <v>41</v>
      </c>
      <c r="J169" s="9">
        <v>12</v>
      </c>
      <c r="K169" s="12">
        <v>4233.6499999999996</v>
      </c>
      <c r="L169" s="11">
        <f>SUMIF(A:A, A169, K:K)</f>
        <v>4233.6499999999996</v>
      </c>
      <c r="M169">
        <f>COUNTIFS(A:A, A169, I:I, "Yes")</f>
        <v>1</v>
      </c>
      <c r="N169" t="str" cm="1">
        <f t="array" ref="N169">_xlfn.IFS(B169&lt;30, "&lt;30", B169&lt;50, "30-49", B169&lt;70, "50-69", TRUE, "70+")</f>
        <v>30-49</v>
      </c>
    </row>
    <row r="170" spans="1:14">
      <c r="A170">
        <v>1169</v>
      </c>
      <c r="B170">
        <v>40</v>
      </c>
      <c r="C170" t="s">
        <v>39</v>
      </c>
      <c r="D170" t="s">
        <v>6</v>
      </c>
      <c r="E170" t="s">
        <v>53</v>
      </c>
      <c r="F170" s="3">
        <v>45311</v>
      </c>
      <c r="G170" s="3">
        <v>45314</v>
      </c>
      <c r="H170" s="5">
        <f t="shared" si="2"/>
        <v>3</v>
      </c>
      <c r="I170" t="s">
        <v>45</v>
      </c>
      <c r="J170" s="9" t="s">
        <v>46</v>
      </c>
      <c r="K170" s="12">
        <v>8567.44</v>
      </c>
      <c r="L170" s="11">
        <f>SUMIF(A:A, A170, K:K)</f>
        <v>8567.44</v>
      </c>
      <c r="M170">
        <f>COUNTIFS(A:A, A170, I:I, "Yes")</f>
        <v>0</v>
      </c>
      <c r="N170" t="str" cm="1">
        <f t="array" ref="N170">_xlfn.IFS(B170&lt;30, "&lt;30", B170&lt;50, "30-49", B170&lt;70, "50-69", TRUE, "70+")</f>
        <v>30-49</v>
      </c>
    </row>
    <row r="171" spans="1:14">
      <c r="A171">
        <v>1170</v>
      </c>
      <c r="B171">
        <v>75</v>
      </c>
      <c r="C171" t="s">
        <v>43</v>
      </c>
      <c r="D171" t="s">
        <v>4</v>
      </c>
      <c r="E171" t="s">
        <v>55</v>
      </c>
      <c r="F171" s="3">
        <v>45372</v>
      </c>
      <c r="G171" s="3">
        <v>45375</v>
      </c>
      <c r="H171" s="5">
        <f t="shared" si="2"/>
        <v>3</v>
      </c>
      <c r="I171" t="s">
        <v>45</v>
      </c>
      <c r="J171" s="9" t="s">
        <v>46</v>
      </c>
      <c r="K171" s="12">
        <v>3819.44</v>
      </c>
      <c r="L171" s="11">
        <f>SUMIF(A:A, A171, K:K)</f>
        <v>3819.44</v>
      </c>
      <c r="M171">
        <f>COUNTIFS(A:A, A171, I:I, "Yes")</f>
        <v>0</v>
      </c>
      <c r="N171" t="str" cm="1">
        <f t="array" ref="N171">_xlfn.IFS(B171&lt;30, "&lt;30", B171&lt;50, "30-49", B171&lt;70, "50-69", TRUE, "70+")</f>
        <v>70+</v>
      </c>
    </row>
    <row r="172" spans="1:14">
      <c r="A172">
        <v>1171</v>
      </c>
      <c r="B172">
        <v>56</v>
      </c>
      <c r="C172" t="s">
        <v>43</v>
      </c>
      <c r="D172" t="s">
        <v>5</v>
      </c>
      <c r="E172" t="s">
        <v>48</v>
      </c>
      <c r="F172" s="3">
        <v>45306</v>
      </c>
      <c r="G172" s="3">
        <v>45312</v>
      </c>
      <c r="H172" s="5">
        <f t="shared" si="2"/>
        <v>6</v>
      </c>
      <c r="I172" t="s">
        <v>41</v>
      </c>
      <c r="J172" s="9">
        <v>14</v>
      </c>
      <c r="K172" s="12">
        <v>8540.91</v>
      </c>
      <c r="L172" s="11">
        <f>SUMIF(A:A, A172, K:K)</f>
        <v>8540.91</v>
      </c>
      <c r="M172">
        <f>COUNTIFS(A:A, A172, I:I, "Yes")</f>
        <v>1</v>
      </c>
      <c r="N172" t="str" cm="1">
        <f t="array" ref="N172">_xlfn.IFS(B172&lt;30, "&lt;30", B172&lt;50, "30-49", B172&lt;70, "50-69", TRUE, "70+")</f>
        <v>50-69</v>
      </c>
    </row>
    <row r="173" spans="1:14">
      <c r="A173">
        <v>1172</v>
      </c>
      <c r="B173">
        <v>65</v>
      </c>
      <c r="C173" t="s">
        <v>43</v>
      </c>
      <c r="D173" t="s">
        <v>3</v>
      </c>
      <c r="E173" t="s">
        <v>40</v>
      </c>
      <c r="F173" s="3">
        <v>45311</v>
      </c>
      <c r="G173" s="3">
        <v>45313</v>
      </c>
      <c r="H173" s="5">
        <f t="shared" si="2"/>
        <v>2</v>
      </c>
      <c r="I173" t="s">
        <v>45</v>
      </c>
      <c r="J173" s="9" t="s">
        <v>46</v>
      </c>
      <c r="K173" s="12">
        <v>8552.5400000000009</v>
      </c>
      <c r="L173" s="11">
        <f>SUMIF(A:A, A173, K:K)</f>
        <v>8552.5400000000009</v>
      </c>
      <c r="M173">
        <f>COUNTIFS(A:A, A173, I:I, "Yes")</f>
        <v>0</v>
      </c>
      <c r="N173" t="str" cm="1">
        <f t="array" ref="N173">_xlfn.IFS(B173&lt;30, "&lt;30", B173&lt;50, "30-49", B173&lt;70, "50-69", TRUE, "70+")</f>
        <v>50-69</v>
      </c>
    </row>
    <row r="174" spans="1:14">
      <c r="A174">
        <v>1173</v>
      </c>
      <c r="B174">
        <v>23</v>
      </c>
      <c r="C174" t="s">
        <v>43</v>
      </c>
      <c r="D174" t="s">
        <v>4</v>
      </c>
      <c r="E174" t="s">
        <v>55</v>
      </c>
      <c r="F174" s="3">
        <v>45438</v>
      </c>
      <c r="G174" s="3">
        <v>45442</v>
      </c>
      <c r="H174" s="5">
        <f t="shared" si="2"/>
        <v>4</v>
      </c>
      <c r="I174" t="s">
        <v>45</v>
      </c>
      <c r="J174" s="9" t="s">
        <v>46</v>
      </c>
      <c r="K174" s="12">
        <v>10260.07</v>
      </c>
      <c r="L174" s="11">
        <f>SUMIF(A:A, A174, K:K)</f>
        <v>10260.07</v>
      </c>
      <c r="M174">
        <f>COUNTIFS(A:A, A174, I:I, "Yes")</f>
        <v>0</v>
      </c>
      <c r="N174" t="str" cm="1">
        <f t="array" ref="N174">_xlfn.IFS(B174&lt;30, "&lt;30", B174&lt;50, "30-49", B174&lt;70, "50-69", TRUE, "70+")</f>
        <v>&lt;30</v>
      </c>
    </row>
    <row r="175" spans="1:14">
      <c r="A175">
        <v>1174</v>
      </c>
      <c r="B175">
        <v>25</v>
      </c>
      <c r="C175" t="s">
        <v>43</v>
      </c>
      <c r="D175" t="s">
        <v>4</v>
      </c>
      <c r="E175" t="s">
        <v>42</v>
      </c>
      <c r="F175" s="3">
        <v>45318</v>
      </c>
      <c r="G175" s="3">
        <v>45324</v>
      </c>
      <c r="H175" s="5">
        <f t="shared" si="2"/>
        <v>6</v>
      </c>
      <c r="I175" t="s">
        <v>41</v>
      </c>
      <c r="J175" s="9">
        <v>21</v>
      </c>
      <c r="K175" s="12">
        <v>10753.53</v>
      </c>
      <c r="L175" s="11">
        <f>SUMIF(A:A, A175, K:K)</f>
        <v>10753.53</v>
      </c>
      <c r="M175">
        <f>COUNTIFS(A:A, A175, I:I, "Yes")</f>
        <v>1</v>
      </c>
      <c r="N175" t="str" cm="1">
        <f t="array" ref="N175">_xlfn.IFS(B175&lt;30, "&lt;30", B175&lt;50, "30-49", B175&lt;70, "50-69", TRUE, "70+")</f>
        <v>&lt;30</v>
      </c>
    </row>
    <row r="176" spans="1:14">
      <c r="A176">
        <v>1175</v>
      </c>
      <c r="B176">
        <v>74</v>
      </c>
      <c r="C176" t="s">
        <v>43</v>
      </c>
      <c r="D176" t="s">
        <v>3</v>
      </c>
      <c r="E176" t="s">
        <v>40</v>
      </c>
      <c r="F176" s="3">
        <v>45426</v>
      </c>
      <c r="G176" s="3">
        <v>45435</v>
      </c>
      <c r="H176" s="5">
        <f t="shared" si="2"/>
        <v>9</v>
      </c>
      <c r="I176" t="s">
        <v>41</v>
      </c>
      <c r="J176" s="9">
        <v>16</v>
      </c>
      <c r="K176" s="12">
        <v>7474.22</v>
      </c>
      <c r="L176" s="11">
        <f>SUMIF(A:A, A176, K:K)</f>
        <v>7474.22</v>
      </c>
      <c r="M176">
        <f>COUNTIFS(A:A, A176, I:I, "Yes")</f>
        <v>1</v>
      </c>
      <c r="N176" t="str" cm="1">
        <f t="array" ref="N176">_xlfn.IFS(B176&lt;30, "&lt;30", B176&lt;50, "30-49", B176&lt;70, "50-69", TRUE, "70+")</f>
        <v>70+</v>
      </c>
    </row>
    <row r="177" spans="1:14">
      <c r="A177">
        <v>1176</v>
      </c>
      <c r="B177">
        <v>70</v>
      </c>
      <c r="C177" t="s">
        <v>43</v>
      </c>
      <c r="D177" t="s">
        <v>6</v>
      </c>
      <c r="E177" t="s">
        <v>58</v>
      </c>
      <c r="F177" s="3">
        <v>45305</v>
      </c>
      <c r="G177" s="3">
        <v>45311</v>
      </c>
      <c r="H177" s="5">
        <f t="shared" si="2"/>
        <v>6</v>
      </c>
      <c r="I177" t="s">
        <v>41</v>
      </c>
      <c r="J177" s="9">
        <v>15</v>
      </c>
      <c r="K177" s="12">
        <v>4134.07</v>
      </c>
      <c r="L177" s="11">
        <f>SUMIF(A:A, A177, K:K)</f>
        <v>4134.07</v>
      </c>
      <c r="M177">
        <f>COUNTIFS(A:A, A177, I:I, "Yes")</f>
        <v>1</v>
      </c>
      <c r="N177" t="str" cm="1">
        <f t="array" ref="N177">_xlfn.IFS(B177&lt;30, "&lt;30", B177&lt;50, "30-49", B177&lt;70, "50-69", TRUE, "70+")</f>
        <v>70+</v>
      </c>
    </row>
    <row r="178" spans="1:14">
      <c r="A178">
        <v>1177</v>
      </c>
      <c r="B178">
        <v>50</v>
      </c>
      <c r="C178" t="s">
        <v>39</v>
      </c>
      <c r="D178" t="s">
        <v>5</v>
      </c>
      <c r="E178" t="s">
        <v>56</v>
      </c>
      <c r="F178" s="3">
        <v>45377</v>
      </c>
      <c r="G178" s="3">
        <v>45379</v>
      </c>
      <c r="H178" s="5">
        <f t="shared" si="2"/>
        <v>2</v>
      </c>
      <c r="I178" t="s">
        <v>41</v>
      </c>
      <c r="J178" s="9">
        <v>16</v>
      </c>
      <c r="K178" s="12">
        <v>6722.78</v>
      </c>
      <c r="L178" s="11">
        <f>SUMIF(A:A, A178, K:K)</f>
        <v>6722.78</v>
      </c>
      <c r="M178">
        <f>COUNTIFS(A:A, A178, I:I, "Yes")</f>
        <v>1</v>
      </c>
      <c r="N178" t="str" cm="1">
        <f t="array" ref="N178">_xlfn.IFS(B178&lt;30, "&lt;30", B178&lt;50, "30-49", B178&lt;70, "50-69", TRUE, "70+")</f>
        <v>50-69</v>
      </c>
    </row>
    <row r="179" spans="1:14">
      <c r="A179">
        <v>1178</v>
      </c>
      <c r="B179">
        <v>28</v>
      </c>
      <c r="C179" t="s">
        <v>43</v>
      </c>
      <c r="D179" t="s">
        <v>5</v>
      </c>
      <c r="E179" t="s">
        <v>52</v>
      </c>
      <c r="F179" s="3">
        <v>45435</v>
      </c>
      <c r="G179" s="3">
        <v>45442</v>
      </c>
      <c r="H179" s="5">
        <f t="shared" si="2"/>
        <v>7</v>
      </c>
      <c r="I179" t="s">
        <v>45</v>
      </c>
      <c r="J179" s="9" t="s">
        <v>46</v>
      </c>
      <c r="K179" s="12">
        <v>12758.22</v>
      </c>
      <c r="L179" s="11">
        <f>SUMIF(A:A, A179, K:K)</f>
        <v>12758.22</v>
      </c>
      <c r="M179">
        <f>COUNTIFS(A:A, A179, I:I, "Yes")</f>
        <v>0</v>
      </c>
      <c r="N179" t="str" cm="1">
        <f t="array" ref="N179">_xlfn.IFS(B179&lt;30, "&lt;30", B179&lt;50, "30-49", B179&lt;70, "50-69", TRUE, "70+")</f>
        <v>&lt;30</v>
      </c>
    </row>
    <row r="180" spans="1:14">
      <c r="A180">
        <v>1179</v>
      </c>
      <c r="B180">
        <v>72</v>
      </c>
      <c r="C180" t="s">
        <v>43</v>
      </c>
      <c r="D180" t="s">
        <v>4</v>
      </c>
      <c r="E180" t="s">
        <v>42</v>
      </c>
      <c r="F180" s="3">
        <v>45296</v>
      </c>
      <c r="G180" s="3">
        <v>45302</v>
      </c>
      <c r="H180" s="5">
        <f t="shared" si="2"/>
        <v>6</v>
      </c>
      <c r="I180" t="s">
        <v>45</v>
      </c>
      <c r="J180" s="9" t="s">
        <v>46</v>
      </c>
      <c r="K180" s="12">
        <v>5163.16</v>
      </c>
      <c r="L180" s="11">
        <f>SUMIF(A:A, A180, K:K)</f>
        <v>5163.16</v>
      </c>
      <c r="M180">
        <f>COUNTIFS(A:A, A180, I:I, "Yes")</f>
        <v>0</v>
      </c>
      <c r="N180" t="str" cm="1">
        <f t="array" ref="N180">_xlfn.IFS(B180&lt;30, "&lt;30", B180&lt;50, "30-49", B180&lt;70, "50-69", TRUE, "70+")</f>
        <v>70+</v>
      </c>
    </row>
    <row r="181" spans="1:14">
      <c r="A181">
        <v>1180</v>
      </c>
      <c r="B181">
        <v>80</v>
      </c>
      <c r="C181" t="s">
        <v>39</v>
      </c>
      <c r="D181" t="s">
        <v>7</v>
      </c>
      <c r="E181" t="s">
        <v>57</v>
      </c>
      <c r="F181" s="3">
        <v>45349</v>
      </c>
      <c r="G181" s="3">
        <v>45352</v>
      </c>
      <c r="H181" s="5">
        <f t="shared" si="2"/>
        <v>3</v>
      </c>
      <c r="I181" t="s">
        <v>41</v>
      </c>
      <c r="J181" s="9">
        <v>7</v>
      </c>
      <c r="K181" s="12">
        <v>6549.51</v>
      </c>
      <c r="L181" s="11">
        <f>SUMIF(A:A, A181, K:K)</f>
        <v>6549.51</v>
      </c>
      <c r="M181">
        <f>COUNTIFS(A:A, A181, I:I, "Yes")</f>
        <v>1</v>
      </c>
      <c r="N181" t="str" cm="1">
        <f t="array" ref="N181">_xlfn.IFS(B181&lt;30, "&lt;30", B181&lt;50, "30-49", B181&lt;70, "50-69", TRUE, "70+")</f>
        <v>70+</v>
      </c>
    </row>
    <row r="182" spans="1:14">
      <c r="A182">
        <v>1181</v>
      </c>
      <c r="B182">
        <v>87</v>
      </c>
      <c r="C182" t="s">
        <v>39</v>
      </c>
      <c r="D182" t="s">
        <v>3</v>
      </c>
      <c r="E182" t="s">
        <v>44</v>
      </c>
      <c r="F182" s="3">
        <v>45378</v>
      </c>
      <c r="G182" s="3">
        <v>45388</v>
      </c>
      <c r="H182" s="5">
        <f t="shared" si="2"/>
        <v>10</v>
      </c>
      <c r="I182" t="s">
        <v>41</v>
      </c>
      <c r="J182" s="9">
        <v>24</v>
      </c>
      <c r="K182" s="12">
        <v>7520.64</v>
      </c>
      <c r="L182" s="11">
        <f>SUMIF(A:A, A182, K:K)</f>
        <v>7520.64</v>
      </c>
      <c r="M182">
        <f>COUNTIFS(A:A, A182, I:I, "Yes")</f>
        <v>1</v>
      </c>
      <c r="N182" t="str" cm="1">
        <f t="array" ref="N182">_xlfn.IFS(B182&lt;30, "&lt;30", B182&lt;50, "30-49", B182&lt;70, "50-69", TRUE, "70+")</f>
        <v>70+</v>
      </c>
    </row>
    <row r="183" spans="1:14">
      <c r="A183">
        <v>1182</v>
      </c>
      <c r="B183">
        <v>39</v>
      </c>
      <c r="C183" t="s">
        <v>43</v>
      </c>
      <c r="D183" t="s">
        <v>7</v>
      </c>
      <c r="E183" t="s">
        <v>50</v>
      </c>
      <c r="F183" s="3">
        <v>45303</v>
      </c>
      <c r="G183" s="3">
        <v>45310</v>
      </c>
      <c r="H183" s="5">
        <f t="shared" si="2"/>
        <v>7</v>
      </c>
      <c r="I183" t="s">
        <v>45</v>
      </c>
      <c r="J183" s="9" t="s">
        <v>46</v>
      </c>
      <c r="K183" s="12">
        <v>11116.36</v>
      </c>
      <c r="L183" s="11">
        <f>SUMIF(A:A, A183, K:K)</f>
        <v>11116.36</v>
      </c>
      <c r="M183">
        <f>COUNTIFS(A:A, A183, I:I, "Yes")</f>
        <v>0</v>
      </c>
      <c r="N183" t="str" cm="1">
        <f t="array" ref="N183">_xlfn.IFS(B183&lt;30, "&lt;30", B183&lt;50, "30-49", B183&lt;70, "50-69", TRUE, "70+")</f>
        <v>30-49</v>
      </c>
    </row>
    <row r="184" spans="1:14">
      <c r="A184">
        <v>1183</v>
      </c>
      <c r="B184">
        <v>54</v>
      </c>
      <c r="C184" t="s">
        <v>43</v>
      </c>
      <c r="D184" t="s">
        <v>7</v>
      </c>
      <c r="E184" t="s">
        <v>57</v>
      </c>
      <c r="F184" s="3">
        <v>45351</v>
      </c>
      <c r="G184" s="3">
        <v>45360</v>
      </c>
      <c r="H184" s="5">
        <f t="shared" si="2"/>
        <v>9</v>
      </c>
      <c r="I184" t="s">
        <v>41</v>
      </c>
      <c r="J184" s="9">
        <v>14</v>
      </c>
      <c r="K184" s="12">
        <v>14587.16</v>
      </c>
      <c r="L184" s="11">
        <f>SUMIF(A:A, A184, K:K)</f>
        <v>14587.16</v>
      </c>
      <c r="M184">
        <f>COUNTIFS(A:A, A184, I:I, "Yes")</f>
        <v>1</v>
      </c>
      <c r="N184" t="str" cm="1">
        <f t="array" ref="N184">_xlfn.IFS(B184&lt;30, "&lt;30", B184&lt;50, "30-49", B184&lt;70, "50-69", TRUE, "70+")</f>
        <v>50-69</v>
      </c>
    </row>
    <row r="185" spans="1:14">
      <c r="A185">
        <v>1184</v>
      </c>
      <c r="B185">
        <v>65</v>
      </c>
      <c r="C185" t="s">
        <v>43</v>
      </c>
      <c r="D185" t="s">
        <v>5</v>
      </c>
      <c r="E185" t="s">
        <v>52</v>
      </c>
      <c r="F185" s="3">
        <v>45410</v>
      </c>
      <c r="G185" s="3">
        <v>45415</v>
      </c>
      <c r="H185" s="5">
        <f t="shared" si="2"/>
        <v>5</v>
      </c>
      <c r="I185" t="s">
        <v>45</v>
      </c>
      <c r="J185" s="9" t="s">
        <v>46</v>
      </c>
      <c r="K185" s="12">
        <v>9034.8799999999992</v>
      </c>
      <c r="L185" s="11">
        <f>SUMIF(A:A, A185, K:K)</f>
        <v>9034.8799999999992</v>
      </c>
      <c r="M185">
        <f>COUNTIFS(A:A, A185, I:I, "Yes")</f>
        <v>0</v>
      </c>
      <c r="N185" t="str" cm="1">
        <f t="array" ref="N185">_xlfn.IFS(B185&lt;30, "&lt;30", B185&lt;50, "30-49", B185&lt;70, "50-69", TRUE, "70+")</f>
        <v>50-69</v>
      </c>
    </row>
    <row r="186" spans="1:14">
      <c r="A186">
        <v>1185</v>
      </c>
      <c r="B186">
        <v>43</v>
      </c>
      <c r="C186" t="s">
        <v>39</v>
      </c>
      <c r="D186" t="s">
        <v>5</v>
      </c>
      <c r="E186" t="s">
        <v>52</v>
      </c>
      <c r="F186" s="3">
        <v>45356</v>
      </c>
      <c r="G186" s="3">
        <v>45357</v>
      </c>
      <c r="H186" s="5">
        <f t="shared" si="2"/>
        <v>1</v>
      </c>
      <c r="I186" t="s">
        <v>45</v>
      </c>
      <c r="J186" s="9" t="s">
        <v>46</v>
      </c>
      <c r="K186" s="12">
        <v>13489.4</v>
      </c>
      <c r="L186" s="11">
        <f>SUMIF(A:A, A186, K:K)</f>
        <v>13489.4</v>
      </c>
      <c r="M186">
        <f>COUNTIFS(A:A, A186, I:I, "Yes")</f>
        <v>0</v>
      </c>
      <c r="N186" t="str" cm="1">
        <f t="array" ref="N186">_xlfn.IFS(B186&lt;30, "&lt;30", B186&lt;50, "30-49", B186&lt;70, "50-69", TRUE, "70+")</f>
        <v>30-49</v>
      </c>
    </row>
    <row r="187" spans="1:14">
      <c r="A187">
        <v>1186</v>
      </c>
      <c r="B187">
        <v>84</v>
      </c>
      <c r="C187" t="s">
        <v>39</v>
      </c>
      <c r="D187" t="s">
        <v>4</v>
      </c>
      <c r="E187" t="s">
        <v>42</v>
      </c>
      <c r="F187" s="3">
        <v>45364</v>
      </c>
      <c r="G187" s="3">
        <v>45366</v>
      </c>
      <c r="H187" s="5">
        <f t="shared" si="2"/>
        <v>2</v>
      </c>
      <c r="I187" t="s">
        <v>41</v>
      </c>
      <c r="J187" s="9">
        <v>13</v>
      </c>
      <c r="K187" s="12">
        <v>8391.83</v>
      </c>
      <c r="L187" s="11">
        <f>SUMIF(A:A, A187, K:K)</f>
        <v>8391.83</v>
      </c>
      <c r="M187">
        <f>COUNTIFS(A:A, A187, I:I, "Yes")</f>
        <v>1</v>
      </c>
      <c r="N187" t="str" cm="1">
        <f t="array" ref="N187">_xlfn.IFS(B187&lt;30, "&lt;30", B187&lt;50, "30-49", B187&lt;70, "50-69", TRUE, "70+")</f>
        <v>70+</v>
      </c>
    </row>
    <row r="188" spans="1:14">
      <c r="A188">
        <v>1187</v>
      </c>
      <c r="B188">
        <v>73</v>
      </c>
      <c r="C188" t="s">
        <v>39</v>
      </c>
      <c r="D188" t="s">
        <v>4</v>
      </c>
      <c r="E188" t="s">
        <v>42</v>
      </c>
      <c r="F188" s="3">
        <v>45348</v>
      </c>
      <c r="G188" s="3">
        <v>45356</v>
      </c>
      <c r="H188" s="5">
        <f t="shared" si="2"/>
        <v>8</v>
      </c>
      <c r="I188" t="s">
        <v>45</v>
      </c>
      <c r="J188" s="9" t="s">
        <v>46</v>
      </c>
      <c r="K188" s="12">
        <v>14165.66</v>
      </c>
      <c r="L188" s="11">
        <f>SUMIF(A:A, A188, K:K)</f>
        <v>14165.66</v>
      </c>
      <c r="M188">
        <f>COUNTIFS(A:A, A188, I:I, "Yes")</f>
        <v>0</v>
      </c>
      <c r="N188" t="str" cm="1">
        <f t="array" ref="N188">_xlfn.IFS(B188&lt;30, "&lt;30", B188&lt;50, "30-49", B188&lt;70, "50-69", TRUE, "70+")</f>
        <v>70+</v>
      </c>
    </row>
    <row r="189" spans="1:14">
      <c r="A189">
        <v>1188</v>
      </c>
      <c r="B189">
        <v>68</v>
      </c>
      <c r="C189" t="s">
        <v>43</v>
      </c>
      <c r="D189" t="s">
        <v>5</v>
      </c>
      <c r="E189" t="s">
        <v>52</v>
      </c>
      <c r="F189" s="3">
        <v>45352</v>
      </c>
      <c r="G189" s="3">
        <v>45359</v>
      </c>
      <c r="H189" s="5">
        <f t="shared" si="2"/>
        <v>7</v>
      </c>
      <c r="I189" t="s">
        <v>41</v>
      </c>
      <c r="J189" s="9">
        <v>16</v>
      </c>
      <c r="K189" s="12">
        <v>5694.47</v>
      </c>
      <c r="L189" s="11">
        <f>SUMIF(A:A, A189, K:K)</f>
        <v>5694.47</v>
      </c>
      <c r="M189">
        <f>COUNTIFS(A:A, A189, I:I, "Yes")</f>
        <v>1</v>
      </c>
      <c r="N189" t="str" cm="1">
        <f t="array" ref="N189">_xlfn.IFS(B189&lt;30, "&lt;30", B189&lt;50, "30-49", B189&lt;70, "50-69", TRUE, "70+")</f>
        <v>50-69</v>
      </c>
    </row>
    <row r="190" spans="1:14">
      <c r="A190">
        <v>1189</v>
      </c>
      <c r="B190">
        <v>60</v>
      </c>
      <c r="C190" t="s">
        <v>39</v>
      </c>
      <c r="D190" t="s">
        <v>6</v>
      </c>
      <c r="E190" t="s">
        <v>53</v>
      </c>
      <c r="F190" s="3">
        <v>45327</v>
      </c>
      <c r="G190" s="3">
        <v>45328</v>
      </c>
      <c r="H190" s="5">
        <f t="shared" si="2"/>
        <v>1</v>
      </c>
      <c r="I190" t="s">
        <v>45</v>
      </c>
      <c r="J190" s="9" t="s">
        <v>46</v>
      </c>
      <c r="K190" s="12">
        <v>14008.75</v>
      </c>
      <c r="L190" s="11">
        <f>SUMIF(A:A, A190, K:K)</f>
        <v>14008.75</v>
      </c>
      <c r="M190">
        <f>COUNTIFS(A:A, A190, I:I, "Yes")</f>
        <v>0</v>
      </c>
      <c r="N190" t="str" cm="1">
        <f t="array" ref="N190">_xlfn.IFS(B190&lt;30, "&lt;30", B190&lt;50, "30-49", B190&lt;70, "50-69", TRUE, "70+")</f>
        <v>50-69</v>
      </c>
    </row>
    <row r="191" spans="1:14">
      <c r="A191">
        <v>1190</v>
      </c>
      <c r="B191">
        <v>35</v>
      </c>
      <c r="C191" t="s">
        <v>43</v>
      </c>
      <c r="D191" t="s">
        <v>5</v>
      </c>
      <c r="E191" t="s">
        <v>48</v>
      </c>
      <c r="F191" s="3">
        <v>45406</v>
      </c>
      <c r="G191" s="3">
        <v>45416</v>
      </c>
      <c r="H191" s="5">
        <f t="shared" si="2"/>
        <v>10</v>
      </c>
      <c r="I191" t="s">
        <v>41</v>
      </c>
      <c r="J191" s="9">
        <v>7</v>
      </c>
      <c r="K191" s="12">
        <v>3228.05</v>
      </c>
      <c r="L191" s="11">
        <f>SUMIF(A:A, A191, K:K)</f>
        <v>3228.05</v>
      </c>
      <c r="M191">
        <f>COUNTIFS(A:A, A191, I:I, "Yes")</f>
        <v>1</v>
      </c>
      <c r="N191" t="str" cm="1">
        <f t="array" ref="N191">_xlfn.IFS(B191&lt;30, "&lt;30", B191&lt;50, "30-49", B191&lt;70, "50-69", TRUE, "70+")</f>
        <v>30-49</v>
      </c>
    </row>
    <row r="192" spans="1:14">
      <c r="A192">
        <v>1191</v>
      </c>
      <c r="B192">
        <v>88</v>
      </c>
      <c r="C192" t="s">
        <v>43</v>
      </c>
      <c r="D192" t="s">
        <v>7</v>
      </c>
      <c r="E192" t="s">
        <v>50</v>
      </c>
      <c r="F192" s="3">
        <v>45320</v>
      </c>
      <c r="G192" s="3">
        <v>45325</v>
      </c>
      <c r="H192" s="5">
        <f t="shared" si="2"/>
        <v>5</v>
      </c>
      <c r="I192" t="s">
        <v>41</v>
      </c>
      <c r="J192" s="9">
        <v>14</v>
      </c>
      <c r="K192" s="12">
        <v>4462.18</v>
      </c>
      <c r="L192" s="11">
        <f>SUMIF(A:A, A192, K:K)</f>
        <v>4462.18</v>
      </c>
      <c r="M192">
        <f>COUNTIFS(A:A, A192, I:I, "Yes")</f>
        <v>1</v>
      </c>
      <c r="N192" t="str" cm="1">
        <f t="array" ref="N192">_xlfn.IFS(B192&lt;30, "&lt;30", B192&lt;50, "30-49", B192&lt;70, "50-69", TRUE, "70+")</f>
        <v>70+</v>
      </c>
    </row>
    <row r="193" spans="1:14">
      <c r="A193">
        <v>1192</v>
      </c>
      <c r="B193">
        <v>76</v>
      </c>
      <c r="C193" t="s">
        <v>39</v>
      </c>
      <c r="D193" t="s">
        <v>7</v>
      </c>
      <c r="E193" t="s">
        <v>57</v>
      </c>
      <c r="F193" s="3">
        <v>45320</v>
      </c>
      <c r="G193" s="3">
        <v>45328</v>
      </c>
      <c r="H193" s="5">
        <f t="shared" si="2"/>
        <v>8</v>
      </c>
      <c r="I193" t="s">
        <v>41</v>
      </c>
      <c r="J193" s="9">
        <v>25</v>
      </c>
      <c r="K193" s="12">
        <v>9184.51</v>
      </c>
      <c r="L193" s="11">
        <f>SUMIF(A:A, A193, K:K)</f>
        <v>9184.51</v>
      </c>
      <c r="M193">
        <f>COUNTIFS(A:A, A193, I:I, "Yes")</f>
        <v>1</v>
      </c>
      <c r="N193" t="str" cm="1">
        <f t="array" ref="N193">_xlfn.IFS(B193&lt;30, "&lt;30", B193&lt;50, "30-49", B193&lt;70, "50-69", TRUE, "70+")</f>
        <v>70+</v>
      </c>
    </row>
    <row r="194" spans="1:14">
      <c r="A194">
        <v>1193</v>
      </c>
      <c r="B194">
        <v>36</v>
      </c>
      <c r="C194" t="s">
        <v>43</v>
      </c>
      <c r="D194" t="s">
        <v>7</v>
      </c>
      <c r="E194" t="s">
        <v>54</v>
      </c>
      <c r="F194" s="3">
        <v>45401</v>
      </c>
      <c r="G194" s="3">
        <v>45402</v>
      </c>
      <c r="H194" s="5">
        <f t="shared" si="2"/>
        <v>1</v>
      </c>
      <c r="I194" t="s">
        <v>45</v>
      </c>
      <c r="J194" s="9" t="s">
        <v>46</v>
      </c>
      <c r="K194" s="12">
        <v>5886.77</v>
      </c>
      <c r="L194" s="11">
        <f>SUMIF(A:A, A194, K:K)</f>
        <v>5886.77</v>
      </c>
      <c r="M194">
        <f>COUNTIFS(A:A, A194, I:I, "Yes")</f>
        <v>0</v>
      </c>
      <c r="N194" t="str" cm="1">
        <f t="array" ref="N194">_xlfn.IFS(B194&lt;30, "&lt;30", B194&lt;50, "30-49", B194&lt;70, "50-69", TRUE, "70+")</f>
        <v>30-49</v>
      </c>
    </row>
    <row r="195" spans="1:14">
      <c r="A195">
        <v>1194</v>
      </c>
      <c r="B195">
        <v>28</v>
      </c>
      <c r="C195" t="s">
        <v>43</v>
      </c>
      <c r="D195" t="s">
        <v>5</v>
      </c>
      <c r="E195" t="s">
        <v>52</v>
      </c>
      <c r="F195" s="3">
        <v>45309</v>
      </c>
      <c r="G195" s="3">
        <v>45318</v>
      </c>
      <c r="H195" s="5">
        <f t="shared" ref="H195:I258" si="3">G195-F195</f>
        <v>9</v>
      </c>
      <c r="I195" t="s">
        <v>41</v>
      </c>
      <c r="J195" s="9">
        <v>17</v>
      </c>
      <c r="K195" s="12">
        <v>13479.98</v>
      </c>
      <c r="L195" s="11">
        <f>SUMIF(A:A, A195, K:K)</f>
        <v>13479.98</v>
      </c>
      <c r="M195">
        <f>COUNTIFS(A:A, A195, I:I, "Yes")</f>
        <v>1</v>
      </c>
      <c r="N195" t="str" cm="1">
        <f t="array" ref="N195">_xlfn.IFS(B195&lt;30, "&lt;30", B195&lt;50, "30-49", B195&lt;70, "50-69", TRUE, "70+")</f>
        <v>&lt;30</v>
      </c>
    </row>
    <row r="196" spans="1:14">
      <c r="A196">
        <v>1195</v>
      </c>
      <c r="B196">
        <v>67</v>
      </c>
      <c r="C196" t="s">
        <v>43</v>
      </c>
      <c r="D196" t="s">
        <v>3</v>
      </c>
      <c r="E196" t="s">
        <v>44</v>
      </c>
      <c r="F196" s="3">
        <v>45356</v>
      </c>
      <c r="G196" s="3">
        <v>45357</v>
      </c>
      <c r="H196" s="5">
        <f t="shared" si="3"/>
        <v>1</v>
      </c>
      <c r="I196" t="s">
        <v>45</v>
      </c>
      <c r="J196" s="9" t="s">
        <v>46</v>
      </c>
      <c r="K196" s="12">
        <v>12462.24</v>
      </c>
      <c r="L196" s="11">
        <f>SUMIF(A:A, A196, K:K)</f>
        <v>12462.24</v>
      </c>
      <c r="M196">
        <f>COUNTIFS(A:A, A196, I:I, "Yes")</f>
        <v>0</v>
      </c>
      <c r="N196" t="str" cm="1">
        <f t="array" ref="N196">_xlfn.IFS(B196&lt;30, "&lt;30", B196&lt;50, "30-49", B196&lt;70, "50-69", TRUE, "70+")</f>
        <v>50-69</v>
      </c>
    </row>
    <row r="197" spans="1:14">
      <c r="A197">
        <v>1196</v>
      </c>
      <c r="B197">
        <v>31</v>
      </c>
      <c r="C197" t="s">
        <v>43</v>
      </c>
      <c r="D197" t="s">
        <v>6</v>
      </c>
      <c r="E197" t="s">
        <v>53</v>
      </c>
      <c r="F197" s="3">
        <v>45326</v>
      </c>
      <c r="G197" s="3">
        <v>45327</v>
      </c>
      <c r="H197" s="5">
        <f t="shared" si="3"/>
        <v>1</v>
      </c>
      <c r="I197" t="s">
        <v>45</v>
      </c>
      <c r="J197" s="9" t="s">
        <v>46</v>
      </c>
      <c r="K197" s="12">
        <v>9552.16</v>
      </c>
      <c r="L197" s="11">
        <f>SUMIF(A:A, A197, K:K)</f>
        <v>9552.16</v>
      </c>
      <c r="M197">
        <f>COUNTIFS(A:A, A197, I:I, "Yes")</f>
        <v>0</v>
      </c>
      <c r="N197" t="str" cm="1">
        <f t="array" ref="N197">_xlfn.IFS(B197&lt;30, "&lt;30", B197&lt;50, "30-49", B197&lt;70, "50-69", TRUE, "70+")</f>
        <v>30-49</v>
      </c>
    </row>
    <row r="198" spans="1:14">
      <c r="A198">
        <v>1197</v>
      </c>
      <c r="B198">
        <v>77</v>
      </c>
      <c r="C198" t="s">
        <v>43</v>
      </c>
      <c r="D198" t="s">
        <v>7</v>
      </c>
      <c r="E198" t="s">
        <v>54</v>
      </c>
      <c r="F198" s="3">
        <v>45338</v>
      </c>
      <c r="G198" s="3">
        <v>45341</v>
      </c>
      <c r="H198" s="5">
        <f t="shared" si="3"/>
        <v>3</v>
      </c>
      <c r="I198" t="s">
        <v>41</v>
      </c>
      <c r="J198" s="9">
        <v>27</v>
      </c>
      <c r="K198" s="12">
        <v>12314.28</v>
      </c>
      <c r="L198" s="11">
        <f>SUMIF(A:A, A198, K:K)</f>
        <v>12314.28</v>
      </c>
      <c r="M198">
        <f>COUNTIFS(A:A, A198, I:I, "Yes")</f>
        <v>1</v>
      </c>
      <c r="N198" t="str" cm="1">
        <f t="array" ref="N198">_xlfn.IFS(B198&lt;30, "&lt;30", B198&lt;50, "30-49", B198&lt;70, "50-69", TRUE, "70+")</f>
        <v>70+</v>
      </c>
    </row>
    <row r="199" spans="1:14">
      <c r="A199">
        <v>1198</v>
      </c>
      <c r="B199">
        <v>55</v>
      </c>
      <c r="C199" t="s">
        <v>39</v>
      </c>
      <c r="D199" t="s">
        <v>5</v>
      </c>
      <c r="E199" t="s">
        <v>52</v>
      </c>
      <c r="F199" s="3">
        <v>45303</v>
      </c>
      <c r="G199" s="3">
        <v>45307</v>
      </c>
      <c r="H199" s="5">
        <f t="shared" si="3"/>
        <v>4</v>
      </c>
      <c r="I199" t="s">
        <v>41</v>
      </c>
      <c r="J199" s="9">
        <v>15</v>
      </c>
      <c r="K199" s="12">
        <v>14200.45</v>
      </c>
      <c r="L199" s="11">
        <f>SUMIF(A:A, A199, K:K)</f>
        <v>14200.45</v>
      </c>
      <c r="M199">
        <f>COUNTIFS(A:A, A199, I:I, "Yes")</f>
        <v>1</v>
      </c>
      <c r="N199" t="str" cm="1">
        <f t="array" ref="N199">_xlfn.IFS(B199&lt;30, "&lt;30", B199&lt;50, "30-49", B199&lt;70, "50-69", TRUE, "70+")</f>
        <v>50-69</v>
      </c>
    </row>
    <row r="200" spans="1:14">
      <c r="A200">
        <v>1199</v>
      </c>
      <c r="B200">
        <v>87</v>
      </c>
      <c r="C200" t="s">
        <v>43</v>
      </c>
      <c r="D200" t="s">
        <v>4</v>
      </c>
      <c r="E200" t="s">
        <v>49</v>
      </c>
      <c r="F200" s="3">
        <v>45356</v>
      </c>
      <c r="G200" s="3">
        <v>45357</v>
      </c>
      <c r="H200" s="5">
        <f t="shared" si="3"/>
        <v>1</v>
      </c>
      <c r="I200" t="s">
        <v>41</v>
      </c>
      <c r="J200" s="9">
        <v>14</v>
      </c>
      <c r="K200" s="12">
        <v>7283.69</v>
      </c>
      <c r="L200" s="11">
        <f>SUMIF(A:A, A200, K:K)</f>
        <v>7283.69</v>
      </c>
      <c r="M200">
        <f>COUNTIFS(A:A, A200, I:I, "Yes")</f>
        <v>1</v>
      </c>
      <c r="N200" t="str" cm="1">
        <f t="array" ref="N200">_xlfn.IFS(B200&lt;30, "&lt;30", B200&lt;50, "30-49", B200&lt;70, "50-69", TRUE, "70+")</f>
        <v>70+</v>
      </c>
    </row>
    <row r="201" spans="1:14">
      <c r="A201">
        <v>1200</v>
      </c>
      <c r="B201">
        <v>60</v>
      </c>
      <c r="C201" t="s">
        <v>43</v>
      </c>
      <c r="D201" t="s">
        <v>3</v>
      </c>
      <c r="E201" t="s">
        <v>44</v>
      </c>
      <c r="F201" s="3">
        <v>45323</v>
      </c>
      <c r="G201" s="3">
        <v>45329</v>
      </c>
      <c r="H201" s="5">
        <f t="shared" si="3"/>
        <v>6</v>
      </c>
      <c r="I201" t="s">
        <v>45</v>
      </c>
      <c r="J201" s="9" t="s">
        <v>46</v>
      </c>
      <c r="K201" s="12">
        <v>13673.84</v>
      </c>
      <c r="L201" s="11">
        <f>SUMIF(A:A, A201, K:K)</f>
        <v>13673.84</v>
      </c>
      <c r="M201">
        <f>COUNTIFS(A:A, A201, I:I, "Yes")</f>
        <v>0</v>
      </c>
      <c r="N201" t="str" cm="1">
        <f t="array" ref="N201">_xlfn.IFS(B201&lt;30, "&lt;30", B201&lt;50, "30-49", B201&lt;70, "50-69", TRUE, "70+")</f>
        <v>50-69</v>
      </c>
    </row>
    <row r="202" spans="1:14">
      <c r="A202">
        <v>1201</v>
      </c>
      <c r="B202">
        <v>61</v>
      </c>
      <c r="C202" t="s">
        <v>39</v>
      </c>
      <c r="D202" t="s">
        <v>5</v>
      </c>
      <c r="E202" t="s">
        <v>56</v>
      </c>
      <c r="F202" s="3">
        <v>45419</v>
      </c>
      <c r="G202" s="3">
        <v>45427</v>
      </c>
      <c r="H202" s="5">
        <f t="shared" si="3"/>
        <v>8</v>
      </c>
      <c r="I202" t="s">
        <v>45</v>
      </c>
      <c r="J202" s="9" t="s">
        <v>46</v>
      </c>
      <c r="K202" s="12">
        <v>14091.73</v>
      </c>
      <c r="L202" s="11">
        <f>SUMIF(A:A, A202, K:K)</f>
        <v>14091.73</v>
      </c>
      <c r="M202">
        <f>COUNTIFS(A:A, A202, I:I, "Yes")</f>
        <v>0</v>
      </c>
      <c r="N202" t="str" cm="1">
        <f t="array" ref="N202">_xlfn.IFS(B202&lt;30, "&lt;30", B202&lt;50, "30-49", B202&lt;70, "50-69", TRUE, "70+")</f>
        <v>50-69</v>
      </c>
    </row>
    <row r="203" spans="1:14">
      <c r="A203">
        <v>1202</v>
      </c>
      <c r="B203">
        <v>28</v>
      </c>
      <c r="C203" t="s">
        <v>43</v>
      </c>
      <c r="D203" t="s">
        <v>4</v>
      </c>
      <c r="E203" t="s">
        <v>49</v>
      </c>
      <c r="F203" s="3">
        <v>45312</v>
      </c>
      <c r="G203" s="3">
        <v>45319</v>
      </c>
      <c r="H203" s="5">
        <f t="shared" si="3"/>
        <v>7</v>
      </c>
      <c r="I203" t="s">
        <v>41</v>
      </c>
      <c r="J203" s="9">
        <v>22</v>
      </c>
      <c r="K203" s="12">
        <v>6525.2</v>
      </c>
      <c r="L203" s="11">
        <f>SUMIF(A:A, A203, K:K)</f>
        <v>6525.2</v>
      </c>
      <c r="M203">
        <f>COUNTIFS(A:A, A203, I:I, "Yes")</f>
        <v>1</v>
      </c>
      <c r="N203" t="str" cm="1">
        <f t="array" ref="N203">_xlfn.IFS(B203&lt;30, "&lt;30", B203&lt;50, "30-49", B203&lt;70, "50-69", TRUE, "70+")</f>
        <v>&lt;30</v>
      </c>
    </row>
    <row r="204" spans="1:14">
      <c r="A204">
        <v>1203</v>
      </c>
      <c r="B204">
        <v>59</v>
      </c>
      <c r="C204" t="s">
        <v>43</v>
      </c>
      <c r="D204" t="s">
        <v>3</v>
      </c>
      <c r="E204" t="s">
        <v>40</v>
      </c>
      <c r="F204" s="3">
        <v>45370</v>
      </c>
      <c r="G204" s="3">
        <v>45378</v>
      </c>
      <c r="H204" s="5">
        <f t="shared" si="3"/>
        <v>8</v>
      </c>
      <c r="I204" t="s">
        <v>45</v>
      </c>
      <c r="J204" s="9" t="s">
        <v>46</v>
      </c>
      <c r="K204" s="12">
        <v>4999.74</v>
      </c>
      <c r="L204" s="11">
        <f>SUMIF(A:A, A204, K:K)</f>
        <v>4999.74</v>
      </c>
      <c r="M204">
        <f>COUNTIFS(A:A, A204, I:I, "Yes")</f>
        <v>0</v>
      </c>
      <c r="N204" t="str" cm="1">
        <f t="array" ref="N204">_xlfn.IFS(B204&lt;30, "&lt;30", B204&lt;50, "30-49", B204&lt;70, "50-69", TRUE, "70+")</f>
        <v>50-69</v>
      </c>
    </row>
    <row r="205" spans="1:14">
      <c r="A205">
        <v>1204</v>
      </c>
      <c r="B205">
        <v>75</v>
      </c>
      <c r="C205" t="s">
        <v>39</v>
      </c>
      <c r="D205" t="s">
        <v>5</v>
      </c>
      <c r="E205" t="s">
        <v>56</v>
      </c>
      <c r="F205" s="3">
        <v>45382</v>
      </c>
      <c r="G205" s="3">
        <v>45392</v>
      </c>
      <c r="H205" s="5">
        <f t="shared" si="3"/>
        <v>10</v>
      </c>
      <c r="I205" t="s">
        <v>45</v>
      </c>
      <c r="J205" s="9" t="s">
        <v>46</v>
      </c>
      <c r="K205" s="12">
        <v>6294.66</v>
      </c>
      <c r="L205" s="11">
        <f>SUMIF(A:A, A205, K:K)</f>
        <v>6294.66</v>
      </c>
      <c r="M205">
        <f>COUNTIFS(A:A, A205, I:I, "Yes")</f>
        <v>0</v>
      </c>
      <c r="N205" t="str" cm="1">
        <f t="array" ref="N205">_xlfn.IFS(B205&lt;30, "&lt;30", B205&lt;50, "30-49", B205&lt;70, "50-69", TRUE, "70+")</f>
        <v>70+</v>
      </c>
    </row>
    <row r="206" spans="1:14">
      <c r="A206">
        <v>1205</v>
      </c>
      <c r="B206">
        <v>69</v>
      </c>
      <c r="C206" t="s">
        <v>43</v>
      </c>
      <c r="D206" t="s">
        <v>3</v>
      </c>
      <c r="E206" t="s">
        <v>40</v>
      </c>
      <c r="F206" s="3">
        <v>45423</v>
      </c>
      <c r="G206" s="3">
        <v>45426</v>
      </c>
      <c r="H206" s="5">
        <f t="shared" si="3"/>
        <v>3</v>
      </c>
      <c r="I206" t="s">
        <v>41</v>
      </c>
      <c r="J206" s="9">
        <v>9</v>
      </c>
      <c r="K206" s="12">
        <v>13184.03</v>
      </c>
      <c r="L206" s="11">
        <f>SUMIF(A:A, A206, K:K)</f>
        <v>13184.03</v>
      </c>
      <c r="M206">
        <f>COUNTIFS(A:A, A206, I:I, "Yes")</f>
        <v>1</v>
      </c>
      <c r="N206" t="str" cm="1">
        <f t="array" ref="N206">_xlfn.IFS(B206&lt;30, "&lt;30", B206&lt;50, "30-49", B206&lt;70, "50-69", TRUE, "70+")</f>
        <v>50-69</v>
      </c>
    </row>
    <row r="207" spans="1:14">
      <c r="A207">
        <v>1206</v>
      </c>
      <c r="B207">
        <v>34</v>
      </c>
      <c r="C207" t="s">
        <v>39</v>
      </c>
      <c r="D207" t="s">
        <v>5</v>
      </c>
      <c r="E207" t="s">
        <v>52</v>
      </c>
      <c r="F207" s="3">
        <v>45352</v>
      </c>
      <c r="G207" s="3">
        <v>45358</v>
      </c>
      <c r="H207" s="5">
        <f t="shared" si="3"/>
        <v>6</v>
      </c>
      <c r="I207" t="s">
        <v>45</v>
      </c>
      <c r="J207" s="9" t="s">
        <v>46</v>
      </c>
      <c r="K207" s="12">
        <v>7594.25</v>
      </c>
      <c r="L207" s="11">
        <f>SUMIF(A:A, A207, K:K)</f>
        <v>7594.25</v>
      </c>
      <c r="M207">
        <f>COUNTIFS(A:A, A207, I:I, "Yes")</f>
        <v>0</v>
      </c>
      <c r="N207" t="str" cm="1">
        <f t="array" ref="N207">_xlfn.IFS(B207&lt;30, "&lt;30", B207&lt;50, "30-49", B207&lt;70, "50-69", TRUE, "70+")</f>
        <v>30-49</v>
      </c>
    </row>
    <row r="208" spans="1:14">
      <c r="A208">
        <v>1207</v>
      </c>
      <c r="B208">
        <v>37</v>
      </c>
      <c r="C208" t="s">
        <v>43</v>
      </c>
      <c r="D208" t="s">
        <v>4</v>
      </c>
      <c r="E208" t="s">
        <v>42</v>
      </c>
      <c r="F208" s="3">
        <v>45386</v>
      </c>
      <c r="G208" s="3">
        <v>45392</v>
      </c>
      <c r="H208" s="5">
        <f t="shared" si="3"/>
        <v>6</v>
      </c>
      <c r="I208" t="s">
        <v>45</v>
      </c>
      <c r="J208" s="9" t="s">
        <v>46</v>
      </c>
      <c r="K208" s="12">
        <v>12157.01</v>
      </c>
      <c r="L208" s="11">
        <f>SUMIF(A:A, A208, K:K)</f>
        <v>12157.01</v>
      </c>
      <c r="M208">
        <f>COUNTIFS(A:A, A208, I:I, "Yes")</f>
        <v>0</v>
      </c>
      <c r="N208" t="str" cm="1">
        <f t="array" ref="N208">_xlfn.IFS(B208&lt;30, "&lt;30", B208&lt;50, "30-49", B208&lt;70, "50-69", TRUE, "70+")</f>
        <v>30-49</v>
      </c>
    </row>
    <row r="209" spans="1:14">
      <c r="A209">
        <v>1208</v>
      </c>
      <c r="B209">
        <v>85</v>
      </c>
      <c r="C209" t="s">
        <v>43</v>
      </c>
      <c r="D209" t="s">
        <v>4</v>
      </c>
      <c r="E209" t="s">
        <v>42</v>
      </c>
      <c r="F209" s="3">
        <v>45393</v>
      </c>
      <c r="G209" s="3">
        <v>45399</v>
      </c>
      <c r="H209" s="5">
        <f t="shared" si="3"/>
        <v>6</v>
      </c>
      <c r="I209" t="s">
        <v>45</v>
      </c>
      <c r="J209" s="9" t="s">
        <v>46</v>
      </c>
      <c r="K209" s="12">
        <v>5995.34</v>
      </c>
      <c r="L209" s="11">
        <f>SUMIF(A:A, A209, K:K)</f>
        <v>5995.34</v>
      </c>
      <c r="M209">
        <f>COUNTIFS(A:A, A209, I:I, "Yes")</f>
        <v>0</v>
      </c>
      <c r="N209" t="str" cm="1">
        <f t="array" ref="N209">_xlfn.IFS(B209&lt;30, "&lt;30", B209&lt;50, "30-49", B209&lt;70, "50-69", TRUE, "70+")</f>
        <v>70+</v>
      </c>
    </row>
    <row r="210" spans="1:14">
      <c r="A210">
        <v>1209</v>
      </c>
      <c r="B210">
        <v>41</v>
      </c>
      <c r="C210" t="s">
        <v>43</v>
      </c>
      <c r="D210" t="s">
        <v>3</v>
      </c>
      <c r="E210" t="s">
        <v>40</v>
      </c>
      <c r="F210" s="3">
        <v>45424</v>
      </c>
      <c r="G210" s="3">
        <v>45431</v>
      </c>
      <c r="H210" s="5">
        <f t="shared" si="3"/>
        <v>7</v>
      </c>
      <c r="I210" t="s">
        <v>41</v>
      </c>
      <c r="J210" s="9">
        <v>13</v>
      </c>
      <c r="K210" s="12">
        <v>12299.57</v>
      </c>
      <c r="L210" s="11">
        <f>SUMIF(A:A, A210, K:K)</f>
        <v>12299.57</v>
      </c>
      <c r="M210">
        <f>COUNTIFS(A:A, A210, I:I, "Yes")</f>
        <v>1</v>
      </c>
      <c r="N210" t="str" cm="1">
        <f t="array" ref="N210">_xlfn.IFS(B210&lt;30, "&lt;30", B210&lt;50, "30-49", B210&lt;70, "50-69", TRUE, "70+")</f>
        <v>30-49</v>
      </c>
    </row>
    <row r="211" spans="1:14">
      <c r="A211">
        <v>1210</v>
      </c>
      <c r="B211">
        <v>54</v>
      </c>
      <c r="C211" t="s">
        <v>43</v>
      </c>
      <c r="D211" t="s">
        <v>5</v>
      </c>
      <c r="E211" t="s">
        <v>52</v>
      </c>
      <c r="F211" s="3">
        <v>45343</v>
      </c>
      <c r="G211" s="3">
        <v>45345</v>
      </c>
      <c r="H211" s="5">
        <f t="shared" si="3"/>
        <v>2</v>
      </c>
      <c r="I211" t="s">
        <v>41</v>
      </c>
      <c r="J211" s="9">
        <v>7</v>
      </c>
      <c r="K211" s="12">
        <v>8424.51</v>
      </c>
      <c r="L211" s="11">
        <f>SUMIF(A:A, A211, K:K)</f>
        <v>8424.51</v>
      </c>
      <c r="M211">
        <f>COUNTIFS(A:A, A211, I:I, "Yes")</f>
        <v>1</v>
      </c>
      <c r="N211" t="str" cm="1">
        <f t="array" ref="N211">_xlfn.IFS(B211&lt;30, "&lt;30", B211&lt;50, "30-49", B211&lt;70, "50-69", TRUE, "70+")</f>
        <v>50-69</v>
      </c>
    </row>
    <row r="212" spans="1:14">
      <c r="A212">
        <v>1211</v>
      </c>
      <c r="B212">
        <v>58</v>
      </c>
      <c r="C212" t="s">
        <v>43</v>
      </c>
      <c r="D212" t="s">
        <v>5</v>
      </c>
      <c r="E212" t="s">
        <v>52</v>
      </c>
      <c r="F212" s="3">
        <v>45308</v>
      </c>
      <c r="G212" s="3">
        <v>45317</v>
      </c>
      <c r="H212" s="5">
        <f t="shared" si="3"/>
        <v>9</v>
      </c>
      <c r="I212" t="s">
        <v>45</v>
      </c>
      <c r="J212" s="9" t="s">
        <v>46</v>
      </c>
      <c r="K212" s="12">
        <v>13695.98</v>
      </c>
      <c r="L212" s="11">
        <f>SUMIF(A:A, A212, K:K)</f>
        <v>13695.98</v>
      </c>
      <c r="M212">
        <f>COUNTIFS(A:A, A212, I:I, "Yes")</f>
        <v>0</v>
      </c>
      <c r="N212" t="str" cm="1">
        <f t="array" ref="N212">_xlfn.IFS(B212&lt;30, "&lt;30", B212&lt;50, "30-49", B212&lt;70, "50-69", TRUE, "70+")</f>
        <v>50-69</v>
      </c>
    </row>
    <row r="213" spans="1:14">
      <c r="A213">
        <v>1212</v>
      </c>
      <c r="B213">
        <v>40</v>
      </c>
      <c r="C213" t="s">
        <v>43</v>
      </c>
      <c r="D213" t="s">
        <v>7</v>
      </c>
      <c r="E213" t="s">
        <v>54</v>
      </c>
      <c r="F213" s="3">
        <v>45422</v>
      </c>
      <c r="G213" s="3">
        <v>45426</v>
      </c>
      <c r="H213" s="5">
        <f t="shared" si="3"/>
        <v>4</v>
      </c>
      <c r="I213" t="s">
        <v>41</v>
      </c>
      <c r="J213" s="9">
        <v>11</v>
      </c>
      <c r="K213" s="12">
        <v>12504.79</v>
      </c>
      <c r="L213" s="11">
        <f>SUMIF(A:A, A213, K:K)</f>
        <v>12504.79</v>
      </c>
      <c r="M213">
        <f>COUNTIFS(A:A, A213, I:I, "Yes")</f>
        <v>1</v>
      </c>
      <c r="N213" t="str" cm="1">
        <f t="array" ref="N213">_xlfn.IFS(B213&lt;30, "&lt;30", B213&lt;50, "30-49", B213&lt;70, "50-69", TRUE, "70+")</f>
        <v>30-49</v>
      </c>
    </row>
    <row r="214" spans="1:14">
      <c r="A214">
        <v>1213</v>
      </c>
      <c r="B214">
        <v>21</v>
      </c>
      <c r="C214" t="s">
        <v>43</v>
      </c>
      <c r="D214" t="s">
        <v>7</v>
      </c>
      <c r="E214" t="s">
        <v>57</v>
      </c>
      <c r="F214" s="3">
        <v>45433</v>
      </c>
      <c r="G214" s="3">
        <v>45443</v>
      </c>
      <c r="H214" s="5">
        <f t="shared" si="3"/>
        <v>10</v>
      </c>
      <c r="I214" t="s">
        <v>45</v>
      </c>
      <c r="J214" s="9" t="s">
        <v>46</v>
      </c>
      <c r="K214" s="12">
        <v>8608.8700000000008</v>
      </c>
      <c r="L214" s="11">
        <f>SUMIF(A:A, A214, K:K)</f>
        <v>8608.8700000000008</v>
      </c>
      <c r="M214">
        <f>COUNTIFS(A:A, A214, I:I, "Yes")</f>
        <v>0</v>
      </c>
      <c r="N214" t="str" cm="1">
        <f t="array" ref="N214">_xlfn.IFS(B214&lt;30, "&lt;30", B214&lt;50, "30-49", B214&lt;70, "50-69", TRUE, "70+")</f>
        <v>&lt;30</v>
      </c>
    </row>
    <row r="215" spans="1:14">
      <c r="A215">
        <v>1214</v>
      </c>
      <c r="B215">
        <v>29</v>
      </c>
      <c r="C215" t="s">
        <v>39</v>
      </c>
      <c r="D215" t="s">
        <v>4</v>
      </c>
      <c r="E215" t="s">
        <v>42</v>
      </c>
      <c r="F215" s="3">
        <v>45371</v>
      </c>
      <c r="G215" s="3">
        <v>45378</v>
      </c>
      <c r="H215" s="5">
        <f t="shared" si="3"/>
        <v>7</v>
      </c>
      <c r="I215" t="s">
        <v>45</v>
      </c>
      <c r="J215" s="9" t="s">
        <v>46</v>
      </c>
      <c r="K215" s="12">
        <v>9308.35</v>
      </c>
      <c r="L215" s="11">
        <f>SUMIF(A:A, A215, K:K)</f>
        <v>9308.35</v>
      </c>
      <c r="M215">
        <f>COUNTIFS(A:A, A215, I:I, "Yes")</f>
        <v>0</v>
      </c>
      <c r="N215" t="str" cm="1">
        <f t="array" ref="N215">_xlfn.IFS(B215&lt;30, "&lt;30", B215&lt;50, "30-49", B215&lt;70, "50-69", TRUE, "70+")</f>
        <v>&lt;30</v>
      </c>
    </row>
    <row r="216" spans="1:14">
      <c r="A216">
        <v>1215</v>
      </c>
      <c r="B216">
        <v>27</v>
      </c>
      <c r="C216" t="s">
        <v>39</v>
      </c>
      <c r="D216" t="s">
        <v>5</v>
      </c>
      <c r="E216" t="s">
        <v>48</v>
      </c>
      <c r="F216" s="3">
        <v>45373</v>
      </c>
      <c r="G216" s="3">
        <v>45375</v>
      </c>
      <c r="H216" s="5">
        <f t="shared" si="3"/>
        <v>2</v>
      </c>
      <c r="I216" t="s">
        <v>45</v>
      </c>
      <c r="J216" s="9" t="s">
        <v>46</v>
      </c>
      <c r="K216" s="12">
        <v>8590</v>
      </c>
      <c r="L216" s="11">
        <f>SUMIF(A:A, A216, K:K)</f>
        <v>8590</v>
      </c>
      <c r="M216">
        <f>COUNTIFS(A:A, A216, I:I, "Yes")</f>
        <v>0</v>
      </c>
      <c r="N216" t="str" cm="1">
        <f t="array" ref="N216">_xlfn.IFS(B216&lt;30, "&lt;30", B216&lt;50, "30-49", B216&lt;70, "50-69", TRUE, "70+")</f>
        <v>&lt;30</v>
      </c>
    </row>
    <row r="217" spans="1:14">
      <c r="A217">
        <v>1216</v>
      </c>
      <c r="B217">
        <v>34</v>
      </c>
      <c r="C217" t="s">
        <v>39</v>
      </c>
      <c r="D217" t="s">
        <v>4</v>
      </c>
      <c r="E217" t="s">
        <v>49</v>
      </c>
      <c r="F217" s="3">
        <v>45325</v>
      </c>
      <c r="G217" s="3">
        <v>45332</v>
      </c>
      <c r="H217" s="5">
        <f t="shared" si="3"/>
        <v>7</v>
      </c>
      <c r="I217" t="s">
        <v>41</v>
      </c>
      <c r="J217" s="9">
        <v>8</v>
      </c>
      <c r="K217" s="12">
        <v>9217.23</v>
      </c>
      <c r="L217" s="11">
        <f>SUMIF(A:A, A217, K:K)</f>
        <v>9217.23</v>
      </c>
      <c r="M217">
        <f>COUNTIFS(A:A, A217, I:I, "Yes")</f>
        <v>1</v>
      </c>
      <c r="N217" t="str" cm="1">
        <f t="array" ref="N217">_xlfn.IFS(B217&lt;30, "&lt;30", B217&lt;50, "30-49", B217&lt;70, "50-69", TRUE, "70+")</f>
        <v>30-49</v>
      </c>
    </row>
    <row r="218" spans="1:14">
      <c r="A218">
        <v>1217</v>
      </c>
      <c r="B218">
        <v>38</v>
      </c>
      <c r="C218" t="s">
        <v>43</v>
      </c>
      <c r="D218" t="s">
        <v>6</v>
      </c>
      <c r="E218" t="s">
        <v>53</v>
      </c>
      <c r="F218" s="3">
        <v>45349</v>
      </c>
      <c r="G218" s="3">
        <v>45355</v>
      </c>
      <c r="H218" s="5">
        <f t="shared" si="3"/>
        <v>6</v>
      </c>
      <c r="I218" t="s">
        <v>45</v>
      </c>
      <c r="J218" s="9" t="s">
        <v>46</v>
      </c>
      <c r="K218" s="12">
        <v>13151.2</v>
      </c>
      <c r="L218" s="11">
        <f>SUMIF(A:A, A218, K:K)</f>
        <v>13151.2</v>
      </c>
      <c r="M218">
        <f>COUNTIFS(A:A, A218, I:I, "Yes")</f>
        <v>0</v>
      </c>
      <c r="N218" t="str" cm="1">
        <f t="array" ref="N218">_xlfn.IFS(B218&lt;30, "&lt;30", B218&lt;50, "30-49", B218&lt;70, "50-69", TRUE, "70+")</f>
        <v>30-49</v>
      </c>
    </row>
    <row r="219" spans="1:14">
      <c r="A219">
        <v>1218</v>
      </c>
      <c r="B219">
        <v>88</v>
      </c>
      <c r="C219" t="s">
        <v>43</v>
      </c>
      <c r="D219" t="s">
        <v>6</v>
      </c>
      <c r="E219" t="s">
        <v>53</v>
      </c>
      <c r="F219" s="3">
        <v>45324</v>
      </c>
      <c r="G219" s="3">
        <v>45329</v>
      </c>
      <c r="H219" s="5">
        <f t="shared" si="3"/>
        <v>5</v>
      </c>
      <c r="I219" t="s">
        <v>41</v>
      </c>
      <c r="J219" s="9">
        <v>21</v>
      </c>
      <c r="K219" s="12">
        <v>10691.85</v>
      </c>
      <c r="L219" s="11">
        <f>SUMIF(A:A, A219, K:K)</f>
        <v>10691.85</v>
      </c>
      <c r="M219">
        <f>COUNTIFS(A:A, A219, I:I, "Yes")</f>
        <v>1</v>
      </c>
      <c r="N219" t="str" cm="1">
        <f t="array" ref="N219">_xlfn.IFS(B219&lt;30, "&lt;30", B219&lt;50, "30-49", B219&lt;70, "50-69", TRUE, "70+")</f>
        <v>70+</v>
      </c>
    </row>
    <row r="220" spans="1:14">
      <c r="A220">
        <v>1219</v>
      </c>
      <c r="B220">
        <v>37</v>
      </c>
      <c r="C220" t="s">
        <v>39</v>
      </c>
      <c r="D220" t="s">
        <v>4</v>
      </c>
      <c r="E220" t="s">
        <v>55</v>
      </c>
      <c r="F220" s="3">
        <v>45378</v>
      </c>
      <c r="G220" s="3">
        <v>45388</v>
      </c>
      <c r="H220" s="5">
        <f t="shared" si="3"/>
        <v>10</v>
      </c>
      <c r="I220" t="s">
        <v>41</v>
      </c>
      <c r="J220" s="9">
        <v>5</v>
      </c>
      <c r="K220" s="12">
        <v>3974.67</v>
      </c>
      <c r="L220" s="11">
        <f>SUMIF(A:A, A220, K:K)</f>
        <v>3974.67</v>
      </c>
      <c r="M220">
        <f>COUNTIFS(A:A, A220, I:I, "Yes")</f>
        <v>1</v>
      </c>
      <c r="N220" t="str" cm="1">
        <f t="array" ref="N220">_xlfn.IFS(B220&lt;30, "&lt;30", B220&lt;50, "30-49", B220&lt;70, "50-69", TRUE, "70+")</f>
        <v>30-49</v>
      </c>
    </row>
    <row r="221" spans="1:14">
      <c r="A221">
        <v>1220</v>
      </c>
      <c r="B221">
        <v>44</v>
      </c>
      <c r="C221" t="s">
        <v>43</v>
      </c>
      <c r="D221" t="s">
        <v>4</v>
      </c>
      <c r="E221" t="s">
        <v>49</v>
      </c>
      <c r="F221" s="3">
        <v>45299</v>
      </c>
      <c r="G221" s="3">
        <v>45307</v>
      </c>
      <c r="H221" s="5">
        <f t="shared" si="3"/>
        <v>8</v>
      </c>
      <c r="I221" t="s">
        <v>45</v>
      </c>
      <c r="J221" s="9" t="s">
        <v>46</v>
      </c>
      <c r="K221" s="12">
        <v>10702.89</v>
      </c>
      <c r="L221" s="11">
        <f>SUMIF(A:A, A221, K:K)</f>
        <v>10702.89</v>
      </c>
      <c r="M221">
        <f>COUNTIFS(A:A, A221, I:I, "Yes")</f>
        <v>0</v>
      </c>
      <c r="N221" t="str" cm="1">
        <f t="array" ref="N221">_xlfn.IFS(B221&lt;30, "&lt;30", B221&lt;50, "30-49", B221&lt;70, "50-69", TRUE, "70+")</f>
        <v>30-49</v>
      </c>
    </row>
    <row r="222" spans="1:14">
      <c r="A222">
        <v>1221</v>
      </c>
      <c r="B222">
        <v>49</v>
      </c>
      <c r="C222" t="s">
        <v>43</v>
      </c>
      <c r="D222" t="s">
        <v>6</v>
      </c>
      <c r="E222" t="s">
        <v>58</v>
      </c>
      <c r="F222" s="3">
        <v>45368</v>
      </c>
      <c r="G222" s="3">
        <v>45376</v>
      </c>
      <c r="H222" s="5">
        <f t="shared" si="3"/>
        <v>8</v>
      </c>
      <c r="I222" t="s">
        <v>41</v>
      </c>
      <c r="J222" s="9">
        <v>27</v>
      </c>
      <c r="K222" s="12">
        <v>3718.96</v>
      </c>
      <c r="L222" s="11">
        <f>SUMIF(A:A, A222, K:K)</f>
        <v>3718.96</v>
      </c>
      <c r="M222">
        <f>COUNTIFS(A:A, A222, I:I, "Yes")</f>
        <v>1</v>
      </c>
      <c r="N222" t="str" cm="1">
        <f t="array" ref="N222">_xlfn.IFS(B222&lt;30, "&lt;30", B222&lt;50, "30-49", B222&lt;70, "50-69", TRUE, "70+")</f>
        <v>30-49</v>
      </c>
    </row>
    <row r="223" spans="1:14">
      <c r="A223">
        <v>1222</v>
      </c>
      <c r="B223">
        <v>79</v>
      </c>
      <c r="C223" t="s">
        <v>43</v>
      </c>
      <c r="D223" t="s">
        <v>5</v>
      </c>
      <c r="E223" t="s">
        <v>56</v>
      </c>
      <c r="F223" s="3">
        <v>45344</v>
      </c>
      <c r="G223" s="3">
        <v>45350</v>
      </c>
      <c r="H223" s="5">
        <f t="shared" si="3"/>
        <v>6</v>
      </c>
      <c r="I223" t="s">
        <v>41</v>
      </c>
      <c r="J223" s="9">
        <v>15</v>
      </c>
      <c r="K223" s="12">
        <v>13337.82</v>
      </c>
      <c r="L223" s="11">
        <f>SUMIF(A:A, A223, K:K)</f>
        <v>13337.82</v>
      </c>
      <c r="M223">
        <f>COUNTIFS(A:A, A223, I:I, "Yes")</f>
        <v>1</v>
      </c>
      <c r="N223" t="str" cm="1">
        <f t="array" ref="N223">_xlfn.IFS(B223&lt;30, "&lt;30", B223&lt;50, "30-49", B223&lt;70, "50-69", TRUE, "70+")</f>
        <v>70+</v>
      </c>
    </row>
    <row r="224" spans="1:14">
      <c r="A224">
        <v>1223</v>
      </c>
      <c r="B224">
        <v>62</v>
      </c>
      <c r="C224" t="s">
        <v>43</v>
      </c>
      <c r="D224" t="s">
        <v>6</v>
      </c>
      <c r="E224" t="s">
        <v>51</v>
      </c>
      <c r="F224" s="3">
        <v>45325</v>
      </c>
      <c r="G224" s="3">
        <v>45331</v>
      </c>
      <c r="H224" s="5">
        <f t="shared" si="3"/>
        <v>6</v>
      </c>
      <c r="I224" t="s">
        <v>41</v>
      </c>
      <c r="J224" s="9">
        <v>15</v>
      </c>
      <c r="K224" s="12">
        <v>5900.85</v>
      </c>
      <c r="L224" s="11">
        <f>SUMIF(A:A, A224, K:K)</f>
        <v>5900.85</v>
      </c>
      <c r="M224">
        <f>COUNTIFS(A:A, A224, I:I, "Yes")</f>
        <v>1</v>
      </c>
      <c r="N224" t="str" cm="1">
        <f t="array" ref="N224">_xlfn.IFS(B224&lt;30, "&lt;30", B224&lt;50, "30-49", B224&lt;70, "50-69", TRUE, "70+")</f>
        <v>50-69</v>
      </c>
    </row>
    <row r="225" spans="1:14">
      <c r="A225">
        <v>1224</v>
      </c>
      <c r="B225">
        <v>75</v>
      </c>
      <c r="C225" t="s">
        <v>39</v>
      </c>
      <c r="D225" t="s">
        <v>3</v>
      </c>
      <c r="E225" t="s">
        <v>47</v>
      </c>
      <c r="F225" s="3">
        <v>45328</v>
      </c>
      <c r="G225" s="3">
        <v>45330</v>
      </c>
      <c r="H225" s="5">
        <f t="shared" si="3"/>
        <v>2</v>
      </c>
      <c r="I225" t="s">
        <v>41</v>
      </c>
      <c r="J225" s="9">
        <v>14</v>
      </c>
      <c r="K225" s="12">
        <v>14344.62</v>
      </c>
      <c r="L225" s="11">
        <f>SUMIF(A:A, A225, K:K)</f>
        <v>14344.62</v>
      </c>
      <c r="M225">
        <f>COUNTIFS(A:A, A225, I:I, "Yes")</f>
        <v>1</v>
      </c>
      <c r="N225" t="str" cm="1">
        <f t="array" ref="N225">_xlfn.IFS(B225&lt;30, "&lt;30", B225&lt;50, "30-49", B225&lt;70, "50-69", TRUE, "70+")</f>
        <v>70+</v>
      </c>
    </row>
    <row r="226" spans="1:14">
      <c r="A226">
        <v>1225</v>
      </c>
      <c r="B226">
        <v>49</v>
      </c>
      <c r="C226" t="s">
        <v>39</v>
      </c>
      <c r="D226" t="s">
        <v>4</v>
      </c>
      <c r="E226" t="s">
        <v>49</v>
      </c>
      <c r="F226" s="3">
        <v>45375</v>
      </c>
      <c r="G226" s="3">
        <v>45385</v>
      </c>
      <c r="H226" s="5">
        <f t="shared" si="3"/>
        <v>10</v>
      </c>
      <c r="I226" t="s">
        <v>45</v>
      </c>
      <c r="J226" s="9" t="s">
        <v>46</v>
      </c>
      <c r="K226" s="12">
        <v>5278.01</v>
      </c>
      <c r="L226" s="11">
        <f>SUMIF(A:A, A226, K:K)</f>
        <v>5278.01</v>
      </c>
      <c r="M226">
        <f>COUNTIFS(A:A, A226, I:I, "Yes")</f>
        <v>0</v>
      </c>
      <c r="N226" t="str" cm="1">
        <f t="array" ref="N226">_xlfn.IFS(B226&lt;30, "&lt;30", B226&lt;50, "30-49", B226&lt;70, "50-69", TRUE, "70+")</f>
        <v>30-49</v>
      </c>
    </row>
    <row r="227" spans="1:14">
      <c r="A227">
        <v>1226</v>
      </c>
      <c r="B227">
        <v>83</v>
      </c>
      <c r="C227" t="s">
        <v>43</v>
      </c>
      <c r="D227" t="s">
        <v>7</v>
      </c>
      <c r="E227" t="s">
        <v>57</v>
      </c>
      <c r="F227" s="3">
        <v>45419</v>
      </c>
      <c r="G227" s="3">
        <v>45424</v>
      </c>
      <c r="H227" s="5">
        <f t="shared" si="3"/>
        <v>5</v>
      </c>
      <c r="I227" t="s">
        <v>45</v>
      </c>
      <c r="J227" s="9" t="s">
        <v>46</v>
      </c>
      <c r="K227" s="12">
        <v>3278.12</v>
      </c>
      <c r="L227" s="11">
        <f>SUMIF(A:A, A227, K:K)</f>
        <v>3278.12</v>
      </c>
      <c r="M227">
        <f>COUNTIFS(A:A, A227, I:I, "Yes")</f>
        <v>0</v>
      </c>
      <c r="N227" t="str" cm="1">
        <f t="array" ref="N227">_xlfn.IFS(B227&lt;30, "&lt;30", B227&lt;50, "30-49", B227&lt;70, "50-69", TRUE, "70+")</f>
        <v>70+</v>
      </c>
    </row>
    <row r="228" spans="1:14">
      <c r="A228">
        <v>1227</v>
      </c>
      <c r="B228">
        <v>76</v>
      </c>
      <c r="C228" t="s">
        <v>39</v>
      </c>
      <c r="D228" t="s">
        <v>5</v>
      </c>
      <c r="E228" t="s">
        <v>48</v>
      </c>
      <c r="F228" s="3">
        <v>45347</v>
      </c>
      <c r="G228" s="3">
        <v>45357</v>
      </c>
      <c r="H228" s="5">
        <f t="shared" si="3"/>
        <v>10</v>
      </c>
      <c r="I228" t="s">
        <v>45</v>
      </c>
      <c r="J228" s="9" t="s">
        <v>46</v>
      </c>
      <c r="K228" s="12">
        <v>3583.9</v>
      </c>
      <c r="L228" s="11">
        <f>SUMIF(A:A, A228, K:K)</f>
        <v>3583.9</v>
      </c>
      <c r="M228">
        <f>COUNTIFS(A:A, A228, I:I, "Yes")</f>
        <v>0</v>
      </c>
      <c r="N228" t="str" cm="1">
        <f t="array" ref="N228">_xlfn.IFS(B228&lt;30, "&lt;30", B228&lt;50, "30-49", B228&lt;70, "50-69", TRUE, "70+")</f>
        <v>70+</v>
      </c>
    </row>
    <row r="229" spans="1:14">
      <c r="A229">
        <v>1228</v>
      </c>
      <c r="B229">
        <v>78</v>
      </c>
      <c r="C229" t="s">
        <v>43</v>
      </c>
      <c r="D229" t="s">
        <v>6</v>
      </c>
      <c r="E229" t="s">
        <v>58</v>
      </c>
      <c r="F229" s="3">
        <v>45429</v>
      </c>
      <c r="G229" s="3">
        <v>45430</v>
      </c>
      <c r="H229" s="5">
        <f t="shared" si="3"/>
        <v>1</v>
      </c>
      <c r="I229" t="s">
        <v>41</v>
      </c>
      <c r="J229" s="9">
        <v>18</v>
      </c>
      <c r="K229" s="12">
        <v>4607.22</v>
      </c>
      <c r="L229" s="11">
        <f>SUMIF(A:A, A229, K:K)</f>
        <v>4607.22</v>
      </c>
      <c r="M229">
        <f>COUNTIFS(A:A, A229, I:I, "Yes")</f>
        <v>1</v>
      </c>
      <c r="N229" t="str" cm="1">
        <f t="array" ref="N229">_xlfn.IFS(B229&lt;30, "&lt;30", B229&lt;50, "30-49", B229&lt;70, "50-69", TRUE, "70+")</f>
        <v>70+</v>
      </c>
    </row>
    <row r="230" spans="1:14">
      <c r="A230">
        <v>1229</v>
      </c>
      <c r="B230">
        <v>64</v>
      </c>
      <c r="C230" t="s">
        <v>43</v>
      </c>
      <c r="D230" t="s">
        <v>6</v>
      </c>
      <c r="E230" t="s">
        <v>51</v>
      </c>
      <c r="F230" s="3">
        <v>45385</v>
      </c>
      <c r="G230" s="3">
        <v>45386</v>
      </c>
      <c r="H230" s="5">
        <f t="shared" si="3"/>
        <v>1</v>
      </c>
      <c r="I230" t="s">
        <v>45</v>
      </c>
      <c r="J230" s="9" t="s">
        <v>46</v>
      </c>
      <c r="K230" s="12">
        <v>3613.89</v>
      </c>
      <c r="L230" s="11">
        <f>SUMIF(A:A, A230, K:K)</f>
        <v>3613.89</v>
      </c>
      <c r="M230">
        <f>COUNTIFS(A:A, A230, I:I, "Yes")</f>
        <v>0</v>
      </c>
      <c r="N230" t="str" cm="1">
        <f t="array" ref="N230">_xlfn.IFS(B230&lt;30, "&lt;30", B230&lt;50, "30-49", B230&lt;70, "50-69", TRUE, "70+")</f>
        <v>50-69</v>
      </c>
    </row>
    <row r="231" spans="1:14">
      <c r="A231">
        <v>1230</v>
      </c>
      <c r="B231">
        <v>64</v>
      </c>
      <c r="C231" t="s">
        <v>43</v>
      </c>
      <c r="D231" t="s">
        <v>4</v>
      </c>
      <c r="E231" t="s">
        <v>42</v>
      </c>
      <c r="F231" s="3">
        <v>45310</v>
      </c>
      <c r="G231" s="3">
        <v>45317</v>
      </c>
      <c r="H231" s="5">
        <f t="shared" si="3"/>
        <v>7</v>
      </c>
      <c r="I231" t="s">
        <v>45</v>
      </c>
      <c r="J231" s="9" t="s">
        <v>46</v>
      </c>
      <c r="K231" s="12">
        <v>12172.85</v>
      </c>
      <c r="L231" s="11">
        <f>SUMIF(A:A, A231, K:K)</f>
        <v>12172.85</v>
      </c>
      <c r="M231">
        <f>COUNTIFS(A:A, A231, I:I, "Yes")</f>
        <v>0</v>
      </c>
      <c r="N231" t="str" cm="1">
        <f t="array" ref="N231">_xlfn.IFS(B231&lt;30, "&lt;30", B231&lt;50, "30-49", B231&lt;70, "50-69", TRUE, "70+")</f>
        <v>50-69</v>
      </c>
    </row>
    <row r="232" spans="1:14">
      <c r="A232">
        <v>1231</v>
      </c>
      <c r="B232">
        <v>33</v>
      </c>
      <c r="C232" t="s">
        <v>39</v>
      </c>
      <c r="D232" t="s">
        <v>6</v>
      </c>
      <c r="E232" t="s">
        <v>51</v>
      </c>
      <c r="F232" s="3">
        <v>45316</v>
      </c>
      <c r="G232" s="3">
        <v>45323</v>
      </c>
      <c r="H232" s="5">
        <f t="shared" si="3"/>
        <v>7</v>
      </c>
      <c r="I232" t="s">
        <v>45</v>
      </c>
      <c r="J232" s="9" t="s">
        <v>46</v>
      </c>
      <c r="K232" s="12">
        <v>12538.77</v>
      </c>
      <c r="L232" s="11">
        <f>SUMIF(A:A, A232, K:K)</f>
        <v>12538.77</v>
      </c>
      <c r="M232">
        <f>COUNTIFS(A:A, A232, I:I, "Yes")</f>
        <v>0</v>
      </c>
      <c r="N232" t="str" cm="1">
        <f t="array" ref="N232">_xlfn.IFS(B232&lt;30, "&lt;30", B232&lt;50, "30-49", B232&lt;70, "50-69", TRUE, "70+")</f>
        <v>30-49</v>
      </c>
    </row>
    <row r="233" spans="1:14">
      <c r="A233">
        <v>1232</v>
      </c>
      <c r="B233">
        <v>64</v>
      </c>
      <c r="C233" t="s">
        <v>39</v>
      </c>
      <c r="D233" t="s">
        <v>6</v>
      </c>
      <c r="E233" t="s">
        <v>51</v>
      </c>
      <c r="F233" s="3">
        <v>45342</v>
      </c>
      <c r="G233" s="3">
        <v>45352</v>
      </c>
      <c r="H233" s="5">
        <f t="shared" si="3"/>
        <v>10</v>
      </c>
      <c r="I233" t="s">
        <v>45</v>
      </c>
      <c r="J233" s="9" t="s">
        <v>46</v>
      </c>
      <c r="K233" s="12">
        <v>9000.93</v>
      </c>
      <c r="L233" s="11">
        <f>SUMIF(A:A, A233, K:K)</f>
        <v>9000.93</v>
      </c>
      <c r="M233">
        <f>COUNTIFS(A:A, A233, I:I, "Yes")</f>
        <v>0</v>
      </c>
      <c r="N233" t="str" cm="1">
        <f t="array" ref="N233">_xlfn.IFS(B233&lt;30, "&lt;30", B233&lt;50, "30-49", B233&lt;70, "50-69", TRUE, "70+")</f>
        <v>50-69</v>
      </c>
    </row>
    <row r="234" spans="1:14">
      <c r="A234">
        <v>1233</v>
      </c>
      <c r="B234">
        <v>35</v>
      </c>
      <c r="C234" t="s">
        <v>43</v>
      </c>
      <c r="D234" t="s">
        <v>3</v>
      </c>
      <c r="E234" t="s">
        <v>40</v>
      </c>
      <c r="F234" s="3">
        <v>45413</v>
      </c>
      <c r="G234" s="3">
        <v>45422</v>
      </c>
      <c r="H234" s="5">
        <f t="shared" si="3"/>
        <v>9</v>
      </c>
      <c r="I234" t="s">
        <v>45</v>
      </c>
      <c r="J234" s="9" t="s">
        <v>46</v>
      </c>
      <c r="K234" s="12">
        <v>4787.29</v>
      </c>
      <c r="L234" s="11">
        <f>SUMIF(A:A, A234, K:K)</f>
        <v>4787.29</v>
      </c>
      <c r="M234">
        <f>COUNTIFS(A:A, A234, I:I, "Yes")</f>
        <v>0</v>
      </c>
      <c r="N234" t="str" cm="1">
        <f t="array" ref="N234">_xlfn.IFS(B234&lt;30, "&lt;30", B234&lt;50, "30-49", B234&lt;70, "50-69", TRUE, "70+")</f>
        <v>30-49</v>
      </c>
    </row>
    <row r="235" spans="1:14">
      <c r="A235">
        <v>1234</v>
      </c>
      <c r="B235">
        <v>59</v>
      </c>
      <c r="C235" t="s">
        <v>43</v>
      </c>
      <c r="D235" t="s">
        <v>4</v>
      </c>
      <c r="E235" t="s">
        <v>42</v>
      </c>
      <c r="F235" s="3">
        <v>45333</v>
      </c>
      <c r="G235" s="3">
        <v>45340</v>
      </c>
      <c r="H235" s="5">
        <f t="shared" si="3"/>
        <v>7</v>
      </c>
      <c r="I235" t="s">
        <v>45</v>
      </c>
      <c r="J235" s="9" t="s">
        <v>46</v>
      </c>
      <c r="K235" s="12">
        <v>10124.700000000001</v>
      </c>
      <c r="L235" s="11">
        <f>SUMIF(A:A, A235, K:K)</f>
        <v>10124.700000000001</v>
      </c>
      <c r="M235">
        <f>COUNTIFS(A:A, A235, I:I, "Yes")</f>
        <v>0</v>
      </c>
      <c r="N235" t="str" cm="1">
        <f t="array" ref="N235">_xlfn.IFS(B235&lt;30, "&lt;30", B235&lt;50, "30-49", B235&lt;70, "50-69", TRUE, "70+")</f>
        <v>50-69</v>
      </c>
    </row>
    <row r="236" spans="1:14">
      <c r="A236">
        <v>1235</v>
      </c>
      <c r="B236">
        <v>86</v>
      </c>
      <c r="C236" t="s">
        <v>43</v>
      </c>
      <c r="D236" t="s">
        <v>4</v>
      </c>
      <c r="E236" t="s">
        <v>55</v>
      </c>
      <c r="F236" s="3">
        <v>45436</v>
      </c>
      <c r="G236" s="3">
        <v>45441</v>
      </c>
      <c r="H236" s="5">
        <f t="shared" si="3"/>
        <v>5</v>
      </c>
      <c r="I236" t="s">
        <v>45</v>
      </c>
      <c r="J236" s="9" t="s">
        <v>46</v>
      </c>
      <c r="K236" s="12">
        <v>12788.99</v>
      </c>
      <c r="L236" s="11">
        <f>SUMIF(A:A, A236, K:K)</f>
        <v>12788.99</v>
      </c>
      <c r="M236">
        <f>COUNTIFS(A:A, A236, I:I, "Yes")</f>
        <v>0</v>
      </c>
      <c r="N236" t="str" cm="1">
        <f t="array" ref="N236">_xlfn.IFS(B236&lt;30, "&lt;30", B236&lt;50, "30-49", B236&lt;70, "50-69", TRUE, "70+")</f>
        <v>70+</v>
      </c>
    </row>
    <row r="237" spans="1:14">
      <c r="A237">
        <v>1236</v>
      </c>
      <c r="B237">
        <v>32</v>
      </c>
      <c r="C237" t="s">
        <v>43</v>
      </c>
      <c r="D237" t="s">
        <v>6</v>
      </c>
      <c r="E237" t="s">
        <v>58</v>
      </c>
      <c r="F237" s="3">
        <v>45441</v>
      </c>
      <c r="G237" s="3">
        <v>45446</v>
      </c>
      <c r="H237" s="5">
        <f t="shared" si="3"/>
        <v>5</v>
      </c>
      <c r="I237" t="s">
        <v>41</v>
      </c>
      <c r="J237" s="9">
        <v>24</v>
      </c>
      <c r="K237" s="12">
        <v>8695.08</v>
      </c>
      <c r="L237" s="11">
        <f>SUMIF(A:A, A237, K:K)</f>
        <v>8695.08</v>
      </c>
      <c r="M237">
        <f>COUNTIFS(A:A, A237, I:I, "Yes")</f>
        <v>1</v>
      </c>
      <c r="N237" t="str" cm="1">
        <f t="array" ref="N237">_xlfn.IFS(B237&lt;30, "&lt;30", B237&lt;50, "30-49", B237&lt;70, "50-69", TRUE, "70+")</f>
        <v>30-49</v>
      </c>
    </row>
    <row r="238" spans="1:14">
      <c r="A238">
        <v>1237</v>
      </c>
      <c r="B238">
        <v>47</v>
      </c>
      <c r="C238" t="s">
        <v>39</v>
      </c>
      <c r="D238" t="s">
        <v>4</v>
      </c>
      <c r="E238" t="s">
        <v>55</v>
      </c>
      <c r="F238" s="3">
        <v>45441</v>
      </c>
      <c r="G238" s="3">
        <v>45449</v>
      </c>
      <c r="H238" s="5">
        <f t="shared" si="3"/>
        <v>8</v>
      </c>
      <c r="I238" t="s">
        <v>41</v>
      </c>
      <c r="J238" s="9">
        <v>21</v>
      </c>
      <c r="K238" s="12">
        <v>10548.3</v>
      </c>
      <c r="L238" s="11">
        <f>SUMIF(A:A, A238, K:K)</f>
        <v>10548.3</v>
      </c>
      <c r="M238">
        <f>COUNTIFS(A:A, A238, I:I, "Yes")</f>
        <v>1</v>
      </c>
      <c r="N238" t="str" cm="1">
        <f t="array" ref="N238">_xlfn.IFS(B238&lt;30, "&lt;30", B238&lt;50, "30-49", B238&lt;70, "50-69", TRUE, "70+")</f>
        <v>30-49</v>
      </c>
    </row>
    <row r="239" spans="1:14">
      <c r="A239">
        <v>1238</v>
      </c>
      <c r="B239">
        <v>36</v>
      </c>
      <c r="C239" t="s">
        <v>39</v>
      </c>
      <c r="D239" t="s">
        <v>4</v>
      </c>
      <c r="E239" t="s">
        <v>49</v>
      </c>
      <c r="F239" s="3">
        <v>45300</v>
      </c>
      <c r="G239" s="3">
        <v>45310</v>
      </c>
      <c r="H239" s="5">
        <f t="shared" si="3"/>
        <v>10</v>
      </c>
      <c r="I239" t="s">
        <v>41</v>
      </c>
      <c r="J239" s="9">
        <v>11</v>
      </c>
      <c r="K239" s="12">
        <v>3227.25</v>
      </c>
      <c r="L239" s="11">
        <f>SUMIF(A:A, A239, K:K)</f>
        <v>3227.25</v>
      </c>
      <c r="M239">
        <f>COUNTIFS(A:A, A239, I:I, "Yes")</f>
        <v>1</v>
      </c>
      <c r="N239" t="str" cm="1">
        <f t="array" ref="N239">_xlfn.IFS(B239&lt;30, "&lt;30", B239&lt;50, "30-49", B239&lt;70, "50-69", TRUE, "70+")</f>
        <v>30-49</v>
      </c>
    </row>
    <row r="240" spans="1:14">
      <c r="A240">
        <v>1239</v>
      </c>
      <c r="B240">
        <v>37</v>
      </c>
      <c r="C240" t="s">
        <v>43</v>
      </c>
      <c r="D240" t="s">
        <v>6</v>
      </c>
      <c r="E240" t="s">
        <v>58</v>
      </c>
      <c r="F240" s="3">
        <v>45344</v>
      </c>
      <c r="G240" s="3">
        <v>45351</v>
      </c>
      <c r="H240" s="5">
        <f t="shared" si="3"/>
        <v>7</v>
      </c>
      <c r="I240" t="s">
        <v>45</v>
      </c>
      <c r="J240" s="9" t="s">
        <v>46</v>
      </c>
      <c r="K240" s="12">
        <v>13473.81</v>
      </c>
      <c r="L240" s="11">
        <f>SUMIF(A:A, A240, K:K)</f>
        <v>13473.81</v>
      </c>
      <c r="M240">
        <f>COUNTIFS(A:A, A240, I:I, "Yes")</f>
        <v>0</v>
      </c>
      <c r="N240" t="str" cm="1">
        <f t="array" ref="N240">_xlfn.IFS(B240&lt;30, "&lt;30", B240&lt;50, "30-49", B240&lt;70, "50-69", TRUE, "70+")</f>
        <v>30-49</v>
      </c>
    </row>
    <row r="241" spans="1:14">
      <c r="A241">
        <v>1240</v>
      </c>
      <c r="B241">
        <v>35</v>
      </c>
      <c r="C241" t="s">
        <v>39</v>
      </c>
      <c r="D241" t="s">
        <v>3</v>
      </c>
      <c r="E241" t="s">
        <v>44</v>
      </c>
      <c r="F241" s="3">
        <v>45435</v>
      </c>
      <c r="G241" s="3">
        <v>45441</v>
      </c>
      <c r="H241" s="5">
        <f t="shared" si="3"/>
        <v>6</v>
      </c>
      <c r="I241" t="s">
        <v>45</v>
      </c>
      <c r="J241" s="9" t="s">
        <v>46</v>
      </c>
      <c r="K241" s="12">
        <v>9305.73</v>
      </c>
      <c r="L241" s="11">
        <f>SUMIF(A:A, A241, K:K)</f>
        <v>9305.73</v>
      </c>
      <c r="M241">
        <f>COUNTIFS(A:A, A241, I:I, "Yes")</f>
        <v>0</v>
      </c>
      <c r="N241" t="str" cm="1">
        <f t="array" ref="N241">_xlfn.IFS(B241&lt;30, "&lt;30", B241&lt;50, "30-49", B241&lt;70, "50-69", TRUE, "70+")</f>
        <v>30-49</v>
      </c>
    </row>
    <row r="242" spans="1:14">
      <c r="A242">
        <v>1241</v>
      </c>
      <c r="B242">
        <v>76</v>
      </c>
      <c r="C242" t="s">
        <v>43</v>
      </c>
      <c r="D242" t="s">
        <v>6</v>
      </c>
      <c r="E242" t="s">
        <v>53</v>
      </c>
      <c r="F242" s="3">
        <v>45431</v>
      </c>
      <c r="G242" s="3">
        <v>45437</v>
      </c>
      <c r="H242" s="5">
        <f t="shared" si="3"/>
        <v>6</v>
      </c>
      <c r="I242" t="s">
        <v>45</v>
      </c>
      <c r="J242" s="9" t="s">
        <v>46</v>
      </c>
      <c r="K242" s="12">
        <v>10320.92</v>
      </c>
      <c r="L242" s="11">
        <f>SUMIF(A:A, A242, K:K)</f>
        <v>10320.92</v>
      </c>
      <c r="M242">
        <f>COUNTIFS(A:A, A242, I:I, "Yes")</f>
        <v>0</v>
      </c>
      <c r="N242" t="str" cm="1">
        <f t="array" ref="N242">_xlfn.IFS(B242&lt;30, "&lt;30", B242&lt;50, "30-49", B242&lt;70, "50-69", TRUE, "70+")</f>
        <v>70+</v>
      </c>
    </row>
    <row r="243" spans="1:14">
      <c r="A243">
        <v>1242</v>
      </c>
      <c r="B243">
        <v>53</v>
      </c>
      <c r="C243" t="s">
        <v>43</v>
      </c>
      <c r="D243" t="s">
        <v>7</v>
      </c>
      <c r="E243" t="s">
        <v>50</v>
      </c>
      <c r="F243" s="3">
        <v>45349</v>
      </c>
      <c r="G243" s="3">
        <v>45354</v>
      </c>
      <c r="H243" s="5">
        <f t="shared" si="3"/>
        <v>5</v>
      </c>
      <c r="I243" t="s">
        <v>45</v>
      </c>
      <c r="J243" s="9" t="s">
        <v>46</v>
      </c>
      <c r="K243" s="12">
        <v>11458.81</v>
      </c>
      <c r="L243" s="11">
        <f>SUMIF(A:A, A243, K:K)</f>
        <v>11458.81</v>
      </c>
      <c r="M243">
        <f>COUNTIFS(A:A, A243, I:I, "Yes")</f>
        <v>0</v>
      </c>
      <c r="N243" t="str" cm="1">
        <f t="array" ref="N243">_xlfn.IFS(B243&lt;30, "&lt;30", B243&lt;50, "30-49", B243&lt;70, "50-69", TRUE, "70+")</f>
        <v>50-69</v>
      </c>
    </row>
    <row r="244" spans="1:14">
      <c r="A244">
        <v>1243</v>
      </c>
      <c r="B244">
        <v>79</v>
      </c>
      <c r="C244" t="s">
        <v>43</v>
      </c>
      <c r="D244" t="s">
        <v>5</v>
      </c>
      <c r="E244" t="s">
        <v>56</v>
      </c>
      <c r="F244" s="3">
        <v>45435</v>
      </c>
      <c r="G244" s="3">
        <v>45440</v>
      </c>
      <c r="H244" s="5">
        <f t="shared" si="3"/>
        <v>5</v>
      </c>
      <c r="I244" t="s">
        <v>45</v>
      </c>
      <c r="J244" s="9" t="s">
        <v>46</v>
      </c>
      <c r="K244" s="12">
        <v>4462.49</v>
      </c>
      <c r="L244" s="11">
        <f>SUMIF(A:A, A244, K:K)</f>
        <v>4462.49</v>
      </c>
      <c r="M244">
        <f>COUNTIFS(A:A, A244, I:I, "Yes")</f>
        <v>0</v>
      </c>
      <c r="N244" t="str" cm="1">
        <f t="array" ref="N244">_xlfn.IFS(B244&lt;30, "&lt;30", B244&lt;50, "30-49", B244&lt;70, "50-69", TRUE, "70+")</f>
        <v>70+</v>
      </c>
    </row>
    <row r="245" spans="1:14">
      <c r="A245">
        <v>1244</v>
      </c>
      <c r="B245">
        <v>68</v>
      </c>
      <c r="C245" t="s">
        <v>43</v>
      </c>
      <c r="D245" t="s">
        <v>4</v>
      </c>
      <c r="E245" t="s">
        <v>49</v>
      </c>
      <c r="F245" s="3">
        <v>45329</v>
      </c>
      <c r="G245" s="3">
        <v>45334</v>
      </c>
      <c r="H245" s="5">
        <f t="shared" si="3"/>
        <v>5</v>
      </c>
      <c r="I245" t="s">
        <v>41</v>
      </c>
      <c r="J245" s="9">
        <v>14</v>
      </c>
      <c r="K245" s="12">
        <v>14463.76</v>
      </c>
      <c r="L245" s="11">
        <f>SUMIF(A:A, A245, K:K)</f>
        <v>14463.76</v>
      </c>
      <c r="M245">
        <f>COUNTIFS(A:A, A245, I:I, "Yes")</f>
        <v>1</v>
      </c>
      <c r="N245" t="str" cm="1">
        <f t="array" ref="N245">_xlfn.IFS(B245&lt;30, "&lt;30", B245&lt;50, "30-49", B245&lt;70, "50-69", TRUE, "70+")</f>
        <v>50-69</v>
      </c>
    </row>
    <row r="246" spans="1:14">
      <c r="A246">
        <v>1245</v>
      </c>
      <c r="B246">
        <v>74</v>
      </c>
      <c r="C246" t="s">
        <v>43</v>
      </c>
      <c r="D246" t="s">
        <v>3</v>
      </c>
      <c r="E246" t="s">
        <v>47</v>
      </c>
      <c r="F246" s="3">
        <v>45414</v>
      </c>
      <c r="G246" s="3">
        <v>45418</v>
      </c>
      <c r="H246" s="5">
        <f t="shared" si="3"/>
        <v>4</v>
      </c>
      <c r="I246" t="s">
        <v>41</v>
      </c>
      <c r="J246" s="9">
        <v>22</v>
      </c>
      <c r="K246" s="12">
        <v>6253.59</v>
      </c>
      <c r="L246" s="11">
        <f>SUMIF(A:A, A246, K:K)</f>
        <v>6253.59</v>
      </c>
      <c r="M246">
        <f>COUNTIFS(A:A, A246, I:I, "Yes")</f>
        <v>1</v>
      </c>
      <c r="N246" t="str" cm="1">
        <f t="array" ref="N246">_xlfn.IFS(B246&lt;30, "&lt;30", B246&lt;50, "30-49", B246&lt;70, "50-69", TRUE, "70+")</f>
        <v>70+</v>
      </c>
    </row>
    <row r="247" spans="1:14">
      <c r="A247">
        <v>1246</v>
      </c>
      <c r="B247">
        <v>52</v>
      </c>
      <c r="C247" t="s">
        <v>39</v>
      </c>
      <c r="D247" t="s">
        <v>4</v>
      </c>
      <c r="E247" t="s">
        <v>55</v>
      </c>
      <c r="F247" s="3">
        <v>45319</v>
      </c>
      <c r="G247" s="3">
        <v>45329</v>
      </c>
      <c r="H247" s="5">
        <f t="shared" si="3"/>
        <v>10</v>
      </c>
      <c r="I247" t="s">
        <v>41</v>
      </c>
      <c r="J247" s="9">
        <v>12</v>
      </c>
      <c r="K247" s="12">
        <v>3609.19</v>
      </c>
      <c r="L247" s="11">
        <f>SUMIF(A:A, A247, K:K)</f>
        <v>3609.19</v>
      </c>
      <c r="M247">
        <f>COUNTIFS(A:A, A247, I:I, "Yes")</f>
        <v>1</v>
      </c>
      <c r="N247" t="str" cm="1">
        <f t="array" ref="N247">_xlfn.IFS(B247&lt;30, "&lt;30", B247&lt;50, "30-49", B247&lt;70, "50-69", TRUE, "70+")</f>
        <v>50-69</v>
      </c>
    </row>
    <row r="248" spans="1:14">
      <c r="A248">
        <v>1247</v>
      </c>
      <c r="B248">
        <v>47</v>
      </c>
      <c r="C248" t="s">
        <v>39</v>
      </c>
      <c r="D248" t="s">
        <v>4</v>
      </c>
      <c r="E248" t="s">
        <v>42</v>
      </c>
      <c r="F248" s="3">
        <v>45317</v>
      </c>
      <c r="G248" s="3">
        <v>45324</v>
      </c>
      <c r="H248" s="5">
        <f t="shared" si="3"/>
        <v>7</v>
      </c>
      <c r="I248" t="s">
        <v>45</v>
      </c>
      <c r="J248" s="9" t="s">
        <v>46</v>
      </c>
      <c r="K248" s="12">
        <v>11608.3</v>
      </c>
      <c r="L248" s="11">
        <f>SUMIF(A:A, A248, K:K)</f>
        <v>11608.3</v>
      </c>
      <c r="M248">
        <f>COUNTIFS(A:A, A248, I:I, "Yes")</f>
        <v>0</v>
      </c>
      <c r="N248" t="str" cm="1">
        <f t="array" ref="N248">_xlfn.IFS(B248&lt;30, "&lt;30", B248&lt;50, "30-49", B248&lt;70, "50-69", TRUE, "70+")</f>
        <v>30-49</v>
      </c>
    </row>
    <row r="249" spans="1:14">
      <c r="A249">
        <v>1248</v>
      </c>
      <c r="B249">
        <v>35</v>
      </c>
      <c r="C249" t="s">
        <v>39</v>
      </c>
      <c r="D249" t="s">
        <v>3</v>
      </c>
      <c r="E249" t="s">
        <v>44</v>
      </c>
      <c r="F249" s="3">
        <v>45432</v>
      </c>
      <c r="G249" s="3">
        <v>45435</v>
      </c>
      <c r="H249" s="5">
        <f t="shared" si="3"/>
        <v>3</v>
      </c>
      <c r="I249" t="s">
        <v>45</v>
      </c>
      <c r="J249" s="9" t="s">
        <v>46</v>
      </c>
      <c r="K249" s="12">
        <v>10834.71</v>
      </c>
      <c r="L249" s="11">
        <f>SUMIF(A:A, A249, K:K)</f>
        <v>10834.71</v>
      </c>
      <c r="M249">
        <f>COUNTIFS(A:A, A249, I:I, "Yes")</f>
        <v>0</v>
      </c>
      <c r="N249" t="str" cm="1">
        <f t="array" ref="N249">_xlfn.IFS(B249&lt;30, "&lt;30", B249&lt;50, "30-49", B249&lt;70, "50-69", TRUE, "70+")</f>
        <v>30-49</v>
      </c>
    </row>
    <row r="250" spans="1:14">
      <c r="A250">
        <v>1249</v>
      </c>
      <c r="B250">
        <v>43</v>
      </c>
      <c r="C250" t="s">
        <v>43</v>
      </c>
      <c r="D250" t="s">
        <v>5</v>
      </c>
      <c r="E250" t="s">
        <v>56</v>
      </c>
      <c r="F250" s="3">
        <v>45374</v>
      </c>
      <c r="G250" s="3">
        <v>45379</v>
      </c>
      <c r="H250" s="5">
        <f t="shared" si="3"/>
        <v>5</v>
      </c>
      <c r="I250" t="s">
        <v>41</v>
      </c>
      <c r="J250" s="9">
        <v>29</v>
      </c>
      <c r="K250" s="12">
        <v>4073.53</v>
      </c>
      <c r="L250" s="11">
        <f>SUMIF(A:A, A250, K:K)</f>
        <v>4073.53</v>
      </c>
      <c r="M250">
        <f>COUNTIFS(A:A, A250, I:I, "Yes")</f>
        <v>1</v>
      </c>
      <c r="N250" t="str" cm="1">
        <f t="array" ref="N250">_xlfn.IFS(B250&lt;30, "&lt;30", B250&lt;50, "30-49", B250&lt;70, "50-69", TRUE, "70+")</f>
        <v>30-49</v>
      </c>
    </row>
    <row r="251" spans="1:14">
      <c r="A251">
        <v>1250</v>
      </c>
      <c r="B251">
        <v>86</v>
      </c>
      <c r="C251" t="s">
        <v>39</v>
      </c>
      <c r="D251" t="s">
        <v>4</v>
      </c>
      <c r="E251" t="s">
        <v>42</v>
      </c>
      <c r="F251" s="3">
        <v>45336</v>
      </c>
      <c r="G251" s="3">
        <v>45343</v>
      </c>
      <c r="H251" s="5">
        <f t="shared" si="3"/>
        <v>7</v>
      </c>
      <c r="I251" t="s">
        <v>41</v>
      </c>
      <c r="J251" s="9">
        <v>6</v>
      </c>
      <c r="K251" s="12">
        <v>14966.06</v>
      </c>
      <c r="L251" s="11">
        <f>SUMIF(A:A, A251, K:K)</f>
        <v>14966.06</v>
      </c>
      <c r="M251">
        <f>COUNTIFS(A:A, A251, I:I, "Yes")</f>
        <v>1</v>
      </c>
      <c r="N251" t="str" cm="1">
        <f t="array" ref="N251">_xlfn.IFS(B251&lt;30, "&lt;30", B251&lt;50, "30-49", B251&lt;70, "50-69", TRUE, "70+")</f>
        <v>70+</v>
      </c>
    </row>
    <row r="252" spans="1:14">
      <c r="A252">
        <v>1251</v>
      </c>
      <c r="B252">
        <v>41</v>
      </c>
      <c r="C252" t="s">
        <v>43</v>
      </c>
      <c r="D252" t="s">
        <v>5</v>
      </c>
      <c r="E252" t="s">
        <v>56</v>
      </c>
      <c r="F252" s="3">
        <v>45301</v>
      </c>
      <c r="G252" s="3">
        <v>45302</v>
      </c>
      <c r="H252" s="5">
        <f t="shared" si="3"/>
        <v>1</v>
      </c>
      <c r="I252" t="s">
        <v>45</v>
      </c>
      <c r="J252" s="9" t="s">
        <v>46</v>
      </c>
      <c r="K252" s="12">
        <v>9815.5400000000009</v>
      </c>
      <c r="L252" s="11">
        <f>SUMIF(A:A, A252, K:K)</f>
        <v>9815.5400000000009</v>
      </c>
      <c r="M252">
        <f>COUNTIFS(A:A, A252, I:I, "Yes")</f>
        <v>0</v>
      </c>
      <c r="N252" t="str" cm="1">
        <f t="array" ref="N252">_xlfn.IFS(B252&lt;30, "&lt;30", B252&lt;50, "30-49", B252&lt;70, "50-69", TRUE, "70+")</f>
        <v>30-49</v>
      </c>
    </row>
    <row r="253" spans="1:14">
      <c r="A253">
        <v>1252</v>
      </c>
      <c r="B253">
        <v>54</v>
      </c>
      <c r="C253" t="s">
        <v>43</v>
      </c>
      <c r="D253" t="s">
        <v>3</v>
      </c>
      <c r="E253" t="s">
        <v>47</v>
      </c>
      <c r="F253" s="3">
        <v>45431</v>
      </c>
      <c r="G253" s="3">
        <v>45440</v>
      </c>
      <c r="H253" s="5">
        <f t="shared" si="3"/>
        <v>9</v>
      </c>
      <c r="I253" t="s">
        <v>45</v>
      </c>
      <c r="J253" s="9" t="s">
        <v>46</v>
      </c>
      <c r="K253" s="12">
        <v>13671.12</v>
      </c>
      <c r="L253" s="11">
        <f>SUMIF(A:A, A253, K:K)</f>
        <v>13671.12</v>
      </c>
      <c r="M253">
        <f>COUNTIFS(A:A, A253, I:I, "Yes")</f>
        <v>0</v>
      </c>
      <c r="N253" t="str" cm="1">
        <f t="array" ref="N253">_xlfn.IFS(B253&lt;30, "&lt;30", B253&lt;50, "30-49", B253&lt;70, "50-69", TRUE, "70+")</f>
        <v>50-69</v>
      </c>
    </row>
    <row r="254" spans="1:14">
      <c r="A254">
        <v>1253</v>
      </c>
      <c r="B254">
        <v>77</v>
      </c>
      <c r="C254" t="s">
        <v>43</v>
      </c>
      <c r="D254" t="s">
        <v>7</v>
      </c>
      <c r="E254" t="s">
        <v>54</v>
      </c>
      <c r="F254" s="3">
        <v>45341</v>
      </c>
      <c r="G254" s="3">
        <v>45343</v>
      </c>
      <c r="H254" s="5">
        <f t="shared" si="3"/>
        <v>2</v>
      </c>
      <c r="I254" t="s">
        <v>45</v>
      </c>
      <c r="J254" s="9" t="s">
        <v>46</v>
      </c>
      <c r="K254" s="12">
        <v>4949.93</v>
      </c>
      <c r="L254" s="11">
        <f>SUMIF(A:A, A254, K:K)</f>
        <v>4949.93</v>
      </c>
      <c r="M254">
        <f>COUNTIFS(A:A, A254, I:I, "Yes")</f>
        <v>0</v>
      </c>
      <c r="N254" t="str" cm="1">
        <f t="array" ref="N254">_xlfn.IFS(B254&lt;30, "&lt;30", B254&lt;50, "30-49", B254&lt;70, "50-69", TRUE, "70+")</f>
        <v>70+</v>
      </c>
    </row>
    <row r="255" spans="1:14">
      <c r="A255">
        <v>1254</v>
      </c>
      <c r="B255">
        <v>50</v>
      </c>
      <c r="C255" t="s">
        <v>39</v>
      </c>
      <c r="D255" t="s">
        <v>5</v>
      </c>
      <c r="E255" t="s">
        <v>48</v>
      </c>
      <c r="F255" s="3">
        <v>45295</v>
      </c>
      <c r="G255" s="3">
        <v>45301</v>
      </c>
      <c r="H255" s="5">
        <f t="shared" si="3"/>
        <v>6</v>
      </c>
      <c r="I255" t="s">
        <v>45</v>
      </c>
      <c r="J255" s="9" t="s">
        <v>46</v>
      </c>
      <c r="K255" s="12">
        <v>9813.3700000000008</v>
      </c>
      <c r="L255" s="11">
        <f>SUMIF(A:A, A255, K:K)</f>
        <v>9813.3700000000008</v>
      </c>
      <c r="M255">
        <f>COUNTIFS(A:A, A255, I:I, "Yes")</f>
        <v>0</v>
      </c>
      <c r="N255" t="str" cm="1">
        <f t="array" ref="N255">_xlfn.IFS(B255&lt;30, "&lt;30", B255&lt;50, "30-49", B255&lt;70, "50-69", TRUE, "70+")</f>
        <v>50-69</v>
      </c>
    </row>
    <row r="256" spans="1:14">
      <c r="A256">
        <v>1255</v>
      </c>
      <c r="B256">
        <v>69</v>
      </c>
      <c r="C256" t="s">
        <v>43</v>
      </c>
      <c r="D256" t="s">
        <v>7</v>
      </c>
      <c r="E256" t="s">
        <v>50</v>
      </c>
      <c r="F256" s="3">
        <v>45423</v>
      </c>
      <c r="G256" s="3">
        <v>45429</v>
      </c>
      <c r="H256" s="5">
        <f t="shared" si="3"/>
        <v>6</v>
      </c>
      <c r="I256" t="s">
        <v>41</v>
      </c>
      <c r="J256" s="9">
        <v>17</v>
      </c>
      <c r="K256" s="12">
        <v>11031.07</v>
      </c>
      <c r="L256" s="11">
        <f>SUMIF(A:A, A256, K:K)</f>
        <v>11031.07</v>
      </c>
      <c r="M256">
        <f>COUNTIFS(A:A, A256, I:I, "Yes")</f>
        <v>1</v>
      </c>
      <c r="N256" t="str" cm="1">
        <f t="array" ref="N256">_xlfn.IFS(B256&lt;30, "&lt;30", B256&lt;50, "30-49", B256&lt;70, "50-69", TRUE, "70+")</f>
        <v>50-69</v>
      </c>
    </row>
    <row r="257" spans="1:14">
      <c r="A257">
        <v>1256</v>
      </c>
      <c r="B257">
        <v>79</v>
      </c>
      <c r="C257" t="s">
        <v>43</v>
      </c>
      <c r="D257" t="s">
        <v>7</v>
      </c>
      <c r="E257" t="s">
        <v>50</v>
      </c>
      <c r="F257" s="3">
        <v>45355</v>
      </c>
      <c r="G257" s="3">
        <v>45356</v>
      </c>
      <c r="H257" s="5">
        <f t="shared" si="3"/>
        <v>1</v>
      </c>
      <c r="I257" t="s">
        <v>45</v>
      </c>
      <c r="J257" s="9" t="s">
        <v>46</v>
      </c>
      <c r="K257" s="12">
        <v>7602.89</v>
      </c>
      <c r="L257" s="11">
        <f>SUMIF(A:A, A257, K:K)</f>
        <v>7602.89</v>
      </c>
      <c r="M257">
        <f>COUNTIFS(A:A, A257, I:I, "Yes")</f>
        <v>0</v>
      </c>
      <c r="N257" t="str" cm="1">
        <f t="array" ref="N257">_xlfn.IFS(B257&lt;30, "&lt;30", B257&lt;50, "30-49", B257&lt;70, "50-69", TRUE, "70+")</f>
        <v>70+</v>
      </c>
    </row>
    <row r="258" spans="1:14">
      <c r="A258">
        <v>1257</v>
      </c>
      <c r="B258">
        <v>60</v>
      </c>
      <c r="C258" t="s">
        <v>43</v>
      </c>
      <c r="D258" t="s">
        <v>5</v>
      </c>
      <c r="E258" t="s">
        <v>56</v>
      </c>
      <c r="F258" s="3">
        <v>45441</v>
      </c>
      <c r="G258" s="3">
        <v>45451</v>
      </c>
      <c r="H258" s="5">
        <f t="shared" si="3"/>
        <v>10</v>
      </c>
      <c r="I258" t="s">
        <v>41</v>
      </c>
      <c r="J258" s="9">
        <v>13</v>
      </c>
      <c r="K258" s="12">
        <v>10844.2</v>
      </c>
      <c r="L258" s="11">
        <f>SUMIF(A:A, A258, K:K)</f>
        <v>10844.2</v>
      </c>
      <c r="M258">
        <f>COUNTIFS(A:A, A258, I:I, "Yes")</f>
        <v>1</v>
      </c>
      <c r="N258" t="str" cm="1">
        <f t="array" ref="N258">_xlfn.IFS(B258&lt;30, "&lt;30", B258&lt;50, "30-49", B258&lt;70, "50-69", TRUE, "70+")</f>
        <v>50-69</v>
      </c>
    </row>
    <row r="259" spans="1:14">
      <c r="A259">
        <v>1258</v>
      </c>
      <c r="B259">
        <v>33</v>
      </c>
      <c r="C259" t="s">
        <v>43</v>
      </c>
      <c r="D259" t="s">
        <v>7</v>
      </c>
      <c r="E259" t="s">
        <v>50</v>
      </c>
      <c r="F259" s="3">
        <v>45370</v>
      </c>
      <c r="G259" s="3">
        <v>45373</v>
      </c>
      <c r="H259" s="5">
        <f t="shared" ref="H259:I311" si="4">G259-F259</f>
        <v>3</v>
      </c>
      <c r="I259" t="s">
        <v>45</v>
      </c>
      <c r="J259" s="9" t="s">
        <v>46</v>
      </c>
      <c r="K259" s="12">
        <v>11232.88</v>
      </c>
      <c r="L259" s="11">
        <f>SUMIF(A:A, A259, K:K)</f>
        <v>11232.88</v>
      </c>
      <c r="M259">
        <f>COUNTIFS(A:A, A259, I:I, "Yes")</f>
        <v>0</v>
      </c>
      <c r="N259" t="str" cm="1">
        <f t="array" ref="N259">_xlfn.IFS(B259&lt;30, "&lt;30", B259&lt;50, "30-49", B259&lt;70, "50-69", TRUE, "70+")</f>
        <v>30-49</v>
      </c>
    </row>
    <row r="260" spans="1:14">
      <c r="A260">
        <v>1259</v>
      </c>
      <c r="B260">
        <v>33</v>
      </c>
      <c r="C260" t="s">
        <v>43</v>
      </c>
      <c r="D260" t="s">
        <v>6</v>
      </c>
      <c r="E260" t="s">
        <v>51</v>
      </c>
      <c r="F260" s="3">
        <v>45386</v>
      </c>
      <c r="G260" s="3">
        <v>45396</v>
      </c>
      <c r="H260" s="5">
        <f t="shared" si="4"/>
        <v>10</v>
      </c>
      <c r="I260" t="s">
        <v>41</v>
      </c>
      <c r="J260" s="9">
        <v>12</v>
      </c>
      <c r="K260" s="12">
        <v>14488.33</v>
      </c>
      <c r="L260" s="11">
        <f>SUMIF(A:A, A260, K:K)</f>
        <v>14488.33</v>
      </c>
      <c r="M260">
        <f>COUNTIFS(A:A, A260, I:I, "Yes")</f>
        <v>1</v>
      </c>
      <c r="N260" t="str" cm="1">
        <f t="array" ref="N260">_xlfn.IFS(B260&lt;30, "&lt;30", B260&lt;50, "30-49", B260&lt;70, "50-69", TRUE, "70+")</f>
        <v>30-49</v>
      </c>
    </row>
    <row r="261" spans="1:14">
      <c r="A261">
        <v>1260</v>
      </c>
      <c r="B261">
        <v>76</v>
      </c>
      <c r="C261" t="s">
        <v>43</v>
      </c>
      <c r="D261" t="s">
        <v>5</v>
      </c>
      <c r="E261" t="s">
        <v>52</v>
      </c>
      <c r="F261" s="3">
        <v>45398</v>
      </c>
      <c r="G261" s="3">
        <v>45407</v>
      </c>
      <c r="H261" s="5">
        <f t="shared" si="4"/>
        <v>9</v>
      </c>
      <c r="I261" t="s">
        <v>45</v>
      </c>
      <c r="J261" s="9" t="s">
        <v>46</v>
      </c>
      <c r="K261" s="12">
        <v>12088.21</v>
      </c>
      <c r="L261" s="11">
        <f>SUMIF(A:A, A261, K:K)</f>
        <v>12088.21</v>
      </c>
      <c r="M261">
        <f>COUNTIFS(A:A, A261, I:I, "Yes")</f>
        <v>0</v>
      </c>
      <c r="N261" t="str" cm="1">
        <f t="array" ref="N261">_xlfn.IFS(B261&lt;30, "&lt;30", B261&lt;50, "30-49", B261&lt;70, "50-69", TRUE, "70+")</f>
        <v>70+</v>
      </c>
    </row>
    <row r="262" spans="1:14">
      <c r="A262">
        <v>1261</v>
      </c>
      <c r="B262">
        <v>28</v>
      </c>
      <c r="C262" t="s">
        <v>43</v>
      </c>
      <c r="D262" t="s">
        <v>7</v>
      </c>
      <c r="E262" t="s">
        <v>50</v>
      </c>
      <c r="F262" s="3">
        <v>45427</v>
      </c>
      <c r="G262" s="3">
        <v>45433</v>
      </c>
      <c r="H262" s="5">
        <f t="shared" si="4"/>
        <v>6</v>
      </c>
      <c r="I262" t="s">
        <v>41</v>
      </c>
      <c r="J262" s="9">
        <v>23</v>
      </c>
      <c r="K262" s="12">
        <v>4346.51</v>
      </c>
      <c r="L262" s="11">
        <f>SUMIF(A:A, A262, K:K)</f>
        <v>4346.51</v>
      </c>
      <c r="M262">
        <f>COUNTIFS(A:A, A262, I:I, "Yes")</f>
        <v>1</v>
      </c>
      <c r="N262" t="str" cm="1">
        <f t="array" ref="N262">_xlfn.IFS(B262&lt;30, "&lt;30", B262&lt;50, "30-49", B262&lt;70, "50-69", TRUE, "70+")</f>
        <v>&lt;30</v>
      </c>
    </row>
    <row r="263" spans="1:14">
      <c r="A263">
        <v>1262</v>
      </c>
      <c r="B263">
        <v>43</v>
      </c>
      <c r="C263" t="s">
        <v>39</v>
      </c>
      <c r="D263" t="s">
        <v>4</v>
      </c>
      <c r="E263" t="s">
        <v>55</v>
      </c>
      <c r="F263" s="3">
        <v>45334</v>
      </c>
      <c r="G263" s="3">
        <v>45340</v>
      </c>
      <c r="H263" s="5">
        <f t="shared" si="4"/>
        <v>6</v>
      </c>
      <c r="I263" t="s">
        <v>45</v>
      </c>
      <c r="J263" s="9" t="s">
        <v>46</v>
      </c>
      <c r="K263" s="12">
        <v>4394.88</v>
      </c>
      <c r="L263" s="11">
        <f>SUMIF(A:A, A263, K:K)</f>
        <v>4394.88</v>
      </c>
      <c r="M263">
        <f>COUNTIFS(A:A, A263, I:I, "Yes")</f>
        <v>0</v>
      </c>
      <c r="N263" t="str" cm="1">
        <f t="array" ref="N263">_xlfn.IFS(B263&lt;30, "&lt;30", B263&lt;50, "30-49", B263&lt;70, "50-69", TRUE, "70+")</f>
        <v>30-49</v>
      </c>
    </row>
    <row r="264" spans="1:14">
      <c r="A264">
        <v>1263</v>
      </c>
      <c r="B264">
        <v>80</v>
      </c>
      <c r="C264" t="s">
        <v>39</v>
      </c>
      <c r="D264" t="s">
        <v>7</v>
      </c>
      <c r="E264" t="s">
        <v>54</v>
      </c>
      <c r="F264" s="3">
        <v>45422</v>
      </c>
      <c r="G264" s="3">
        <v>45430</v>
      </c>
      <c r="H264" s="5">
        <f t="shared" si="4"/>
        <v>8</v>
      </c>
      <c r="I264" t="s">
        <v>41</v>
      </c>
      <c r="J264" s="9">
        <v>19</v>
      </c>
      <c r="K264" s="12">
        <v>4583.33</v>
      </c>
      <c r="L264" s="11">
        <f>SUMIF(A:A, A264, K:K)</f>
        <v>4583.33</v>
      </c>
      <c r="M264">
        <f>COUNTIFS(A:A, A264, I:I, "Yes")</f>
        <v>1</v>
      </c>
      <c r="N264" t="str" cm="1">
        <f t="array" ref="N264">_xlfn.IFS(B264&lt;30, "&lt;30", B264&lt;50, "30-49", B264&lt;70, "50-69", TRUE, "70+")</f>
        <v>70+</v>
      </c>
    </row>
    <row r="265" spans="1:14">
      <c r="A265">
        <v>1264</v>
      </c>
      <c r="B265">
        <v>90</v>
      </c>
      <c r="C265" t="s">
        <v>39</v>
      </c>
      <c r="D265" t="s">
        <v>5</v>
      </c>
      <c r="E265" t="s">
        <v>56</v>
      </c>
      <c r="F265" s="3">
        <v>45435</v>
      </c>
      <c r="G265" s="3">
        <v>45443</v>
      </c>
      <c r="H265" s="5">
        <f t="shared" si="4"/>
        <v>8</v>
      </c>
      <c r="I265" t="s">
        <v>45</v>
      </c>
      <c r="J265" s="9" t="s">
        <v>46</v>
      </c>
      <c r="K265" s="12">
        <v>11679.36</v>
      </c>
      <c r="L265" s="11">
        <f>SUMIF(A:A, A265, K:K)</f>
        <v>11679.36</v>
      </c>
      <c r="M265">
        <f>COUNTIFS(A:A, A265, I:I, "Yes")</f>
        <v>0</v>
      </c>
      <c r="N265" t="str" cm="1">
        <f t="array" ref="N265">_xlfn.IFS(B265&lt;30, "&lt;30", B265&lt;50, "30-49", B265&lt;70, "50-69", TRUE, "70+")</f>
        <v>70+</v>
      </c>
    </row>
    <row r="266" spans="1:14">
      <c r="A266">
        <v>1265</v>
      </c>
      <c r="B266">
        <v>18</v>
      </c>
      <c r="C266" t="s">
        <v>39</v>
      </c>
      <c r="D266" t="s">
        <v>5</v>
      </c>
      <c r="E266" t="s">
        <v>56</v>
      </c>
      <c r="F266" s="3">
        <v>45440</v>
      </c>
      <c r="G266" s="3">
        <v>45442</v>
      </c>
      <c r="H266" s="5">
        <f t="shared" si="4"/>
        <v>2</v>
      </c>
      <c r="I266" t="s">
        <v>41</v>
      </c>
      <c r="J266" s="9">
        <v>18</v>
      </c>
      <c r="K266" s="12">
        <v>7134.35</v>
      </c>
      <c r="L266" s="11">
        <f>SUMIF(A:A, A266, K:K)</f>
        <v>7134.35</v>
      </c>
      <c r="M266">
        <f>COUNTIFS(A:A, A266, I:I, "Yes")</f>
        <v>1</v>
      </c>
      <c r="N266" t="str" cm="1">
        <f t="array" ref="N266">_xlfn.IFS(B266&lt;30, "&lt;30", B266&lt;50, "30-49", B266&lt;70, "50-69", TRUE, "70+")</f>
        <v>&lt;30</v>
      </c>
    </row>
    <row r="267" spans="1:14">
      <c r="A267">
        <v>1266</v>
      </c>
      <c r="B267">
        <v>25</v>
      </c>
      <c r="C267" t="s">
        <v>39</v>
      </c>
      <c r="D267" t="s">
        <v>3</v>
      </c>
      <c r="E267" t="s">
        <v>44</v>
      </c>
      <c r="F267" s="3">
        <v>45412</v>
      </c>
      <c r="G267" s="3">
        <v>45413</v>
      </c>
      <c r="H267" s="5">
        <f t="shared" si="4"/>
        <v>1</v>
      </c>
      <c r="I267" t="s">
        <v>45</v>
      </c>
      <c r="J267" s="9" t="s">
        <v>46</v>
      </c>
      <c r="K267" s="12">
        <v>7906.4</v>
      </c>
      <c r="L267" s="11">
        <f>SUMIF(A:A, A267, K:K)</f>
        <v>7906.4</v>
      </c>
      <c r="M267">
        <f>COUNTIFS(A:A, A267, I:I, "Yes")</f>
        <v>0</v>
      </c>
      <c r="N267" t="str" cm="1">
        <f t="array" ref="N267">_xlfn.IFS(B267&lt;30, "&lt;30", B267&lt;50, "30-49", B267&lt;70, "50-69", TRUE, "70+")</f>
        <v>&lt;30</v>
      </c>
    </row>
    <row r="268" spans="1:14">
      <c r="A268">
        <v>1267</v>
      </c>
      <c r="B268">
        <v>71</v>
      </c>
      <c r="C268" t="s">
        <v>43</v>
      </c>
      <c r="D268" t="s">
        <v>7</v>
      </c>
      <c r="E268" t="s">
        <v>54</v>
      </c>
      <c r="F268" s="3">
        <v>45389</v>
      </c>
      <c r="G268" s="3">
        <v>45397</v>
      </c>
      <c r="H268" s="5">
        <f t="shared" si="4"/>
        <v>8</v>
      </c>
      <c r="I268" t="s">
        <v>45</v>
      </c>
      <c r="J268" s="9" t="s">
        <v>46</v>
      </c>
      <c r="K268" s="12">
        <v>7507.75</v>
      </c>
      <c r="L268" s="11">
        <f>SUMIF(A:A, A268, K:K)</f>
        <v>7507.75</v>
      </c>
      <c r="M268">
        <f>COUNTIFS(A:A, A268, I:I, "Yes")</f>
        <v>0</v>
      </c>
      <c r="N268" t="str" cm="1">
        <f t="array" ref="N268">_xlfn.IFS(B268&lt;30, "&lt;30", B268&lt;50, "30-49", B268&lt;70, "50-69", TRUE, "70+")</f>
        <v>70+</v>
      </c>
    </row>
    <row r="269" spans="1:14">
      <c r="A269">
        <v>1268</v>
      </c>
      <c r="B269">
        <v>62</v>
      </c>
      <c r="C269" t="s">
        <v>39</v>
      </c>
      <c r="D269" t="s">
        <v>4</v>
      </c>
      <c r="E269" t="s">
        <v>42</v>
      </c>
      <c r="F269" s="3">
        <v>45337</v>
      </c>
      <c r="G269" s="3">
        <v>45346</v>
      </c>
      <c r="H269" s="5">
        <f t="shared" si="4"/>
        <v>9</v>
      </c>
      <c r="I269" t="s">
        <v>45</v>
      </c>
      <c r="J269" s="9" t="s">
        <v>46</v>
      </c>
      <c r="K269" s="12">
        <v>9346.11</v>
      </c>
      <c r="L269" s="11">
        <f>SUMIF(A:A, A269, K:K)</f>
        <v>9346.11</v>
      </c>
      <c r="M269">
        <f>COUNTIFS(A:A, A269, I:I, "Yes")</f>
        <v>0</v>
      </c>
      <c r="N269" t="str" cm="1">
        <f t="array" ref="N269">_xlfn.IFS(B269&lt;30, "&lt;30", B269&lt;50, "30-49", B269&lt;70, "50-69", TRUE, "70+")</f>
        <v>50-69</v>
      </c>
    </row>
    <row r="270" spans="1:14">
      <c r="A270">
        <v>1269</v>
      </c>
      <c r="B270">
        <v>20</v>
      </c>
      <c r="C270" t="s">
        <v>43</v>
      </c>
      <c r="D270" t="s">
        <v>7</v>
      </c>
      <c r="E270" t="s">
        <v>50</v>
      </c>
      <c r="F270" s="3">
        <v>45410</v>
      </c>
      <c r="G270" s="3">
        <v>45419</v>
      </c>
      <c r="H270" s="5">
        <f t="shared" si="4"/>
        <v>9</v>
      </c>
      <c r="I270" t="s">
        <v>45</v>
      </c>
      <c r="J270" s="9" t="s">
        <v>46</v>
      </c>
      <c r="K270" s="12">
        <v>9383.2000000000007</v>
      </c>
      <c r="L270" s="11">
        <f>SUMIF(A:A, A270, K:K)</f>
        <v>9383.2000000000007</v>
      </c>
      <c r="M270">
        <f>COUNTIFS(A:A, A270, I:I, "Yes")</f>
        <v>0</v>
      </c>
      <c r="N270" t="str" cm="1">
        <f t="array" ref="N270">_xlfn.IFS(B270&lt;30, "&lt;30", B270&lt;50, "30-49", B270&lt;70, "50-69", TRUE, "70+")</f>
        <v>&lt;30</v>
      </c>
    </row>
    <row r="271" spans="1:14">
      <c r="A271">
        <v>1270</v>
      </c>
      <c r="B271">
        <v>76</v>
      </c>
      <c r="C271" t="s">
        <v>43</v>
      </c>
      <c r="D271" t="s">
        <v>7</v>
      </c>
      <c r="E271" t="s">
        <v>50</v>
      </c>
      <c r="F271" s="3">
        <v>45331</v>
      </c>
      <c r="G271" s="3">
        <v>45336</v>
      </c>
      <c r="H271" s="5">
        <f t="shared" si="4"/>
        <v>5</v>
      </c>
      <c r="I271" t="s">
        <v>41</v>
      </c>
      <c r="J271" s="9">
        <v>28</v>
      </c>
      <c r="K271" s="12">
        <v>12185.88</v>
      </c>
      <c r="L271" s="11">
        <f>SUMIF(A:A, A271, K:K)</f>
        <v>12185.88</v>
      </c>
      <c r="M271">
        <f>COUNTIFS(A:A, A271, I:I, "Yes")</f>
        <v>1</v>
      </c>
      <c r="N271" t="str" cm="1">
        <f t="array" ref="N271">_xlfn.IFS(B271&lt;30, "&lt;30", B271&lt;50, "30-49", B271&lt;70, "50-69", TRUE, "70+")</f>
        <v>70+</v>
      </c>
    </row>
    <row r="272" spans="1:14">
      <c r="A272">
        <v>1271</v>
      </c>
      <c r="B272">
        <v>71</v>
      </c>
      <c r="C272" t="s">
        <v>39</v>
      </c>
      <c r="D272" t="s">
        <v>3</v>
      </c>
      <c r="E272" t="s">
        <v>44</v>
      </c>
      <c r="F272" s="3">
        <v>45353</v>
      </c>
      <c r="G272" s="3">
        <v>45357</v>
      </c>
      <c r="H272" s="5">
        <f t="shared" si="4"/>
        <v>4</v>
      </c>
      <c r="I272" t="s">
        <v>41</v>
      </c>
      <c r="J272" s="9">
        <v>8</v>
      </c>
      <c r="K272" s="12">
        <v>10127.33</v>
      </c>
      <c r="L272" s="11">
        <f>SUMIF(A:A, A272, K:K)</f>
        <v>10127.33</v>
      </c>
      <c r="M272">
        <f>COUNTIFS(A:A, A272, I:I, "Yes")</f>
        <v>1</v>
      </c>
      <c r="N272" t="str" cm="1">
        <f t="array" ref="N272">_xlfn.IFS(B272&lt;30, "&lt;30", B272&lt;50, "30-49", B272&lt;70, "50-69", TRUE, "70+")</f>
        <v>70+</v>
      </c>
    </row>
    <row r="273" spans="1:14">
      <c r="A273">
        <v>1272</v>
      </c>
      <c r="B273">
        <v>24</v>
      </c>
      <c r="C273" t="s">
        <v>39</v>
      </c>
      <c r="D273" t="s">
        <v>5</v>
      </c>
      <c r="E273" t="s">
        <v>48</v>
      </c>
      <c r="F273" s="3">
        <v>45303</v>
      </c>
      <c r="G273" s="3">
        <v>45310</v>
      </c>
      <c r="H273" s="5">
        <f t="shared" si="4"/>
        <v>7</v>
      </c>
      <c r="I273" t="s">
        <v>45</v>
      </c>
      <c r="J273" s="9" t="s">
        <v>46</v>
      </c>
      <c r="K273" s="12">
        <v>5812.07</v>
      </c>
      <c r="L273" s="11">
        <f>SUMIF(A:A, A273, K:K)</f>
        <v>5812.07</v>
      </c>
      <c r="M273">
        <f>COUNTIFS(A:A, A273, I:I, "Yes")</f>
        <v>0</v>
      </c>
      <c r="N273" t="str" cm="1">
        <f t="array" ref="N273">_xlfn.IFS(B273&lt;30, "&lt;30", B273&lt;50, "30-49", B273&lt;70, "50-69", TRUE, "70+")</f>
        <v>&lt;30</v>
      </c>
    </row>
    <row r="274" spans="1:14">
      <c r="A274">
        <v>1273</v>
      </c>
      <c r="B274">
        <v>35</v>
      </c>
      <c r="C274" t="s">
        <v>43</v>
      </c>
      <c r="D274" t="s">
        <v>7</v>
      </c>
      <c r="E274" t="s">
        <v>50</v>
      </c>
      <c r="F274" s="3">
        <v>45351</v>
      </c>
      <c r="G274" s="3">
        <v>45361</v>
      </c>
      <c r="H274" s="5">
        <f t="shared" si="4"/>
        <v>10</v>
      </c>
      <c r="I274" t="s">
        <v>45</v>
      </c>
      <c r="J274" s="9" t="s">
        <v>46</v>
      </c>
      <c r="K274" s="12">
        <v>9929.7000000000007</v>
      </c>
      <c r="L274" s="11">
        <f>SUMIF(A:A, A274, K:K)</f>
        <v>9929.7000000000007</v>
      </c>
      <c r="M274">
        <f>COUNTIFS(A:A, A274, I:I, "Yes")</f>
        <v>0</v>
      </c>
      <c r="N274" t="str" cm="1">
        <f t="array" ref="N274">_xlfn.IFS(B274&lt;30, "&lt;30", B274&lt;50, "30-49", B274&lt;70, "50-69", TRUE, "70+")</f>
        <v>30-49</v>
      </c>
    </row>
    <row r="275" spans="1:14">
      <c r="A275">
        <v>1274</v>
      </c>
      <c r="B275">
        <v>56</v>
      </c>
      <c r="C275" t="s">
        <v>39</v>
      </c>
      <c r="D275" t="s">
        <v>6</v>
      </c>
      <c r="E275" t="s">
        <v>53</v>
      </c>
      <c r="F275" s="3">
        <v>45425</v>
      </c>
      <c r="G275" s="3">
        <v>45429</v>
      </c>
      <c r="H275" s="5">
        <f t="shared" si="4"/>
        <v>4</v>
      </c>
      <c r="I275" t="s">
        <v>45</v>
      </c>
      <c r="J275" s="9" t="s">
        <v>46</v>
      </c>
      <c r="K275" s="12">
        <v>6606.01</v>
      </c>
      <c r="L275" s="11">
        <f>SUMIF(A:A, A275, K:K)</f>
        <v>6606.01</v>
      </c>
      <c r="M275">
        <f>COUNTIFS(A:A, A275, I:I, "Yes")</f>
        <v>0</v>
      </c>
      <c r="N275" t="str" cm="1">
        <f t="array" ref="N275">_xlfn.IFS(B275&lt;30, "&lt;30", B275&lt;50, "30-49", B275&lt;70, "50-69", TRUE, "70+")</f>
        <v>50-69</v>
      </c>
    </row>
    <row r="276" spans="1:14">
      <c r="A276">
        <v>1275</v>
      </c>
      <c r="B276">
        <v>40</v>
      </c>
      <c r="C276" t="s">
        <v>43</v>
      </c>
      <c r="D276" t="s">
        <v>3</v>
      </c>
      <c r="E276" t="s">
        <v>44</v>
      </c>
      <c r="F276" s="3">
        <v>45434</v>
      </c>
      <c r="G276" s="3">
        <v>45442</v>
      </c>
      <c r="H276" s="5">
        <f t="shared" si="4"/>
        <v>8</v>
      </c>
      <c r="I276" t="s">
        <v>41</v>
      </c>
      <c r="J276" s="9">
        <v>16</v>
      </c>
      <c r="K276" s="12">
        <v>14299.04</v>
      </c>
      <c r="L276" s="11">
        <f>SUMIF(A:A, A276, K:K)</f>
        <v>14299.04</v>
      </c>
      <c r="M276">
        <f>COUNTIFS(A:A, A276, I:I, "Yes")</f>
        <v>1</v>
      </c>
      <c r="N276" t="str" cm="1">
        <f t="array" ref="N276">_xlfn.IFS(B276&lt;30, "&lt;30", B276&lt;50, "30-49", B276&lt;70, "50-69", TRUE, "70+")</f>
        <v>30-49</v>
      </c>
    </row>
    <row r="277" spans="1:14">
      <c r="A277">
        <v>1276</v>
      </c>
      <c r="B277">
        <v>58</v>
      </c>
      <c r="C277" t="s">
        <v>43</v>
      </c>
      <c r="D277" t="s">
        <v>5</v>
      </c>
      <c r="E277" t="s">
        <v>48</v>
      </c>
      <c r="F277" s="3">
        <v>45396</v>
      </c>
      <c r="G277" s="3">
        <v>45399</v>
      </c>
      <c r="H277" s="5">
        <f t="shared" si="4"/>
        <v>3</v>
      </c>
      <c r="I277" t="s">
        <v>45</v>
      </c>
      <c r="J277" s="9" t="s">
        <v>46</v>
      </c>
      <c r="K277" s="12">
        <v>7517.52</v>
      </c>
      <c r="L277" s="11">
        <f>SUMIF(A:A, A277, K:K)</f>
        <v>7517.52</v>
      </c>
      <c r="M277">
        <f>COUNTIFS(A:A, A277, I:I, "Yes")</f>
        <v>0</v>
      </c>
      <c r="N277" t="str" cm="1">
        <f t="array" ref="N277">_xlfn.IFS(B277&lt;30, "&lt;30", B277&lt;50, "30-49", B277&lt;70, "50-69", TRUE, "70+")</f>
        <v>50-69</v>
      </c>
    </row>
    <row r="278" spans="1:14">
      <c r="A278">
        <v>1277</v>
      </c>
      <c r="B278">
        <v>48</v>
      </c>
      <c r="C278" t="s">
        <v>39</v>
      </c>
      <c r="D278" t="s">
        <v>4</v>
      </c>
      <c r="E278" t="s">
        <v>49</v>
      </c>
      <c r="F278" s="3">
        <v>45368</v>
      </c>
      <c r="G278" s="3">
        <v>45371</v>
      </c>
      <c r="H278" s="5">
        <f t="shared" si="4"/>
        <v>3</v>
      </c>
      <c r="I278" t="s">
        <v>45</v>
      </c>
      <c r="J278" s="9" t="s">
        <v>46</v>
      </c>
      <c r="K278" s="12">
        <v>13976.89</v>
      </c>
      <c r="L278" s="11">
        <f>SUMIF(A:A, A278, K:K)</f>
        <v>13976.89</v>
      </c>
      <c r="M278">
        <f>COUNTIFS(A:A, A278, I:I, "Yes")</f>
        <v>0</v>
      </c>
      <c r="N278" t="str" cm="1">
        <f t="array" ref="N278">_xlfn.IFS(B278&lt;30, "&lt;30", B278&lt;50, "30-49", B278&lt;70, "50-69", TRUE, "70+")</f>
        <v>30-49</v>
      </c>
    </row>
    <row r="279" spans="1:14">
      <c r="A279">
        <v>1278</v>
      </c>
      <c r="B279">
        <v>71</v>
      </c>
      <c r="C279" t="s">
        <v>39</v>
      </c>
      <c r="D279" t="s">
        <v>4</v>
      </c>
      <c r="E279" t="s">
        <v>49</v>
      </c>
      <c r="F279" s="3">
        <v>45391</v>
      </c>
      <c r="G279" s="3">
        <v>45395</v>
      </c>
      <c r="H279" s="5">
        <f t="shared" si="4"/>
        <v>4</v>
      </c>
      <c r="I279" t="s">
        <v>45</v>
      </c>
      <c r="J279" s="9" t="s">
        <v>46</v>
      </c>
      <c r="K279" s="12">
        <v>5440.04</v>
      </c>
      <c r="L279" s="11">
        <f>SUMIF(A:A, A279, K:K)</f>
        <v>5440.04</v>
      </c>
      <c r="M279">
        <f>COUNTIFS(A:A, A279, I:I, "Yes")</f>
        <v>0</v>
      </c>
      <c r="N279" t="str" cm="1">
        <f t="array" ref="N279">_xlfn.IFS(B279&lt;30, "&lt;30", B279&lt;50, "30-49", B279&lt;70, "50-69", TRUE, "70+")</f>
        <v>70+</v>
      </c>
    </row>
    <row r="280" spans="1:14">
      <c r="A280">
        <v>1279</v>
      </c>
      <c r="B280">
        <v>65</v>
      </c>
      <c r="C280" t="s">
        <v>39</v>
      </c>
      <c r="D280" t="s">
        <v>3</v>
      </c>
      <c r="E280" t="s">
        <v>47</v>
      </c>
      <c r="F280" s="3">
        <v>45429</v>
      </c>
      <c r="G280" s="3">
        <v>45433</v>
      </c>
      <c r="H280" s="5">
        <f t="shared" si="4"/>
        <v>4</v>
      </c>
      <c r="I280" t="s">
        <v>41</v>
      </c>
      <c r="J280" s="9">
        <v>13</v>
      </c>
      <c r="K280" s="12">
        <v>7526.02</v>
      </c>
      <c r="L280" s="11">
        <f>SUMIF(A:A, A280, K:K)</f>
        <v>7526.02</v>
      </c>
      <c r="M280">
        <f>COUNTIFS(A:A, A280, I:I, "Yes")</f>
        <v>1</v>
      </c>
      <c r="N280" t="str" cm="1">
        <f t="array" ref="N280">_xlfn.IFS(B280&lt;30, "&lt;30", B280&lt;50, "30-49", B280&lt;70, "50-69", TRUE, "70+")</f>
        <v>50-69</v>
      </c>
    </row>
    <row r="281" spans="1:14">
      <c r="A281">
        <v>1280</v>
      </c>
      <c r="B281">
        <v>23</v>
      </c>
      <c r="C281" t="s">
        <v>39</v>
      </c>
      <c r="D281" t="s">
        <v>4</v>
      </c>
      <c r="E281" t="s">
        <v>55</v>
      </c>
      <c r="F281" s="3">
        <v>45340</v>
      </c>
      <c r="G281" s="3">
        <v>45350</v>
      </c>
      <c r="H281" s="5">
        <f t="shared" si="4"/>
        <v>10</v>
      </c>
      <c r="I281" t="s">
        <v>41</v>
      </c>
      <c r="J281" s="9">
        <v>20</v>
      </c>
      <c r="K281" s="12">
        <v>5506.67</v>
      </c>
      <c r="L281" s="11">
        <f>SUMIF(A:A, A281, K:K)</f>
        <v>5506.67</v>
      </c>
      <c r="M281">
        <f>COUNTIFS(A:A, A281, I:I, "Yes")</f>
        <v>1</v>
      </c>
      <c r="N281" t="str" cm="1">
        <f t="array" ref="N281">_xlfn.IFS(B281&lt;30, "&lt;30", B281&lt;50, "30-49", B281&lt;70, "50-69", TRUE, "70+")</f>
        <v>&lt;30</v>
      </c>
    </row>
    <row r="282" spans="1:14">
      <c r="A282">
        <v>1281</v>
      </c>
      <c r="B282">
        <v>19</v>
      </c>
      <c r="C282" t="s">
        <v>39</v>
      </c>
      <c r="D282" t="s">
        <v>6</v>
      </c>
      <c r="E282" t="s">
        <v>58</v>
      </c>
      <c r="F282" s="3">
        <v>45340</v>
      </c>
      <c r="G282" s="3">
        <v>45342</v>
      </c>
      <c r="H282" s="5">
        <f t="shared" si="4"/>
        <v>2</v>
      </c>
      <c r="I282" t="s">
        <v>45</v>
      </c>
      <c r="J282" s="9" t="s">
        <v>46</v>
      </c>
      <c r="K282" s="12">
        <v>13973.3</v>
      </c>
      <c r="L282" s="11">
        <f>SUMIF(A:A, A282, K:K)</f>
        <v>13973.3</v>
      </c>
      <c r="M282">
        <f>COUNTIFS(A:A, A282, I:I, "Yes")</f>
        <v>0</v>
      </c>
      <c r="N282" t="str" cm="1">
        <f t="array" ref="N282">_xlfn.IFS(B282&lt;30, "&lt;30", B282&lt;50, "30-49", B282&lt;70, "50-69", TRUE, "70+")</f>
        <v>&lt;30</v>
      </c>
    </row>
    <row r="283" spans="1:14">
      <c r="A283">
        <v>1282</v>
      </c>
      <c r="B283">
        <v>44</v>
      </c>
      <c r="C283" t="s">
        <v>43</v>
      </c>
      <c r="D283" t="s">
        <v>4</v>
      </c>
      <c r="E283" t="s">
        <v>55</v>
      </c>
      <c r="F283" s="3">
        <v>45353</v>
      </c>
      <c r="G283" s="3">
        <v>45362</v>
      </c>
      <c r="H283" s="5">
        <f t="shared" si="4"/>
        <v>9</v>
      </c>
      <c r="I283" t="s">
        <v>45</v>
      </c>
      <c r="J283" s="9" t="s">
        <v>46</v>
      </c>
      <c r="K283" s="12">
        <v>12306.17</v>
      </c>
      <c r="L283" s="11">
        <f>SUMIF(A:A, A283, K:K)</f>
        <v>12306.17</v>
      </c>
      <c r="M283">
        <f>COUNTIFS(A:A, A283, I:I, "Yes")</f>
        <v>0</v>
      </c>
      <c r="N283" t="str" cm="1">
        <f t="array" ref="N283">_xlfn.IFS(B283&lt;30, "&lt;30", B283&lt;50, "30-49", B283&lt;70, "50-69", TRUE, "70+")</f>
        <v>30-49</v>
      </c>
    </row>
    <row r="284" spans="1:14">
      <c r="A284">
        <v>1283</v>
      </c>
      <c r="B284">
        <v>86</v>
      </c>
      <c r="C284" t="s">
        <v>43</v>
      </c>
      <c r="D284" t="s">
        <v>5</v>
      </c>
      <c r="E284" t="s">
        <v>56</v>
      </c>
      <c r="F284" s="3">
        <v>45370</v>
      </c>
      <c r="G284" s="3">
        <v>45375</v>
      </c>
      <c r="H284" s="5">
        <f t="shared" si="4"/>
        <v>5</v>
      </c>
      <c r="I284" t="s">
        <v>45</v>
      </c>
      <c r="J284" s="9" t="s">
        <v>46</v>
      </c>
      <c r="K284" s="12">
        <v>9153.7999999999993</v>
      </c>
      <c r="L284" s="11">
        <f>SUMIF(A:A, A284, K:K)</f>
        <v>9153.7999999999993</v>
      </c>
      <c r="M284">
        <f>COUNTIFS(A:A, A284, I:I, "Yes")</f>
        <v>0</v>
      </c>
      <c r="N284" t="str" cm="1">
        <f t="array" ref="N284">_xlfn.IFS(B284&lt;30, "&lt;30", B284&lt;50, "30-49", B284&lt;70, "50-69", TRUE, "70+")</f>
        <v>70+</v>
      </c>
    </row>
    <row r="285" spans="1:14">
      <c r="A285">
        <v>1284</v>
      </c>
      <c r="B285">
        <v>30</v>
      </c>
      <c r="C285" t="s">
        <v>43</v>
      </c>
      <c r="D285" t="s">
        <v>5</v>
      </c>
      <c r="E285" t="s">
        <v>56</v>
      </c>
      <c r="F285" s="3">
        <v>45373</v>
      </c>
      <c r="G285" s="3">
        <v>45377</v>
      </c>
      <c r="H285" s="5">
        <f t="shared" si="4"/>
        <v>4</v>
      </c>
      <c r="I285" t="s">
        <v>45</v>
      </c>
      <c r="J285" s="9" t="s">
        <v>46</v>
      </c>
      <c r="K285" s="12">
        <v>6755.06</v>
      </c>
      <c r="L285" s="11">
        <f>SUMIF(A:A, A285, K:K)</f>
        <v>6755.06</v>
      </c>
      <c r="M285">
        <f>COUNTIFS(A:A, A285, I:I, "Yes")</f>
        <v>0</v>
      </c>
      <c r="N285" t="str" cm="1">
        <f t="array" ref="N285">_xlfn.IFS(B285&lt;30, "&lt;30", B285&lt;50, "30-49", B285&lt;70, "50-69", TRUE, "70+")</f>
        <v>30-49</v>
      </c>
    </row>
    <row r="286" spans="1:14">
      <c r="A286">
        <v>1285</v>
      </c>
      <c r="B286">
        <v>46</v>
      </c>
      <c r="C286" t="s">
        <v>39</v>
      </c>
      <c r="D286" t="s">
        <v>3</v>
      </c>
      <c r="E286" t="s">
        <v>44</v>
      </c>
      <c r="F286" s="3">
        <v>45296</v>
      </c>
      <c r="G286" s="3">
        <v>45301</v>
      </c>
      <c r="H286" s="5">
        <f t="shared" si="4"/>
        <v>5</v>
      </c>
      <c r="I286" t="s">
        <v>45</v>
      </c>
      <c r="J286" s="9" t="s">
        <v>46</v>
      </c>
      <c r="K286" s="12">
        <v>6542.31</v>
      </c>
      <c r="L286" s="11">
        <f>SUMIF(A:A, A286, K:K)</f>
        <v>6542.31</v>
      </c>
      <c r="M286">
        <f>COUNTIFS(A:A, A286, I:I, "Yes")</f>
        <v>0</v>
      </c>
      <c r="N286" t="str" cm="1">
        <f t="array" ref="N286">_xlfn.IFS(B286&lt;30, "&lt;30", B286&lt;50, "30-49", B286&lt;70, "50-69", TRUE, "70+")</f>
        <v>30-49</v>
      </c>
    </row>
    <row r="287" spans="1:14">
      <c r="A287">
        <v>1286</v>
      </c>
      <c r="B287">
        <v>47</v>
      </c>
      <c r="C287" t="s">
        <v>43</v>
      </c>
      <c r="D287" t="s">
        <v>7</v>
      </c>
      <c r="E287" t="s">
        <v>57</v>
      </c>
      <c r="F287" s="3">
        <v>45437</v>
      </c>
      <c r="G287" s="3">
        <v>45441</v>
      </c>
      <c r="H287" s="5">
        <f t="shared" si="4"/>
        <v>4</v>
      </c>
      <c r="I287" t="s">
        <v>45</v>
      </c>
      <c r="J287" s="9" t="s">
        <v>46</v>
      </c>
      <c r="K287" s="12">
        <v>9607.7099999999991</v>
      </c>
      <c r="L287" s="11">
        <f>SUMIF(A:A, A287, K:K)</f>
        <v>9607.7099999999991</v>
      </c>
      <c r="M287">
        <f>COUNTIFS(A:A, A287, I:I, "Yes")</f>
        <v>0</v>
      </c>
      <c r="N287" t="str" cm="1">
        <f t="array" ref="N287">_xlfn.IFS(B287&lt;30, "&lt;30", B287&lt;50, "30-49", B287&lt;70, "50-69", TRUE, "70+")</f>
        <v>30-49</v>
      </c>
    </row>
    <row r="288" spans="1:14">
      <c r="A288">
        <v>1287</v>
      </c>
      <c r="B288">
        <v>80</v>
      </c>
      <c r="C288" t="s">
        <v>43</v>
      </c>
      <c r="D288" t="s">
        <v>6</v>
      </c>
      <c r="E288" t="s">
        <v>58</v>
      </c>
      <c r="F288" s="3">
        <v>45409</v>
      </c>
      <c r="G288" s="3">
        <v>45412</v>
      </c>
      <c r="H288" s="5">
        <f t="shared" si="4"/>
        <v>3</v>
      </c>
      <c r="I288" t="s">
        <v>45</v>
      </c>
      <c r="J288" s="9" t="s">
        <v>46</v>
      </c>
      <c r="K288" s="12">
        <v>5031.1899999999996</v>
      </c>
      <c r="L288" s="11">
        <f>SUMIF(A:A, A288, K:K)</f>
        <v>5031.1899999999996</v>
      </c>
      <c r="M288">
        <f>COUNTIFS(A:A, A288, I:I, "Yes")</f>
        <v>0</v>
      </c>
      <c r="N288" t="str" cm="1">
        <f t="array" ref="N288">_xlfn.IFS(B288&lt;30, "&lt;30", B288&lt;50, "30-49", B288&lt;70, "50-69", TRUE, "70+")</f>
        <v>70+</v>
      </c>
    </row>
    <row r="289" spans="1:14">
      <c r="A289">
        <v>1288</v>
      </c>
      <c r="B289">
        <v>41</v>
      </c>
      <c r="C289" t="s">
        <v>39</v>
      </c>
      <c r="D289" t="s">
        <v>4</v>
      </c>
      <c r="E289" t="s">
        <v>49</v>
      </c>
      <c r="F289" s="3">
        <v>45426</v>
      </c>
      <c r="G289" s="3">
        <v>45427</v>
      </c>
      <c r="H289" s="5">
        <f t="shared" si="4"/>
        <v>1</v>
      </c>
      <c r="I289" t="s">
        <v>41</v>
      </c>
      <c r="J289" s="9">
        <v>26</v>
      </c>
      <c r="K289" s="12">
        <v>3582.17</v>
      </c>
      <c r="L289" s="11">
        <f>SUMIF(A:A, A289, K:K)</f>
        <v>3582.17</v>
      </c>
      <c r="M289">
        <f>COUNTIFS(A:A, A289, I:I, "Yes")</f>
        <v>1</v>
      </c>
      <c r="N289" t="str" cm="1">
        <f t="array" ref="N289">_xlfn.IFS(B289&lt;30, "&lt;30", B289&lt;50, "30-49", B289&lt;70, "50-69", TRUE, "70+")</f>
        <v>30-49</v>
      </c>
    </row>
    <row r="290" spans="1:14">
      <c r="A290">
        <v>1289</v>
      </c>
      <c r="B290">
        <v>35</v>
      </c>
      <c r="C290" t="s">
        <v>39</v>
      </c>
      <c r="D290" t="s">
        <v>3</v>
      </c>
      <c r="E290" t="s">
        <v>47</v>
      </c>
      <c r="F290" s="3">
        <v>45309</v>
      </c>
      <c r="G290" s="3">
        <v>45312</v>
      </c>
      <c r="H290" s="5">
        <f t="shared" si="4"/>
        <v>3</v>
      </c>
      <c r="I290" t="s">
        <v>41</v>
      </c>
      <c r="J290" s="9">
        <v>11</v>
      </c>
      <c r="K290" s="12">
        <v>9068.7999999999993</v>
      </c>
      <c r="L290" s="11">
        <f>SUMIF(A:A, A290, K:K)</f>
        <v>9068.7999999999993</v>
      </c>
      <c r="M290">
        <f>COUNTIFS(A:A, A290, I:I, "Yes")</f>
        <v>1</v>
      </c>
      <c r="N290" t="str" cm="1">
        <f t="array" ref="N290">_xlfn.IFS(B290&lt;30, "&lt;30", B290&lt;50, "30-49", B290&lt;70, "50-69", TRUE, "70+")</f>
        <v>30-49</v>
      </c>
    </row>
    <row r="291" spans="1:14">
      <c r="A291">
        <v>1290</v>
      </c>
      <c r="B291">
        <v>79</v>
      </c>
      <c r="C291" t="s">
        <v>43</v>
      </c>
      <c r="D291" t="s">
        <v>6</v>
      </c>
      <c r="E291" t="s">
        <v>53</v>
      </c>
      <c r="F291" s="3">
        <v>45296</v>
      </c>
      <c r="G291" s="3">
        <v>45297</v>
      </c>
      <c r="H291" s="5">
        <f t="shared" si="4"/>
        <v>1</v>
      </c>
      <c r="I291" t="s">
        <v>45</v>
      </c>
      <c r="J291" s="9" t="s">
        <v>46</v>
      </c>
      <c r="K291" s="12">
        <v>3142.21</v>
      </c>
      <c r="L291" s="11">
        <f>SUMIF(A:A, A291, K:K)</f>
        <v>3142.21</v>
      </c>
      <c r="M291">
        <f>COUNTIFS(A:A, A291, I:I, "Yes")</f>
        <v>0</v>
      </c>
      <c r="N291" t="str" cm="1">
        <f t="array" ref="N291">_xlfn.IFS(B291&lt;30, "&lt;30", B291&lt;50, "30-49", B291&lt;70, "50-69", TRUE, "70+")</f>
        <v>70+</v>
      </c>
    </row>
    <row r="292" spans="1:14">
      <c r="A292">
        <v>1291</v>
      </c>
      <c r="B292">
        <v>53</v>
      </c>
      <c r="C292" t="s">
        <v>43</v>
      </c>
      <c r="D292" t="s">
        <v>4</v>
      </c>
      <c r="E292" t="s">
        <v>55</v>
      </c>
      <c r="F292" s="3">
        <v>45296</v>
      </c>
      <c r="G292" s="3">
        <v>45305</v>
      </c>
      <c r="H292" s="5">
        <f t="shared" si="4"/>
        <v>9</v>
      </c>
      <c r="I292" t="s">
        <v>45</v>
      </c>
      <c r="J292" s="9" t="s">
        <v>46</v>
      </c>
      <c r="K292" s="12">
        <v>12674.01</v>
      </c>
      <c r="L292" s="11">
        <f>SUMIF(A:A, A292, K:K)</f>
        <v>12674.01</v>
      </c>
      <c r="M292">
        <f>COUNTIFS(A:A, A292, I:I, "Yes")</f>
        <v>0</v>
      </c>
      <c r="N292" t="str" cm="1">
        <f t="array" ref="N292">_xlfn.IFS(B292&lt;30, "&lt;30", B292&lt;50, "30-49", B292&lt;70, "50-69", TRUE, "70+")</f>
        <v>50-69</v>
      </c>
    </row>
    <row r="293" spans="1:14">
      <c r="A293">
        <v>1292</v>
      </c>
      <c r="B293">
        <v>30</v>
      </c>
      <c r="C293" t="s">
        <v>39</v>
      </c>
      <c r="D293" t="s">
        <v>7</v>
      </c>
      <c r="E293" t="s">
        <v>50</v>
      </c>
      <c r="F293" s="3">
        <v>45353</v>
      </c>
      <c r="G293" s="3">
        <v>45357</v>
      </c>
      <c r="H293" s="5">
        <f t="shared" si="4"/>
        <v>4</v>
      </c>
      <c r="I293" t="s">
        <v>45</v>
      </c>
      <c r="J293" s="9" t="s">
        <v>46</v>
      </c>
      <c r="K293" s="12">
        <v>12782.57</v>
      </c>
      <c r="L293" s="11">
        <f>SUMIF(A:A, A293, K:K)</f>
        <v>12782.57</v>
      </c>
      <c r="M293">
        <f>COUNTIFS(A:A, A293, I:I, "Yes")</f>
        <v>0</v>
      </c>
      <c r="N293" t="str" cm="1">
        <f t="array" ref="N293">_xlfn.IFS(B293&lt;30, "&lt;30", B293&lt;50, "30-49", B293&lt;70, "50-69", TRUE, "70+")</f>
        <v>30-49</v>
      </c>
    </row>
    <row r="294" spans="1:14">
      <c r="A294">
        <v>1293</v>
      </c>
      <c r="B294">
        <v>28</v>
      </c>
      <c r="C294" t="s">
        <v>43</v>
      </c>
      <c r="D294" t="s">
        <v>6</v>
      </c>
      <c r="E294" t="s">
        <v>58</v>
      </c>
      <c r="F294" s="3">
        <v>45395</v>
      </c>
      <c r="G294" s="3">
        <v>45403</v>
      </c>
      <c r="H294" s="5">
        <f t="shared" si="4"/>
        <v>8</v>
      </c>
      <c r="I294" t="s">
        <v>41</v>
      </c>
      <c r="J294" s="9">
        <v>27</v>
      </c>
      <c r="K294" s="12">
        <v>5710.29</v>
      </c>
      <c r="L294" s="11">
        <f>SUMIF(A:A, A294, K:K)</f>
        <v>5710.29</v>
      </c>
      <c r="M294">
        <f>COUNTIFS(A:A, A294, I:I, "Yes")</f>
        <v>1</v>
      </c>
      <c r="N294" t="str" cm="1">
        <f t="array" ref="N294">_xlfn.IFS(B294&lt;30, "&lt;30", B294&lt;50, "30-49", B294&lt;70, "50-69", TRUE, "70+")</f>
        <v>&lt;30</v>
      </c>
    </row>
    <row r="295" spans="1:14">
      <c r="A295">
        <v>1294</v>
      </c>
      <c r="B295">
        <v>22</v>
      </c>
      <c r="C295" t="s">
        <v>39</v>
      </c>
      <c r="D295" t="s">
        <v>3</v>
      </c>
      <c r="E295" t="s">
        <v>44</v>
      </c>
      <c r="F295" s="3">
        <v>45395</v>
      </c>
      <c r="G295" s="3">
        <v>45402</v>
      </c>
      <c r="H295" s="5">
        <f t="shared" si="4"/>
        <v>7</v>
      </c>
      <c r="I295" t="s">
        <v>45</v>
      </c>
      <c r="J295" s="9" t="s">
        <v>46</v>
      </c>
      <c r="K295" s="12">
        <v>9632.42</v>
      </c>
      <c r="L295" s="11">
        <f>SUMIF(A:A, A295, K:K)</f>
        <v>9632.42</v>
      </c>
      <c r="M295">
        <f>COUNTIFS(A:A, A295, I:I, "Yes")</f>
        <v>0</v>
      </c>
      <c r="N295" t="str" cm="1">
        <f t="array" ref="N295">_xlfn.IFS(B295&lt;30, "&lt;30", B295&lt;50, "30-49", B295&lt;70, "50-69", TRUE, "70+")</f>
        <v>&lt;30</v>
      </c>
    </row>
    <row r="296" spans="1:14">
      <c r="A296">
        <v>1295</v>
      </c>
      <c r="B296">
        <v>19</v>
      </c>
      <c r="C296" t="s">
        <v>39</v>
      </c>
      <c r="D296" t="s">
        <v>3</v>
      </c>
      <c r="E296" t="s">
        <v>44</v>
      </c>
      <c r="F296" s="3">
        <v>45313</v>
      </c>
      <c r="G296" s="3">
        <v>45321</v>
      </c>
      <c r="H296" s="5">
        <f t="shared" si="4"/>
        <v>8</v>
      </c>
      <c r="I296" t="s">
        <v>45</v>
      </c>
      <c r="J296" s="9" t="s">
        <v>46</v>
      </c>
      <c r="K296" s="12">
        <v>10738.89</v>
      </c>
      <c r="L296" s="11">
        <f>SUMIF(A:A, A296, K:K)</f>
        <v>10738.89</v>
      </c>
      <c r="M296">
        <f>COUNTIFS(A:A, A296, I:I, "Yes")</f>
        <v>0</v>
      </c>
      <c r="N296" t="str" cm="1">
        <f t="array" ref="N296">_xlfn.IFS(B296&lt;30, "&lt;30", B296&lt;50, "30-49", B296&lt;70, "50-69", TRUE, "70+")</f>
        <v>&lt;30</v>
      </c>
    </row>
    <row r="297" spans="1:14">
      <c r="A297">
        <v>1296</v>
      </c>
      <c r="B297">
        <v>30</v>
      </c>
      <c r="C297" t="s">
        <v>39</v>
      </c>
      <c r="D297" t="s">
        <v>6</v>
      </c>
      <c r="E297" t="s">
        <v>51</v>
      </c>
      <c r="F297" s="3">
        <v>45350</v>
      </c>
      <c r="G297" s="3">
        <v>45354</v>
      </c>
      <c r="H297" s="5">
        <f t="shared" si="4"/>
        <v>4</v>
      </c>
      <c r="I297" t="s">
        <v>45</v>
      </c>
      <c r="J297" s="9" t="s">
        <v>46</v>
      </c>
      <c r="K297" s="12">
        <v>6253.14</v>
      </c>
      <c r="L297" s="11">
        <f>SUMIF(A:A, A297, K:K)</f>
        <v>6253.14</v>
      </c>
      <c r="M297">
        <f>COUNTIFS(A:A, A297, I:I, "Yes")</f>
        <v>0</v>
      </c>
      <c r="N297" t="str" cm="1">
        <f t="array" ref="N297">_xlfn.IFS(B297&lt;30, "&lt;30", B297&lt;50, "30-49", B297&lt;70, "50-69", TRUE, "70+")</f>
        <v>30-49</v>
      </c>
    </row>
    <row r="298" spans="1:14">
      <c r="A298">
        <v>1297</v>
      </c>
      <c r="B298">
        <v>53</v>
      </c>
      <c r="C298" t="s">
        <v>39</v>
      </c>
      <c r="D298" t="s">
        <v>3</v>
      </c>
      <c r="E298" t="s">
        <v>44</v>
      </c>
      <c r="F298" s="3">
        <v>45337</v>
      </c>
      <c r="G298" s="3">
        <v>45343</v>
      </c>
      <c r="H298" s="5">
        <f t="shared" si="4"/>
        <v>6</v>
      </c>
      <c r="I298" t="s">
        <v>41</v>
      </c>
      <c r="J298" s="9">
        <v>11</v>
      </c>
      <c r="K298" s="12">
        <v>10044.43</v>
      </c>
      <c r="L298" s="11">
        <f>SUMIF(A:A, A298, K:K)</f>
        <v>10044.43</v>
      </c>
      <c r="M298">
        <f>COUNTIFS(A:A, A298, I:I, "Yes")</f>
        <v>1</v>
      </c>
      <c r="N298" t="str" cm="1">
        <f t="array" ref="N298">_xlfn.IFS(B298&lt;30, "&lt;30", B298&lt;50, "30-49", B298&lt;70, "50-69", TRUE, "70+")</f>
        <v>50-69</v>
      </c>
    </row>
    <row r="299" spans="1:14">
      <c r="A299">
        <v>1298</v>
      </c>
      <c r="B299">
        <v>56</v>
      </c>
      <c r="C299" t="s">
        <v>39</v>
      </c>
      <c r="D299" t="s">
        <v>5</v>
      </c>
      <c r="E299" t="s">
        <v>52</v>
      </c>
      <c r="F299" s="3">
        <v>45436</v>
      </c>
      <c r="G299" s="3">
        <v>45440</v>
      </c>
      <c r="H299" s="5">
        <f t="shared" si="4"/>
        <v>4</v>
      </c>
      <c r="I299" t="s">
        <v>45</v>
      </c>
      <c r="J299" s="9" t="s">
        <v>46</v>
      </c>
      <c r="K299" s="12">
        <v>11124.42</v>
      </c>
      <c r="L299" s="11">
        <f>SUMIF(A:A, A299, K:K)</f>
        <v>11124.42</v>
      </c>
      <c r="M299">
        <f>COUNTIFS(A:A, A299, I:I, "Yes")</f>
        <v>0</v>
      </c>
      <c r="N299" t="str" cm="1">
        <f t="array" ref="N299">_xlfn.IFS(B299&lt;30, "&lt;30", B299&lt;50, "30-49", B299&lt;70, "50-69", TRUE, "70+")</f>
        <v>50-69</v>
      </c>
    </row>
    <row r="300" spans="1:14">
      <c r="A300">
        <v>1299</v>
      </c>
      <c r="B300">
        <v>67</v>
      </c>
      <c r="C300" t="s">
        <v>39</v>
      </c>
      <c r="D300" t="s">
        <v>4</v>
      </c>
      <c r="E300" t="s">
        <v>49</v>
      </c>
      <c r="F300" s="3">
        <v>45312</v>
      </c>
      <c r="G300" s="3">
        <v>45321</v>
      </c>
      <c r="H300" s="5">
        <f t="shared" si="4"/>
        <v>9</v>
      </c>
      <c r="I300" t="s">
        <v>45</v>
      </c>
      <c r="J300" s="9" t="s">
        <v>46</v>
      </c>
      <c r="K300" s="12">
        <v>3644.36</v>
      </c>
      <c r="L300" s="11">
        <f>SUMIF(A:A, A300, K:K)</f>
        <v>3644.36</v>
      </c>
      <c r="M300">
        <f>COUNTIFS(A:A, A300, I:I, "Yes")</f>
        <v>0</v>
      </c>
      <c r="N300" t="str" cm="1">
        <f t="array" ref="N300">_xlfn.IFS(B300&lt;30, "&lt;30", B300&lt;50, "30-49", B300&lt;70, "50-69", TRUE, "70+")</f>
        <v>50-69</v>
      </c>
    </row>
    <row r="301" spans="1:14">
      <c r="A301">
        <v>1300</v>
      </c>
      <c r="B301">
        <v>27</v>
      </c>
      <c r="C301" t="s">
        <v>43</v>
      </c>
      <c r="D301" t="s">
        <v>5</v>
      </c>
      <c r="E301" t="s">
        <v>52</v>
      </c>
      <c r="F301" s="3">
        <v>45393</v>
      </c>
      <c r="G301" s="3">
        <v>45399</v>
      </c>
      <c r="H301" s="5">
        <f t="shared" si="4"/>
        <v>6</v>
      </c>
      <c r="I301" t="s">
        <v>41</v>
      </c>
      <c r="J301" s="9">
        <v>25</v>
      </c>
      <c r="K301" s="12">
        <v>6279.92</v>
      </c>
      <c r="L301" s="11">
        <f>SUMIF(A:A, A301, K:K)</f>
        <v>6279.92</v>
      </c>
      <c r="M301">
        <f>COUNTIFS(A:A, A301, I:I, "Yes")</f>
        <v>1</v>
      </c>
      <c r="N301" t="str" cm="1">
        <f t="array" ref="N301">_xlfn.IFS(B301&lt;30, "&lt;30", B301&lt;50, "30-49", B301&lt;70, "50-69", TRUE, "70+")</f>
        <v>&lt;30</v>
      </c>
    </row>
  </sheetData>
  <autoFilter ref="A1:K301" xr:uid="{00000000-0001-0000-0000-000000000000}"/>
  <conditionalFormatting sqref="J2:J301">
    <cfRule type="containsBlanks" dxfId="0" priority="1">
      <formula>LEN(TRIM(J2))=0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2025-06-12T19:51:11Z</dcterms:created>
  <dcterms:modified xsi:type="dcterms:W3CDTF">2025-06-18T00:50:35Z</dcterms:modified>
  <cp:category/>
  <cp:contentStatus/>
</cp:coreProperties>
</file>