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4.xml" ContentType="application/vnd.openxmlformats-officedocument.drawing+xml"/>
  <Override PartName="/xl/slicers/slicer2.xml" ContentType="application/vnd.ms-excel.slicer+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390" yWindow="555" windowWidth="19815" windowHeight="9405" activeTab="4"/>
  </bookViews>
  <sheets>
    <sheet name="Data" sheetId="1" r:id="rId1"/>
    <sheet name="Sheet2" sheetId="4" state="hidden" r:id="rId2"/>
    <sheet name="Combo Chart" sheetId="3" state="hidden" r:id="rId3"/>
    <sheet name="KPI" sheetId="5" state="hidden" r:id="rId4"/>
    <sheet name="DASHBOARD" sheetId="6" r:id="rId5"/>
  </sheets>
  <definedNames>
    <definedName name="_xlnm._FilterDatabase" localSheetId="2" hidden="1">'Combo Chart'!$D$35:$E$85</definedName>
    <definedName name="Slicer_Region">#N/A</definedName>
    <definedName name="Slicer_Segment">#N/A</definedName>
    <definedName name="Slicer_Sub_Category">#N/A</definedName>
    <definedName name="Slicer_Year">#N/A</definedName>
  </definedNames>
  <calcPr calcId="144525"/>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uri="GoogleSheetsCustomDataVersion1">
      <go:sheetsCustomData xmlns:go="http://customooxmlschemas.google.com/" r:id="" roundtripDataSignature="AMtx7mgYS6wfnPy0iIjdhtUlD2xFm8j14w=="/>
    </ext>
  </extLst>
</workbook>
</file>

<file path=xl/calcChain.xml><?xml version="1.0" encoding="utf-8"?>
<calcChain xmlns="http://schemas.openxmlformats.org/spreadsheetml/2006/main">
  <c r="J30" i="5" l="1"/>
  <c r="G30" i="5"/>
  <c r="H30" i="5"/>
  <c r="I30" i="5"/>
  <c r="K30" i="5"/>
  <c r="D37" i="3" l="1"/>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36" i="3"/>
  <c r="I17" i="5"/>
  <c r="E37" i="3"/>
  <c r="E50" i="3"/>
  <c r="E79" i="3"/>
  <c r="E41" i="3"/>
  <c r="E54" i="3"/>
  <c r="E83" i="3"/>
  <c r="E78" i="3"/>
  <c r="E42" i="3"/>
  <c r="E71" i="3"/>
  <c r="F17" i="5"/>
  <c r="E53" i="3"/>
  <c r="E66" i="3"/>
  <c r="E44" i="3"/>
  <c r="E57" i="3"/>
  <c r="E70" i="3"/>
  <c r="E48" i="3"/>
  <c r="E45" i="3"/>
  <c r="E58" i="3"/>
  <c r="E74" i="3"/>
  <c r="E49" i="3"/>
  <c r="E62" i="3"/>
  <c r="E40" i="3"/>
  <c r="E61" i="3"/>
  <c r="E52" i="3"/>
  <c r="E43" i="3"/>
  <c r="L17" i="5"/>
  <c r="E82" i="3"/>
  <c r="E76" i="3"/>
  <c r="E67" i="3"/>
  <c r="E77" i="3"/>
  <c r="E55" i="3"/>
  <c r="E81" i="3"/>
  <c r="E72" i="3"/>
  <c r="E46" i="3"/>
  <c r="E36" i="3"/>
  <c r="D37" i="5"/>
  <c r="C17" i="5"/>
  <c r="E69" i="3"/>
  <c r="E47" i="3"/>
  <c r="E60" i="3"/>
  <c r="E73" i="3"/>
  <c r="E51" i="3"/>
  <c r="E64" i="3"/>
  <c r="E39" i="3"/>
  <c r="E65" i="3"/>
  <c r="E56" i="3"/>
  <c r="E85" i="3"/>
  <c r="E63" i="3"/>
  <c r="E38" i="3"/>
  <c r="E80" i="3"/>
  <c r="E68" i="3"/>
  <c r="E59" i="3"/>
  <c r="E84" i="3"/>
  <c r="E75" i="3"/>
  <c r="E7" i="4" l="1"/>
  <c r="E5" i="4"/>
  <c r="E6"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6" i="4"/>
  <c r="F5" i="4"/>
  <c r="F4" i="4"/>
  <c r="F7" i="4"/>
</calcChain>
</file>

<file path=xl/sharedStrings.xml><?xml version="1.0" encoding="utf-8"?>
<sst xmlns="http://schemas.openxmlformats.org/spreadsheetml/2006/main" count="130128" uniqueCount="10952">
  <si>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</si>
  <si>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</si>
  <si>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</si>
  <si>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</si>
  <si>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</si>
  <si>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</si>
  <si>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</si>
  <si>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</si>
  <si>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</si>
  <si>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</si>
  <si>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</si>
  <si>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</si>
  <si>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</si>
  <si>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</si>
  <si>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</si>
  <si>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</si>
  <si>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</si>
  <si>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</si>
  <si>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</si>
  <si>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</si>
  <si>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</si>
  <si>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</si>
  <si>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</si>
  <si>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</si>
  <si>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</si>
  <si>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</si>
  <si>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</si>
  <si>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</si>
  <si>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</si>
  <si>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</si>
  <si>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</si>
  <si>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</si>
  <si>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</si>
  <si>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</si>
  <si>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</si>
  <si>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</si>
  <si>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</si>
  <si>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</si>
  <si>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</si>
  <si>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</si>
  <si>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</si>
  <si>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</si>
  <si>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</si>
  <si>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</si>
  <si>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</si>
  <si>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</si>
  <si>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</si>
  <si>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</si>
  <si>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</si>
  <si>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</si>
  <si>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</si>
  <si>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</si>
  <si>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</si>
  <si>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</si>
  <si>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</si>
  <si>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</si>
  <si>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</si>
  <si>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</si>
  <si>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</si>
  <si>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</si>
  <si>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</si>
  <si>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</si>
  <si>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</si>
  <si>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</si>
  <si>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</si>
  <si>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</si>
  <si>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</si>
  <si>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</si>
  <si>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</si>
  <si>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</si>
  <si>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</si>
  <si>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</si>
  <si>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</si>
  <si>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</si>
  <si>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</si>
  <si>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</si>
  <si>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</si>
  <si>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</si>
  <si>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</si>
  <si>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</si>
  <si>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</si>
  <si>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</si>
  <si>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</si>
  <si>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</si>
  <si>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</si>
  <si>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</si>
  <si>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</si>
  <si>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</si>
  <si>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</si>
  <si>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</si>
  <si>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</si>
  <si>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</si>
  <si>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</si>
  <si>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</si>
  <si>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</si>
  <si>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</si>
  <si>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</si>
  <si>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</si>
  <si>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</si>
  <si>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</si>
  <si>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</si>
  <si>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</si>
  <si>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</si>
  <si>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</si>
  <si>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</si>
  <si>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</si>
  <si>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</si>
  <si>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</si>
  <si>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</si>
  <si>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</si>
  <si>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</si>
  <si>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</si>
  <si>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</si>
  <si>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</si>
  <si>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</si>
  <si>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</si>
  <si>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</si>
  <si>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</si>
  <si>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</si>
  <si>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</si>
  <si>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</si>
  <si>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</si>
  <si>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</si>
  <si>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</si>
  <si>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</si>
  <si>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</si>
  <si>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</si>
  <si>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</si>
  <si>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</si>
  <si>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</si>
  <si>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</si>
  <si>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</si>
  <si>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</si>
  <si>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</si>
  <si>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</si>
  <si>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</si>
  <si>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</si>
  <si>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</si>
  <si>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</si>
  <si>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</si>
  <si>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</si>
  <si>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</si>
  <si>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</si>
  <si>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</si>
  <si>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</si>
  <si>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</si>
  <si>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</si>
  <si>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</si>
  <si>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</si>
  <si>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</si>
  <si>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</si>
  <si>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</si>
  <si>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</si>
  <si>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</si>
  <si>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</si>
  <si>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</si>
  <si>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</si>
  <si>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</si>
  <si>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</si>
  <si>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</si>
  <si>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</si>
  <si>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</si>
  <si>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</si>
  <si>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</si>
  <si>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</si>
  <si>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</si>
  <si>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</si>
  <si>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</si>
  <si>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</si>
  <si>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</si>
  <si>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</si>
  <si>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</si>
  <si>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</si>
  <si>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</si>
  <si>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</si>
  <si>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</si>
  <si>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</si>
  <si>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</si>
  <si>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</si>
  <si>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</si>
  <si>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</si>
  <si>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</si>
  <si>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</si>
  <si>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</si>
  <si>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</si>
  <si>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</si>
  <si>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</si>
  <si>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</si>
  <si>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</si>
  <si>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</si>
  <si>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</si>
  <si>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</si>
  <si>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</si>
  <si>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</si>
  <si>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</si>
  <si>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</si>
  <si>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</si>
  <si>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</si>
  <si>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</si>
  <si>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</si>
  <si>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</si>
  <si>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</si>
  <si>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</si>
  <si>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</si>
  <si>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</si>
  <si>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</si>
  <si>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</si>
  <si>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</si>
  <si>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</si>
  <si>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</si>
  <si>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</si>
  <si>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</si>
  <si>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</si>
  <si>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</si>
  <si>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</si>
  <si>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</si>
  <si>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</si>
  <si>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</si>
  <si>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</si>
  <si>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</si>
  <si>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</si>
  <si>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</si>
  <si>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</si>
  <si>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</si>
  <si>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</si>
  <si>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</si>
  <si>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</si>
  <si>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</si>
  <si>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</si>
  <si>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</si>
  <si>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</si>
  <si>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</si>
  <si>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</si>
  <si>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</si>
  <si>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</si>
  <si>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</si>
  <si>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</si>
  <si>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</si>
  <si>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</si>
  <si>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</si>
  <si>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</si>
  <si>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</si>
  <si>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</si>
  <si>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</si>
  <si>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</si>
  <si>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</si>
  <si>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</si>
  <si>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</si>
  <si>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</si>
  <si>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</si>
  <si>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</si>
  <si>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</si>
  <si>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</si>
  <si>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</si>
  <si>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</si>
  <si>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</si>
  <si>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</si>
  <si>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</si>
  <si>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</si>
  <si>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</si>
  <si>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</si>
  <si>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</si>
  <si>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</si>
  <si>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</si>
  <si>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</si>
  <si>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</si>
  <si>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</si>
  <si>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</si>
  <si>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</si>
  <si>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</si>
  <si>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</si>
  <si>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</si>
  <si>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</si>
  <si>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</si>
  <si>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</si>
  <si>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</si>
  <si>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</si>
  <si>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</si>
  <si>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</si>
  <si>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</si>
  <si>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</si>
  <si>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</si>
  <si>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</si>
  <si>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</si>
  <si>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</si>
  <si>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</si>
  <si>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</si>
  <si>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</si>
  <si>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</si>
  <si>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</si>
  <si>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</si>
  <si>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</si>
  <si>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</si>
  <si>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</si>
  <si>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</si>
  <si>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</si>
  <si>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</si>
  <si>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</si>
  <si>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</si>
  <si>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</si>
  <si>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</si>
  <si>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</si>
  <si>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</si>
  <si>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</si>
  <si>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</si>
  <si>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</si>
  <si>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</si>
  <si>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</si>
  <si>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</si>
  <si>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</si>
  <si>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</si>
  <si>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</si>
  <si>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</si>
  <si>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</si>
  <si>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</si>
  <si>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</si>
  <si>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</si>
  <si>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</si>
  <si>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</si>
  <si>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</si>
  <si>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</si>
  <si>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</si>
  <si>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</si>
  <si>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</si>
  <si>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</si>
  <si>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</si>
  <si>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</si>
  <si>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</si>
  <si>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</si>
  <si>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</si>
  <si>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</si>
  <si>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</si>
  <si>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</si>
  <si>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</si>
  <si>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</si>
  <si>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</si>
  <si>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</si>
  <si>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</si>
  <si>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</si>
  <si>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</si>
  <si>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</si>
  <si>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</si>
  <si>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</si>
  <si>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</si>
  <si>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</si>
  <si>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</si>
  <si>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</si>
  <si>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</si>
  <si>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</si>
  <si>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</si>
  <si>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</si>
  <si>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</si>
  <si>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</si>
  <si>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</si>
  <si>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</si>
  <si>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</si>
  <si>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</si>
  <si>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</si>
  <si>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</si>
  <si>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</si>
  <si>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</si>
  <si>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</si>
  <si>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</si>
  <si>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</si>
  <si>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</si>
  <si>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</si>
  <si>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</si>
  <si>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</si>
  <si>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</si>
  <si>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</si>
  <si>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</si>
  <si>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</si>
  <si>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</si>
  <si>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</si>
  <si>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</si>
  <si>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</si>
  <si>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</si>
  <si>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</si>
  <si>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</si>
  <si>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</si>
  <si>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</si>
  <si>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</si>
  <si>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</si>
  <si>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</si>
  <si>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</si>
  <si>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</si>
  <si>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</si>
  <si>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</si>
  <si>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</si>
  <si>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</si>
  <si>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</si>
  <si>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</si>
  <si>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</si>
  <si>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</si>
  <si>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</si>
  <si>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</si>
  <si>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</si>
  <si>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</si>
  <si>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</si>
  <si>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</si>
  <si>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</si>
  <si>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</si>
  <si>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</si>
  <si>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</si>
  <si>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</si>
  <si>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</si>
  <si>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</si>
  <si>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</si>
  <si>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</si>
  <si>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</si>
  <si>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</si>
  <si>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</si>
  <si>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</si>
  <si>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</si>
  <si>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</si>
  <si>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</si>
  <si>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</si>
  <si>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</si>
  <si>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</si>
  <si>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</si>
  <si>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</si>
  <si>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</si>
  <si>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</si>
  <si>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</si>
  <si>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</si>
  <si>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</si>
  <si>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</si>
  <si>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</si>
  <si>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</si>
  <si>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</si>
  <si>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</si>
  <si>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</si>
  <si>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</si>
  <si>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</si>
  <si>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</si>
  <si>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</si>
  <si>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</si>
  <si>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</si>
  <si>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</si>
  <si>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</si>
  <si>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</si>
  <si>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</si>
  <si>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</si>
  <si>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</si>
  <si>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</si>
  <si>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</si>
  <si>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</si>
  <si>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</si>
  <si>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</si>
  <si>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</si>
  <si>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</si>
  <si>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</si>
  <si>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</si>
  <si>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</si>
  <si>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</si>
  <si>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</si>
  <si>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</si>
  <si>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</si>
  <si>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</si>
  <si>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</si>
  <si>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</si>
  <si>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</si>
  <si>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</si>
  <si>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</si>
  <si>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</si>
  <si>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</si>
  <si>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</si>
  <si>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</si>
  <si>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</si>
  <si>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</si>
  <si>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</si>
  <si>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</si>
  <si>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</si>
  <si>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</si>
  <si>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</si>
  <si>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</si>
  <si>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</si>
  <si>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</si>
  <si>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</si>
  <si>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</si>
  <si>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</si>
  <si>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</si>
  <si>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</si>
  <si>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</si>
  <si>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</si>
  <si>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</si>
  <si>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</si>
  <si>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</si>
  <si>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</si>
  <si>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</si>
  <si>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</si>
  <si>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</si>
  <si>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</si>
  <si>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</si>
  <si>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</si>
  <si>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</si>
  <si>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</si>
  <si>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</si>
  <si>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</si>
  <si>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</si>
  <si>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</si>
  <si>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</si>
  <si>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</si>
  <si>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</si>
  <si>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</si>
  <si>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</si>
  <si>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</si>
  <si>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</si>
  <si>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</si>
  <si>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</si>
  <si>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</si>
  <si>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</si>
  <si>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</si>
  <si>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</si>
  <si>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</si>
  <si>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</si>
  <si>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</si>
  <si>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</si>
  <si>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</si>
  <si>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</si>
  <si>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</si>
  <si>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</si>
  <si>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</si>
  <si>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</si>
  <si>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</si>
  <si>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</si>
  <si>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</si>
  <si>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</si>
  <si>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</si>
  <si>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</si>
  <si>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</si>
  <si>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</si>
  <si>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</si>
  <si>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</si>
  <si>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</si>
  <si>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</si>
  <si>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</si>
  <si>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</si>
  <si>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</si>
  <si>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</si>
  <si>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</si>
  <si>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</si>
  <si>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</si>
  <si>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</si>
  <si>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</si>
  <si>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</si>
  <si>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</si>
  <si>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</si>
  <si>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</si>
  <si>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</si>
  <si>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</si>
  <si>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</si>
  <si>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</si>
  <si>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</si>
  <si>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</si>
  <si>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</si>
  <si>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</si>
  <si>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</si>
  <si>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</si>
  <si>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</si>
  <si>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</si>
  <si>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</si>
  <si>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</si>
  <si>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</si>
  <si>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</si>
  <si>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</si>
  <si>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</si>
  <si>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</si>
  <si>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</si>
  <si>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</si>
  <si>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</si>
  <si>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</si>
  <si>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</si>
  <si>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</si>
  <si>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</si>
  <si>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</si>
  <si>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</si>
  <si>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</si>
  <si>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</si>
  <si>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</si>
  <si>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</si>
  <si>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</si>
  <si>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</si>
  <si>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</si>
  <si>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</si>
  <si>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</si>
  <si>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</si>
  <si>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</si>
  <si>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</si>
  <si>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</si>
  <si>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</si>
  <si>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</si>
  <si>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</si>
  <si>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</si>
  <si>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</si>
  <si>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</si>
  <si>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</si>
  <si>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</si>
  <si>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</si>
  <si>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</si>
  <si>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</si>
  <si>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</si>
  <si>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</si>
  <si>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</si>
  <si>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</si>
  <si>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</si>
  <si>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</si>
  <si>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</si>
  <si>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</si>
  <si>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</si>
  <si>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</si>
  <si>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</si>
  <si>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</si>
  <si>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</si>
  <si>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</si>
  <si>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</si>
  <si>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</si>
  <si>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</si>
  <si>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</si>
  <si>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</si>
  <si>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</si>
  <si>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</si>
  <si>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</si>
  <si>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</si>
  <si>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</si>
  <si>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</si>
  <si>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</si>
  <si>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</si>
  <si>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</si>
  <si>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</si>
  <si>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</si>
  <si>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</si>
  <si>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</si>
  <si>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</si>
  <si>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</si>
  <si>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</si>
  <si>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</si>
  <si>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</si>
  <si>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</si>
  <si>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</si>
  <si>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</si>
  <si>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</si>
  <si>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</si>
  <si>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</si>
  <si>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</si>
  <si>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</si>
  <si>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</si>
  <si>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</si>
  <si>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</si>
  <si>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</si>
  <si>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</si>
  <si>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</si>
  <si>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</si>
  <si>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</si>
  <si>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</si>
  <si>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</si>
  <si>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</si>
  <si>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</si>
  <si>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</si>
  <si>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</si>
  <si>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</si>
  <si>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</si>
  <si>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</si>
  <si>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</si>
  <si>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</si>
  <si>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</si>
  <si>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</si>
  <si>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</si>
  <si>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</si>
  <si>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</si>
  <si>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</si>
  <si>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</si>
  <si>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</si>
  <si>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</si>
  <si>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</si>
  <si>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</si>
  <si>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</si>
  <si>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</si>
  <si>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</si>
  <si>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</si>
  <si>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</si>
  <si>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</si>
  <si>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</si>
  <si>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</si>
  <si>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</si>
  <si>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</si>
  <si>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</si>
  <si>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</si>
  <si>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</si>
  <si>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</si>
  <si>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</si>
  <si>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</si>
  <si>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</si>
  <si>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</si>
  <si>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</si>
  <si>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</si>
  <si>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</si>
  <si>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</si>
  <si>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</si>
  <si>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</si>
  <si>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</si>
  <si>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</si>
  <si>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</si>
  <si>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</si>
  <si>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</si>
  <si>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</si>
  <si>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</si>
  <si>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</si>
  <si>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</si>
  <si>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</si>
  <si>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</si>
  <si>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</si>
  <si>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</si>
  <si>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</si>
  <si>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</si>
  <si>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</si>
  <si>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</si>
  <si>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</si>
  <si>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</si>
  <si>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</si>
  <si>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</si>
  <si>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</si>
  <si>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</si>
  <si>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</si>
  <si>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</si>
  <si>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</si>
  <si>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</si>
  <si>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</si>
  <si>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</si>
  <si>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</si>
  <si>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</si>
  <si>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</si>
  <si>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</si>
  <si>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</si>
  <si>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</si>
  <si>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</si>
  <si>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</si>
  <si>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</si>
  <si>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</si>
  <si>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</si>
  <si>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</si>
  <si>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</si>
  <si>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</si>
  <si>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</si>
  <si>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</si>
  <si>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</si>
  <si>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</si>
  <si>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</si>
  <si>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</si>
  <si>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</si>
  <si>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</si>
  <si>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</si>
  <si>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</si>
  <si>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</si>
  <si>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</si>
  <si>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</si>
  <si>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</si>
  <si>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</si>
  <si>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</si>
  <si>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</si>
  <si>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</si>
  <si>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</si>
  <si>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</si>
  <si>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</si>
  <si>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</si>
  <si>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</si>
  <si>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</si>
  <si>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</si>
  <si>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</si>
  <si>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</si>
  <si>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</si>
  <si>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</si>
  <si>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</si>
  <si>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</si>
  <si>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</si>
  <si>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</si>
  <si>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</si>
  <si>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</si>
  <si>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</si>
  <si>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</si>
  <si>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</si>
  <si>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</si>
  <si>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</si>
  <si>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</si>
  <si>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</si>
  <si>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</si>
  <si>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</si>
  <si>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</si>
  <si>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</si>
  <si>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</si>
  <si>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</si>
  <si>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</si>
  <si>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</si>
  <si>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</si>
  <si>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</si>
  <si>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</si>
  <si>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</si>
  <si>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</si>
  <si>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</si>
  <si>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</si>
  <si>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</si>
  <si>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</si>
  <si>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</si>
  <si>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</si>
  <si>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</si>
  <si>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</si>
  <si>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</si>
  <si>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</si>
  <si>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</si>
  <si>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</si>
  <si>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</si>
  <si>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</si>
  <si>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</si>
  <si>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</si>
  <si>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</si>
  <si>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</si>
  <si>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</si>
  <si>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</si>
  <si>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</si>
  <si>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</si>
  <si>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</si>
  <si>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</si>
  <si>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</si>
  <si>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</si>
  <si>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</si>
  <si>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</si>
  <si>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</si>
  <si>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</si>
  <si>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</si>
  <si>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</si>
  <si>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</si>
  <si>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</si>
  <si>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</si>
  <si>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</si>
  <si>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</si>
  <si>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</si>
  <si>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</si>
  <si>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</si>
  <si>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</si>
  <si>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</si>
  <si>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</si>
  <si>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</si>
  <si>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</si>
  <si>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</si>
  <si>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</si>
  <si>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</si>
  <si>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</si>
  <si>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</si>
  <si>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</si>
  <si>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</si>
  <si>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</si>
  <si>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</si>
  <si>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</si>
  <si>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</si>
  <si>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</si>
  <si>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</si>
  <si>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</si>
  <si>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</si>
  <si>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</si>
  <si>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</si>
  <si>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</si>
  <si>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</si>
  <si>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</si>
  <si>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</si>
  <si>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</si>
  <si>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</si>
  <si>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</si>
  <si>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</si>
  <si>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</si>
  <si>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</si>
  <si>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</si>
  <si>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</si>
  <si>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</si>
  <si>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</si>
  <si>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</si>
  <si>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</si>
  <si>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</si>
  <si>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</si>
  <si>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</si>
  <si>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</si>
  <si>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</si>
  <si>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</si>
  <si>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</si>
  <si>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</si>
  <si>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</si>
  <si>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</si>
  <si>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</si>
  <si>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</si>
  <si>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</si>
  <si>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</si>
  <si>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</si>
  <si>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</si>
  <si>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</si>
  <si>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</si>
  <si>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</si>
  <si>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</si>
  <si>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</si>
  <si>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</si>
  <si>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</si>
  <si>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</si>
  <si>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</si>
  <si>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</si>
  <si>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</si>
  <si>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</si>
  <si>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</si>
  <si>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</si>
  <si>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</si>
  <si>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</si>
  <si>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</si>
  <si>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</si>
  <si>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</si>
  <si>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</si>
  <si>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</si>
  <si>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</si>
  <si>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</si>
  <si>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</si>
  <si>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</si>
  <si>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</si>
  <si>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</si>
  <si>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</si>
  <si>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</si>
  <si>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</si>
  <si>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</si>
  <si>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</si>
  <si>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</si>
  <si>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</si>
  <si>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</si>
  <si>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</si>
  <si>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</si>
  <si>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</si>
  <si>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</si>
  <si>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</si>
  <si>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</si>
  <si>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</si>
  <si>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</si>
  <si>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</si>
  <si>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</si>
  <si>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</si>
  <si>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</si>
  <si>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</si>
  <si>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</si>
  <si>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</si>
  <si>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</si>
  <si>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</si>
  <si>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</si>
  <si>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</si>
  <si>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</si>
  <si>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</si>
  <si>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</si>
  <si>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</si>
  <si>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</si>
  <si>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</si>
  <si>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</si>
  <si>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</si>
  <si>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</si>
  <si>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</si>
  <si>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</si>
  <si>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</si>
  <si>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</si>
  <si>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</si>
  <si>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</si>
  <si>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</si>
  <si>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</si>
  <si>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</si>
  <si>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</si>
  <si>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</si>
  <si>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</si>
  <si>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</si>
  <si>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</si>
  <si>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</si>
  <si>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</si>
  <si>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</si>
  <si>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</si>
  <si>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</si>
  <si>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</si>
  <si>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</si>
  <si>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</si>
  <si>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</si>
  <si>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</si>
  <si>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</si>
  <si>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</si>
  <si>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</si>
  <si>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</si>
  <si>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</si>
  <si>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</si>
  <si>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</si>
  <si>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</si>
  <si>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</si>
  <si>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</si>
  <si>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</si>
  <si>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</si>
  <si>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</si>
  <si>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</si>
  <si>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</si>
  <si>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</si>
  <si>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</si>
  <si>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</si>
  <si>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</si>
  <si>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</si>
  <si>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</si>
  <si>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</si>
  <si>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</si>
  <si>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</si>
  <si>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</si>
  <si>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</si>
  <si>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</si>
  <si>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</si>
  <si>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</si>
  <si>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</si>
  <si>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</si>
  <si>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</si>
  <si>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</si>
  <si>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</si>
  <si>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</si>
  <si>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</si>
  <si>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</si>
  <si>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</si>
  <si>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</si>
  <si>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</si>
  <si>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</si>
  <si>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</si>
  <si>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</si>
  <si>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</si>
  <si>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</si>
  <si>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</si>
  <si>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</si>
  <si>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</si>
  <si>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</si>
  <si>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</si>
  <si>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</si>
  <si>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</si>
  <si>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</si>
  <si>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</si>
  <si>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</si>
  <si>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</si>
  <si>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</si>
  <si>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</si>
  <si>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</si>
  <si>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</si>
  <si>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</si>
  <si>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</si>
  <si>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</si>
  <si>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</si>
  <si>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</si>
  <si>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</si>
  <si>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</si>
  <si>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</si>
  <si>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</si>
  <si>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</si>
  <si>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</si>
  <si>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</si>
  <si>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</si>
  <si>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</si>
  <si>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</si>
  <si>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</si>
  <si>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</si>
  <si>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</si>
  <si>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</si>
  <si>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</si>
  <si>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</si>
  <si>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</si>
  <si>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</si>
  <si>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</si>
  <si>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</si>
  <si>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</si>
  <si>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</si>
  <si>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</si>
  <si>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</si>
  <si>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</si>
  <si>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</si>
  <si>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</si>
  <si>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</si>
  <si>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</si>
  <si>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</si>
  <si>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</si>
  <si>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</si>
  <si>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</si>
  <si>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</si>
  <si>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</si>
  <si>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</si>
  <si>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</si>
  <si>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</si>
  <si>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</si>
  <si>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</si>
  <si>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</si>
  <si>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</si>
  <si>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</si>
  <si>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</si>
  <si>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</si>
  <si>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</si>
  <si>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</si>
  <si>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</si>
  <si>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</si>
  <si>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</si>
  <si>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</si>
  <si>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</si>
  <si>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</si>
  <si>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</si>
  <si>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</si>
  <si>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</si>
  <si>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</si>
  <si>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</si>
  <si>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</si>
  <si>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</si>
  <si>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</si>
  <si>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</si>
  <si>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</si>
  <si>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</si>
  <si>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</si>
  <si>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</si>
  <si>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</si>
  <si>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</si>
  <si>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</si>
  <si>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</si>
  <si>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</si>
  <si>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</si>
  <si>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</si>
  <si>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</si>
  <si>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</si>
  <si>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</si>
  <si>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</si>
  <si>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</si>
  <si>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</si>
  <si>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</si>
  <si>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</si>
  <si>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</si>
  <si>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</si>
  <si>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</si>
  <si>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</si>
  <si>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</si>
  <si>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</si>
  <si>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</si>
  <si>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</si>
  <si>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</si>
  <si>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</si>
  <si>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</si>
  <si>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</si>
  <si>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</si>
  <si>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</si>
  <si>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</si>
  <si>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</si>
  <si>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</si>
  <si>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</si>
  <si>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</si>
  <si>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</si>
  <si>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</si>
  <si>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</si>
  <si>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</si>
  <si>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</si>
  <si>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</si>
  <si>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</si>
  <si>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</si>
  <si>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</si>
  <si>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</si>
  <si>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</si>
  <si>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</si>
  <si>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</si>
  <si>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</si>
  <si>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</si>
  <si>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</si>
  <si>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</si>
  <si>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</si>
  <si>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</si>
  <si>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</si>
  <si>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</si>
  <si>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</si>
  <si>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</si>
  <si>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</si>
  <si>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</si>
  <si>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</si>
  <si>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</si>
  <si>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</si>
  <si>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</si>
  <si>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</si>
  <si>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</si>
  <si>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</si>
  <si>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</si>
  <si>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</si>
  <si>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</si>
  <si>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</si>
  <si>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</si>
  <si>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</si>
  <si>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</si>
  <si>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</si>
  <si>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</si>
  <si>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</si>
  <si>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</si>
  <si>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</si>
  <si>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</si>
  <si>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</si>
  <si>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</si>
  <si>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</si>
  <si>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</si>
  <si>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</si>
  <si>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</si>
  <si>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</si>
  <si>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</si>
  <si>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</si>
  <si>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</si>
  <si>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</si>
  <si>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</si>
  <si>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</si>
  <si>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</si>
  <si>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</si>
  <si>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</si>
  <si>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</si>
  <si>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</si>
  <si>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</si>
  <si>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</si>
  <si>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</si>
  <si>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</si>
  <si>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</si>
  <si>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</si>
  <si>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</si>
  <si>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</si>
  <si>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</si>
  <si>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</si>
  <si>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</si>
  <si>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</si>
  <si>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</si>
  <si>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</si>
  <si>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</si>
  <si>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</si>
  <si>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</si>
  <si>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</si>
  <si>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</si>
  <si>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</si>
  <si>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</si>
  <si>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</si>
  <si>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</si>
  <si>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</si>
  <si>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</si>
  <si>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</si>
  <si>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</si>
  <si>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</si>
  <si>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</si>
  <si>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</si>
  <si>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</si>
  <si>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</si>
  <si>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</si>
  <si>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</si>
  <si>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</si>
  <si>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</si>
  <si>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</si>
  <si>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</si>
  <si>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</si>
  <si>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</si>
  <si>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</si>
  <si>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</si>
  <si>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</si>
  <si>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</si>
  <si>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</si>
  <si>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</si>
  <si>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</si>
  <si>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</si>
  <si>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</si>
  <si>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</si>
  <si>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</si>
  <si>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</si>
  <si>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</si>
  <si>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</si>
  <si>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</si>
  <si>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</si>
  <si>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</si>
  <si>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</si>
  <si>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</si>
  <si>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</si>
  <si>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</si>
  <si>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</si>
  <si>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</si>
  <si>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</si>
  <si>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</si>
  <si>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</si>
  <si>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</si>
  <si>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</si>
  <si>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</si>
  <si>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</si>
  <si>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</si>
  <si>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</si>
  <si>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</si>
  <si>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</si>
  <si>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</si>
  <si>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</si>
  <si>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</si>
  <si>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</si>
  <si>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</si>
  <si>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</si>
  <si>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</si>
  <si>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</si>
  <si>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</si>
  <si>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</si>
  <si>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</si>
  <si>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</si>
  <si>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</si>
  <si>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</si>
  <si>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</si>
  <si>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</si>
  <si>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</si>
  <si>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</si>
  <si>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</si>
  <si>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</si>
  <si>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</si>
  <si>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</si>
  <si>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</si>
  <si>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</si>
  <si>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</si>
  <si>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</si>
  <si>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</si>
  <si>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</si>
  <si>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</si>
  <si>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</si>
  <si>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</si>
  <si>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</si>
  <si>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</si>
  <si>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</si>
  <si>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</si>
  <si>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</si>
  <si>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</si>
  <si>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</si>
  <si>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</si>
  <si>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</si>
  <si>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</si>
  <si>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</si>
  <si>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</si>
  <si>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</si>
  <si>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</si>
  <si>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</si>
  <si>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</si>
  <si>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</si>
  <si>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</si>
  <si>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</si>
  <si>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</si>
  <si>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</si>
  <si>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</si>
  <si>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</si>
  <si>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</si>
  <si>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</si>
  <si>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</si>
  <si>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</si>
  <si>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</si>
  <si>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</si>
  <si>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</si>
  <si>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</si>
  <si>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</si>
  <si>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</si>
  <si>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</si>
  <si>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</si>
  <si>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</si>
  <si>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</si>
  <si>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</si>
  <si>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</si>
  <si>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</si>
  <si>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</si>
  <si>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</si>
  <si>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</si>
  <si>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</si>
  <si>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</si>
  <si>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</si>
  <si>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</si>
  <si>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</si>
  <si>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</si>
  <si>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</si>
  <si>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</si>
  <si>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</si>
  <si>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</si>
  <si>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</si>
  <si>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</si>
  <si>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</si>
  <si>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</si>
  <si>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</si>
  <si>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</si>
  <si>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</si>
  <si>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</si>
  <si>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</si>
  <si>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</si>
  <si>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</si>
  <si>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</si>
  <si>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</si>
  <si>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</si>
  <si>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</si>
  <si>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</si>
  <si>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</si>
  <si>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</si>
  <si>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</si>
  <si>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</si>
  <si>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</si>
  <si>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</si>
  <si>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</si>
  <si>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</si>
  <si>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</si>
  <si>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</si>
  <si>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</si>
  <si>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</si>
  <si>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</si>
  <si>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</si>
  <si>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</si>
  <si>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</si>
  <si>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</si>
  <si>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</si>
  <si>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</si>
  <si>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</si>
  <si>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</si>
  <si>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</si>
  <si>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</si>
  <si>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</si>
  <si>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</si>
  <si>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</si>
  <si>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</si>
  <si>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</si>
  <si>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</si>
  <si>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</si>
  <si>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</si>
  <si>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</si>
  <si>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</si>
  <si>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</si>
  <si>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</si>
  <si>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</si>
  <si>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</si>
  <si>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</si>
  <si>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</si>
  <si>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</si>
  <si>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</si>
  <si>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</si>
  <si>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</si>
  <si>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</si>
  <si>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</si>
  <si>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</si>
  <si>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</si>
  <si>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</si>
  <si>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</si>
  <si>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</si>
  <si>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</si>
  <si>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</si>
  <si>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</si>
  <si>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</si>
  <si>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</si>
  <si>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</si>
  <si>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</si>
  <si>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</si>
  <si>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</si>
  <si>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</si>
  <si>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</si>
  <si>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</si>
  <si>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</si>
  <si>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</si>
  <si>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</si>
  <si>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</si>
  <si>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</si>
  <si>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</si>
  <si>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</si>
  <si>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</si>
  <si>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</si>
  <si>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</si>
  <si>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</si>
  <si>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</si>
  <si>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</si>
  <si>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</si>
  <si>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</si>
  <si>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</si>
  <si>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</si>
  <si>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</si>
  <si>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</si>
  <si>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</si>
  <si>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</si>
  <si>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</si>
  <si>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</si>
  <si>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</si>
  <si>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</si>
  <si>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</si>
  <si>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</si>
  <si>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</si>
  <si>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</si>
  <si>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</si>
  <si>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</si>
  <si>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</si>
  <si>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</si>
  <si>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</si>
  <si>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</si>
  <si>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</si>
  <si>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</si>
  <si>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</si>
  <si>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</si>
  <si>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</si>
  <si>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</si>
  <si>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</si>
  <si>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</si>
  <si>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</si>
  <si>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</si>
  <si>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</si>
  <si>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</si>
  <si>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</si>
  <si>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</si>
  <si>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</si>
  <si>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</si>
  <si>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</si>
  <si>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</si>
  <si>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</si>
  <si>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</si>
  <si>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</si>
  <si>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</si>
  <si>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</si>
  <si>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</si>
  <si>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</si>
  <si>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</si>
  <si>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</si>
  <si>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</si>
  <si>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</si>
  <si>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</si>
  <si>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</si>
  <si>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</si>
  <si>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</si>
  <si>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</si>
  <si>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</si>
  <si>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</si>
  <si>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</si>
  <si>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</si>
  <si>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</si>
  <si>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</si>
  <si>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</si>
  <si>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</si>
  <si>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</si>
  <si>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</si>
  <si>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</si>
  <si>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</si>
  <si>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</si>
  <si>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</si>
  <si>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</si>
  <si>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</si>
  <si>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</si>
  <si>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</si>
  <si>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</si>
  <si>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</si>
  <si>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</si>
  <si>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</si>
  <si>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</si>
  <si>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</si>
  <si>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</si>
  <si>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</si>
  <si>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</si>
  <si>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</si>
  <si>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</si>
  <si>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</si>
  <si>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</si>
  <si>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</si>
  <si>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</si>
  <si>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</si>
  <si>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</si>
  <si>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</si>
  <si>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</si>
  <si>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</si>
  <si>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</si>
  <si>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</si>
  <si>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</si>
  <si>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</si>
  <si>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</si>
  <si>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</si>
  <si>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</si>
  <si>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</si>
  <si>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</si>
  <si>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</si>
  <si>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</si>
  <si>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</si>
  <si>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</si>
  <si>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</si>
  <si>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</si>
  <si>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</si>
  <si>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</si>
  <si>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</si>
  <si>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</si>
  <si>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</si>
  <si>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</si>
  <si>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</si>
  <si>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</si>
  <si>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</si>
  <si>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</si>
  <si>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</si>
  <si>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</si>
  <si>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</si>
  <si>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</si>
  <si>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</si>
  <si>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</si>
  <si>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</si>
  <si>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</si>
  <si>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</si>
  <si>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</si>
  <si>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</si>
  <si>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</si>
  <si>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</si>
  <si>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</si>
  <si>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</si>
  <si>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</si>
  <si>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</si>
  <si>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</si>
  <si>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</si>
  <si>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</si>
  <si>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</si>
  <si>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</si>
  <si>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</si>
  <si>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</si>
  <si>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</si>
  <si>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</si>
  <si>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</si>
  <si>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</si>
  <si>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</si>
  <si>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</si>
  <si>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</si>
  <si>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</si>
  <si>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</si>
  <si>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</si>
  <si>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</si>
  <si>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</si>
  <si>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</si>
  <si>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</si>
  <si>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</si>
  <si>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</si>
  <si>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</si>
  <si>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</si>
  <si>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</si>
  <si>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</si>
  <si>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</si>
  <si>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</si>
  <si>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</si>
  <si>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</si>
  <si>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</si>
  <si>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</si>
  <si>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</si>
  <si>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</si>
  <si>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</si>
  <si>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</si>
  <si>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</si>
  <si>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</si>
  <si>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</si>
  <si>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</si>
  <si>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</si>
  <si>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</si>
  <si>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</si>
  <si>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</si>
  <si>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</si>
  <si>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</si>
  <si>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</si>
  <si>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</si>
  <si>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</si>
  <si>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</si>
  <si>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</si>
  <si>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</si>
  <si>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</si>
  <si>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</si>
  <si>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</si>
  <si>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</si>
  <si>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</si>
  <si>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</si>
  <si>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</si>
  <si>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</si>
  <si>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</si>
  <si>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</si>
  <si>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</si>
  <si>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</si>
  <si>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</si>
  <si>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</si>
  <si>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</si>
  <si>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</si>
  <si>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</si>
  <si>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</si>
  <si>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</si>
  <si>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</si>
  <si>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</si>
  <si>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</si>
  <si>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</si>
  <si>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</si>
  <si>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</si>
  <si>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</si>
  <si>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</si>
  <si>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</si>
  <si>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</si>
  <si>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</si>
  <si>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</si>
  <si>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</si>
  <si>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</si>
  <si>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</si>
  <si>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</si>
  <si>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</si>
  <si>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</si>
  <si>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</si>
  <si>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</si>
  <si>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</si>
  <si>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</si>
  <si>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</si>
  <si>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</si>
  <si>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</si>
  <si>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</si>
  <si>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</si>
  <si>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</si>
  <si>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</si>
  <si>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</si>
  <si>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</si>
  <si>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</si>
  <si>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</si>
  <si>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</si>
  <si>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</si>
  <si>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</si>
  <si>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</si>
  <si>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</si>
  <si>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</si>
  <si>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</si>
  <si>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</si>
  <si>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</si>
  <si>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</si>
  <si>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</si>
  <si>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</si>
  <si>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</si>
  <si>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</si>
  <si>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</si>
  <si>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</si>
  <si>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</si>
  <si>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</si>
  <si>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</si>
  <si>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</si>
  <si>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</si>
  <si>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</si>
  <si>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</si>
  <si>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</si>
  <si>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</si>
  <si>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</si>
  <si>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</si>
  <si>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</si>
  <si>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</si>
  <si>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</si>
  <si>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</si>
  <si>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</si>
  <si>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</si>
  <si>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</si>
  <si>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</si>
  <si>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</si>
  <si>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</si>
  <si>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</si>
  <si>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</si>
  <si>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</si>
  <si>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</si>
  <si>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</si>
  <si>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</si>
  <si>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</si>
  <si>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</si>
  <si>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</si>
  <si>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</si>
  <si>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</si>
  <si>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</si>
  <si>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</si>
  <si>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</si>
  <si>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</si>
  <si>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</si>
  <si>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</si>
  <si>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</si>
  <si>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</si>
  <si>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</si>
  <si>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</si>
  <si>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</si>
  <si>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</si>
  <si>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</si>
  <si>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</si>
  <si>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</si>
  <si>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</si>
  <si>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</si>
  <si>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</si>
  <si>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</si>
  <si>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</si>
  <si>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</si>
  <si>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</si>
  <si>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</si>
  <si>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</si>
  <si>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</si>
  <si>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</si>
  <si>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</si>
  <si>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</si>
  <si>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</si>
  <si>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</si>
  <si>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</si>
  <si>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</si>
  <si>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</si>
  <si>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</si>
  <si>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</si>
  <si>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</si>
  <si>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</si>
  <si>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</si>
  <si>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</si>
  <si>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</si>
  <si>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</si>
  <si>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</si>
  <si>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</si>
  <si>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</si>
  <si>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</si>
  <si>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</si>
  <si>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</si>
  <si>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</si>
  <si>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</si>
  <si>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</si>
  <si>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</si>
  <si>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</si>
  <si>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</si>
  <si>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</si>
  <si>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</si>
  <si>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</si>
  <si>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</si>
  <si>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</si>
  <si>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</si>
  <si>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</si>
  <si>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</si>
  <si>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</si>
  <si>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</si>
  <si>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</si>
  <si>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</si>
  <si>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</si>
  <si>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</si>
  <si>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</si>
  <si>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</si>
  <si>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</si>
  <si>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</si>
  <si>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</si>
  <si>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</si>
  <si>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</si>
  <si>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</si>
  <si>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</si>
  <si>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</si>
  <si>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</si>
  <si>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</si>
  <si>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</si>
  <si>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</si>
  <si>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</si>
  <si>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</si>
  <si>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</si>
  <si>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</si>
  <si>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</si>
  <si>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</si>
  <si>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</si>
  <si>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</si>
  <si>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</si>
  <si>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</si>
  <si>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</si>
  <si>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</si>
  <si>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</si>
  <si>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</si>
  <si>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</si>
  <si>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</si>
  <si>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</si>
  <si>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</si>
  <si>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</si>
  <si>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</si>
  <si>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</si>
  <si>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</si>
  <si>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</si>
  <si>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</si>
  <si>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</si>
  <si>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</si>
  <si>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</si>
  <si>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</si>
  <si>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</si>
  <si>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</si>
  <si>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</si>
  <si>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</si>
  <si>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</si>
  <si>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</si>
  <si>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</si>
  <si>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</si>
  <si>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</si>
  <si>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</si>
  <si>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</si>
  <si>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</si>
  <si>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</si>
  <si>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</si>
  <si>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</si>
  <si>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</si>
  <si>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</si>
  <si>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</si>
  <si>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</si>
  <si>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</si>
  <si>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</si>
  <si>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</si>
  <si>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</si>
  <si>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</si>
  <si>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</si>
  <si>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</si>
  <si>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</si>
  <si>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</si>
  <si>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</si>
  <si>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</si>
  <si>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</si>
  <si>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</si>
  <si>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</si>
  <si>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</si>
  <si>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</si>
  <si>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</si>
  <si>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</si>
  <si>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</si>
  <si>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</si>
  <si>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</si>
  <si>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</si>
  <si>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</si>
  <si>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</si>
  <si>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</si>
  <si>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</si>
  <si>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</si>
  <si>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</si>
  <si>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</si>
  <si>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</si>
  <si>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</si>
  <si>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</si>
  <si>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</si>
  <si>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</si>
  <si>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</si>
  <si>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</si>
  <si>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</si>
  <si>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</si>
  <si>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</si>
  <si>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</si>
  <si>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</si>
  <si>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</si>
  <si>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</si>
  <si>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</si>
  <si>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</si>
  <si>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</si>
  <si>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</si>
  <si>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</si>
  <si>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</si>
  <si>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</si>
  <si>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</si>
  <si>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</si>
  <si>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</si>
  <si>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</si>
  <si>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</si>
  <si>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</si>
  <si>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</si>
  <si>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</si>
  <si>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</si>
  <si>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</si>
  <si>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</si>
  <si>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</si>
  <si>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</si>
  <si>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</si>
  <si>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</si>
  <si>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</si>
  <si>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</si>
  <si>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</si>
  <si>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</si>
  <si>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</si>
  <si>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</si>
  <si>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</si>
  <si>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</si>
  <si>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</si>
  <si>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</si>
  <si>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</si>
  <si>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</si>
  <si>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</si>
  <si>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</si>
  <si>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</si>
  <si>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</si>
  <si>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</si>
  <si>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</si>
  <si>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</si>
  <si>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</si>
  <si>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</si>
  <si>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</si>
  <si>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</si>
  <si>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</si>
  <si>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</si>
  <si>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</si>
  <si>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</si>
  <si>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</si>
  <si>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</si>
  <si>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</si>
  <si>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</si>
  <si>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</si>
  <si>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</si>
  <si>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</si>
  <si>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</si>
  <si>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</si>
  <si>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</si>
  <si>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</si>
  <si>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</si>
  <si>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</si>
  <si>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</si>
  <si>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</si>
  <si>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</si>
  <si>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</si>
  <si>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</si>
  <si>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</si>
  <si>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</si>
  <si>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</si>
  <si>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</si>
  <si>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</si>
  <si>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</si>
  <si>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</si>
  <si>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</si>
  <si>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</si>
  <si>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</si>
  <si>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</si>
  <si>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</si>
  <si>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</si>
  <si>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</si>
  <si>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</si>
  <si>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</si>
  <si>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</si>
  <si>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</si>
  <si>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</si>
  <si>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</si>
  <si>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</si>
  <si>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</si>
  <si>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</si>
  <si>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</si>
  <si>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</si>
  <si>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</si>
  <si>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</si>
  <si>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</si>
  <si>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</si>
  <si>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</si>
  <si>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</si>
  <si>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</si>
  <si>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</si>
  <si>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</si>
  <si>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</si>
  <si>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</si>
  <si>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</si>
  <si>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</si>
  <si>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</si>
  <si>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</si>
  <si>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</si>
  <si>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</si>
  <si>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</si>
  <si>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</si>
  <si>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</si>
  <si>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</si>
  <si>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</si>
  <si>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</si>
  <si>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</si>
  <si>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</si>
  <si>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</si>
  <si>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</si>
  <si>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</si>
  <si>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</si>
  <si>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</si>
  <si>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</si>
  <si>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</si>
  <si>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</si>
  <si>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</si>
  <si>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</si>
  <si>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</si>
  <si>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</si>
  <si>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</si>
  <si>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</si>
  <si>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</si>
  <si>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</si>
  <si>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</si>
  <si>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</si>
  <si>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</si>
  <si>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</si>
  <si>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</si>
  <si>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</si>
  <si>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</si>
  <si>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</si>
  <si>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</si>
  <si>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</si>
  <si>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</si>
  <si>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</si>
  <si>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</si>
  <si>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</si>
  <si>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</si>
  <si>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</si>
  <si>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</si>
  <si>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</si>
  <si>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</si>
  <si>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</si>
  <si>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</si>
  <si>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</si>
  <si>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</si>
  <si>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</si>
  <si>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</si>
  <si>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</si>
  <si>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</si>
  <si>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</si>
  <si>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</si>
  <si>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</si>
  <si>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</si>
  <si>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</si>
  <si>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</si>
  <si>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</si>
  <si>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</si>
  <si>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</si>
  <si>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</si>
  <si>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</si>
  <si>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</si>
  <si>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</si>
  <si>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</si>
  <si>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</si>
  <si>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</si>
  <si>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</si>
  <si>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</si>
  <si>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</si>
  <si>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</si>
  <si>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</si>
  <si>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</si>
  <si>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</si>
  <si>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</si>
  <si>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</si>
  <si>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</si>
  <si>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</si>
  <si>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</si>
  <si>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</si>
  <si>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</si>
  <si>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</si>
  <si>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</si>
  <si>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</si>
  <si>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</si>
  <si>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</si>
  <si>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</si>
  <si>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</si>
  <si>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</si>
  <si>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</si>
  <si>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</si>
  <si>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</si>
  <si>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</si>
  <si>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</si>
  <si>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</si>
  <si>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</si>
  <si>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</si>
  <si>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</si>
  <si>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</si>
  <si>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</si>
  <si>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</si>
  <si>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</si>
  <si>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</si>
  <si>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</si>
  <si>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</si>
  <si>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</si>
  <si>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</si>
  <si>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</si>
  <si>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</si>
  <si>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</si>
  <si>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</si>
  <si>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</si>
  <si>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</si>
  <si>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</si>
  <si>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</si>
  <si>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</si>
  <si>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</si>
  <si>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</si>
  <si>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</si>
  <si>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</si>
  <si>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</si>
  <si>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</si>
  <si>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</si>
  <si>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</si>
  <si>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</si>
  <si>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</si>
  <si>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</si>
  <si>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</si>
  <si>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</si>
  <si>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</si>
  <si>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</si>
  <si>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</si>
  <si>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</si>
  <si>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</si>
  <si>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</si>
  <si>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</si>
  <si>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</si>
  <si>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</si>
  <si>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</si>
  <si>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</si>
  <si>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</si>
  <si>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</si>
  <si>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</si>
  <si>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</si>
  <si>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</si>
  <si>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</si>
  <si>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</si>
  <si>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</si>
  <si>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</si>
  <si>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</si>
  <si>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</si>
  <si>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</si>
  <si>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</si>
  <si>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</si>
  <si>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</si>
  <si>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</si>
  <si>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</si>
  <si>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</si>
  <si>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</si>
  <si>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</si>
  <si>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</si>
  <si>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</si>
  <si>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</si>
  <si>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</si>
  <si>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</si>
  <si>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</si>
  <si>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</si>
  <si>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</si>
  <si>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</si>
  <si>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</si>
  <si>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</si>
  <si>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</si>
  <si>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</si>
  <si>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</si>
  <si>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</si>
  <si>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</si>
  <si>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</si>
  <si>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</si>
  <si>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</si>
  <si>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</si>
  <si>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</si>
  <si>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</si>
  <si>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</si>
  <si>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</si>
  <si>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</si>
  <si>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</si>
  <si>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</si>
  <si>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</si>
  <si>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</si>
  <si>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</si>
  <si>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</si>
  <si>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</si>
  <si>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</si>
  <si>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</si>
  <si>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</si>
  <si>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</si>
  <si>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</si>
  <si>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</si>
  <si>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</si>
  <si>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</si>
  <si>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</si>
  <si>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</si>
  <si>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</si>
  <si>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</si>
  <si>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</si>
  <si>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</si>
  <si>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</si>
  <si>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</si>
  <si>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</si>
  <si>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</si>
  <si>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</si>
  <si>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</si>
  <si>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</si>
  <si>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</si>
  <si>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</si>
  <si>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</si>
  <si>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</si>
  <si>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</si>
  <si>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</si>
  <si>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</si>
  <si>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</si>
  <si>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</si>
  <si>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</si>
  <si>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</si>
  <si>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</si>
  <si>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</si>
  <si>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</si>
  <si>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</si>
  <si>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</si>
  <si>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</si>
  <si>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</si>
  <si>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</si>
  <si>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</si>
  <si>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</si>
  <si>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</si>
  <si>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</si>
  <si>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</si>
  <si>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</si>
  <si>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</si>
  <si>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</si>
  <si>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</si>
  <si>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</si>
  <si>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</si>
  <si>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</si>
  <si>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</si>
  <si>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</si>
  <si>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</si>
  <si>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</si>
  <si>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</si>
  <si>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</si>
  <si>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</si>
  <si>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</si>
  <si>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</si>
  <si>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</si>
  <si>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</si>
  <si>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</si>
  <si>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</si>
  <si>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</si>
  <si>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</si>
  <si>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</si>
  <si>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</si>
  <si>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</si>
  <si>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</si>
  <si>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</si>
  <si>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</si>
  <si>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</si>
  <si>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</si>
  <si>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</si>
  <si>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</si>
  <si>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</si>
  <si>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</si>
  <si>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</si>
  <si>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</si>
  <si>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</si>
  <si>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</si>
  <si>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</si>
  <si>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</si>
  <si>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</si>
  <si>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</si>
  <si>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</si>
  <si>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</si>
  <si>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</si>
  <si>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</si>
  <si>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</si>
  <si>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</si>
  <si>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</si>
  <si>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</si>
  <si>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</si>
  <si>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</si>
  <si>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</si>
  <si>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</si>
  <si>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</si>
  <si>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</si>
  <si>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</si>
  <si>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</si>
  <si>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</si>
  <si>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</si>
  <si>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</si>
  <si>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</si>
  <si>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</si>
  <si>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</si>
  <si>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</si>
  <si>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</si>
  <si>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</si>
  <si>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</si>
  <si>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</si>
  <si>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</si>
  <si>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</si>
  <si>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</si>
  <si>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</si>
  <si>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</si>
  <si>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</si>
  <si>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</si>
  <si>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</si>
  <si>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</si>
  <si>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</si>
  <si>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</si>
  <si>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</si>
  <si>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</si>
  <si>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</si>
  <si>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</si>
  <si>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</si>
  <si>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</si>
  <si>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</si>
  <si>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</si>
  <si>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</si>
  <si>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</si>
  <si>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</si>
  <si>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</si>
  <si>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</si>
  <si>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</si>
  <si>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</si>
  <si>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</si>
  <si>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</si>
  <si>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</si>
  <si>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</si>
  <si>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</si>
  <si>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</si>
  <si>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</si>
  <si>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</si>
  <si>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</si>
  <si>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</si>
  <si>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</si>
  <si>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</si>
  <si>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</si>
  <si>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</si>
  <si>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</si>
  <si>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</si>
  <si>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</si>
  <si>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</si>
  <si>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</si>
  <si>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</si>
  <si>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</si>
  <si>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</si>
  <si>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</si>
  <si>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</si>
  <si>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</si>
  <si>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</si>
  <si>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</si>
  <si>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</si>
  <si>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</si>
  <si>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</si>
  <si>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</si>
  <si>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</si>
  <si>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</si>
  <si>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</si>
  <si>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</si>
  <si>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</si>
  <si>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</si>
  <si>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</si>
  <si>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</si>
  <si>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</si>
  <si>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</si>
  <si>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</si>
  <si>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</si>
  <si>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</si>
  <si>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</si>
  <si>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</si>
  <si>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</si>
  <si>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</si>
  <si>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</si>
  <si>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</si>
  <si>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</si>
  <si>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</si>
  <si>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</si>
  <si>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</si>
  <si>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</si>
  <si>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</si>
  <si>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</si>
  <si>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</si>
  <si>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</si>
  <si>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</si>
  <si>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</si>
  <si>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</si>
  <si>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</si>
  <si>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</si>
  <si>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</si>
  <si>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</si>
  <si>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</si>
  <si>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</si>
  <si>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</si>
  <si>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</si>
  <si>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</si>
  <si>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</si>
  <si>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</si>
  <si>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</si>
  <si>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</si>
  <si>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</si>
  <si>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</si>
  <si>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</si>
  <si>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</si>
  <si>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</si>
  <si>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</si>
  <si>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</si>
  <si>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</si>
  <si>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</si>
  <si>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</si>
  <si>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</si>
  <si>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</si>
  <si>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</si>
  <si>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</si>
  <si>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</si>
  <si>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</si>
  <si>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</si>
  <si>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</si>
  <si>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</si>
  <si>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</si>
  <si>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</si>
  <si>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</si>
  <si>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</si>
  <si>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</si>
  <si>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</si>
  <si>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</si>
  <si>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</si>
  <si>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</si>
  <si>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</si>
  <si>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</si>
  <si>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</si>
  <si>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</si>
  <si>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</si>
  <si>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</si>
  <si>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</si>
  <si>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</si>
  <si>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</si>
  <si>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</si>
  <si>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</si>
  <si>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</si>
  <si>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</si>
  <si>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</si>
  <si>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</si>
  <si>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</si>
  <si>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</si>
  <si>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</si>
  <si>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</si>
  <si>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</si>
  <si>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</si>
  <si>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</si>
  <si>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</si>
  <si>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</si>
  <si>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</si>
  <si>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</si>
  <si>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</si>
  <si>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</si>
  <si>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</si>
  <si>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</si>
  <si>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</si>
  <si>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</si>
  <si>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</si>
  <si>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</si>
  <si>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</si>
  <si>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</si>
  <si>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</si>
  <si>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</si>
  <si>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</si>
  <si>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</si>
  <si>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</si>
  <si>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</si>
  <si>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</si>
  <si>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</si>
  <si>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</si>
  <si>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</si>
  <si>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</si>
  <si>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</si>
  <si>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</si>
  <si>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</si>
  <si>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</si>
  <si>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</si>
  <si>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</si>
  <si>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</si>
  <si>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</si>
  <si>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</si>
  <si>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</si>
  <si>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</si>
  <si>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</si>
  <si>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</si>
  <si>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</si>
  <si>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</si>
  <si>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</si>
  <si>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</si>
  <si>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</si>
  <si>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</si>
  <si>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</si>
  <si>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</si>
  <si>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</si>
  <si>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</si>
  <si>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</si>
  <si>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</si>
  <si>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</si>
  <si>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</si>
  <si>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</si>
  <si>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</si>
  <si>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</si>
  <si>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</si>
  <si>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</si>
  <si>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</si>
  <si>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</si>
  <si>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</si>
  <si>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</si>
  <si>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</si>
  <si>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</si>
  <si>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</si>
  <si>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</si>
  <si>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</si>
  <si>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</si>
  <si>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</si>
  <si>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</si>
  <si>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</si>
  <si>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</si>
  <si>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</si>
  <si>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</si>
  <si>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</si>
  <si>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</si>
  <si>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</si>
  <si>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</si>
  <si>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</si>
  <si>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</si>
  <si>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</si>
  <si>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</si>
  <si>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</si>
  <si>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</si>
  <si>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</si>
  <si>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</si>
  <si>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</si>
  <si>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</si>
  <si>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</si>
  <si>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</si>
  <si>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</si>
  <si>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</si>
  <si>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</si>
  <si>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</si>
  <si>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</si>
  <si>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</si>
  <si>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</si>
  <si>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</si>
  <si>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</si>
  <si>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</si>
  <si>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</si>
  <si>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</si>
  <si>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</si>
  <si>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</si>
  <si>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</si>
  <si>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</si>
  <si>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</si>
  <si>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</si>
  <si>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</si>
  <si>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</si>
  <si>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</si>
  <si>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</si>
  <si>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</si>
  <si>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</si>
  <si>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</si>
  <si>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</si>
  <si>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</si>
  <si>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</si>
  <si>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</si>
  <si>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</si>
  <si>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</si>
  <si>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</si>
  <si>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</si>
  <si>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</si>
  <si>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</si>
  <si>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</si>
  <si>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</si>
  <si>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</si>
  <si>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</si>
  <si>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</si>
  <si>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</si>
  <si>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</si>
  <si>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</si>
  <si>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</si>
  <si>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</si>
  <si>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</si>
  <si>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</si>
  <si>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</si>
  <si>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</si>
  <si>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</si>
  <si>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</si>
  <si>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</si>
  <si>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</si>
  <si>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</si>
  <si>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</si>
  <si>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</si>
  <si>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</si>
  <si>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</si>
  <si>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</si>
  <si>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</si>
  <si>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</si>
  <si>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</si>
  <si>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</si>
  <si>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</si>
  <si>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</si>
  <si>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</si>
  <si>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</si>
  <si>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</si>
  <si>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</si>
  <si>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</si>
  <si>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</si>
  <si>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</si>
  <si>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</si>
  <si>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</si>
  <si>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</si>
  <si>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</si>
  <si>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</si>
  <si>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</si>
  <si>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</si>
  <si>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</si>
  <si>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</si>
  <si>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</si>
  <si>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</si>
  <si>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</si>
  <si>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</si>
  <si>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</si>
  <si>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</si>
  <si>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</si>
  <si>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</si>
  <si>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</si>
  <si>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</si>
  <si>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</si>
  <si>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</si>
  <si>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</si>
  <si>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</si>
  <si>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</si>
  <si>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</si>
  <si>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</si>
  <si>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</si>
  <si>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</si>
  <si>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</si>
  <si>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</si>
  <si>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</si>
  <si>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</si>
  <si>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</si>
  <si>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</si>
  <si>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</si>
  <si>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</si>
  <si>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</si>
  <si>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</si>
  <si>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</si>
  <si>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</si>
  <si>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</si>
  <si>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</si>
  <si>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</si>
  <si>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</si>
  <si>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</si>
  <si>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</si>
  <si>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</si>
  <si>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</si>
  <si>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</si>
  <si>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</si>
  <si>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</si>
  <si>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</si>
  <si>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</si>
  <si>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</si>
  <si>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</si>
  <si>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</si>
  <si>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</si>
  <si>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</si>
  <si>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</si>
  <si>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</si>
  <si>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</si>
  <si>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</si>
  <si>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</si>
  <si>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</si>
  <si>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</si>
  <si>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</si>
  <si>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</si>
  <si>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</si>
  <si>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</si>
  <si>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</si>
  <si>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</si>
  <si>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</si>
  <si>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</si>
  <si>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</si>
  <si>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</si>
  <si>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</si>
  <si>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</si>
  <si>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</si>
  <si>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</si>
  <si>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</si>
  <si>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</si>
  <si>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</si>
  <si>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</si>
  <si>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</si>
  <si>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</si>
  <si>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</si>
  <si>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</si>
  <si>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</si>
  <si>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</si>
  <si>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</si>
  <si>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</si>
  <si>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</si>
  <si>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</si>
  <si>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</si>
  <si>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</si>
  <si>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</si>
  <si>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</si>
  <si>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</si>
  <si>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</si>
  <si>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</si>
  <si>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</si>
  <si>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</si>
  <si>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</si>
  <si>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</si>
  <si>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</si>
  <si>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</si>
  <si>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</si>
  <si>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</si>
  <si>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</si>
  <si>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</si>
  <si>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</si>
  <si>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</si>
  <si>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</si>
  <si>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</si>
  <si>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</si>
  <si>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</si>
  <si>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</si>
  <si>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</si>
  <si>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</si>
  <si>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</si>
  <si>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</si>
  <si>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</si>
  <si>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</si>
  <si>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</si>
  <si>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</si>
  <si>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</si>
  <si>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</si>
  <si>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</si>
  <si>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</si>
  <si>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</si>
  <si>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</si>
  <si>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</si>
  <si>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</si>
  <si>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</si>
  <si>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</si>
  <si>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</si>
  <si>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</si>
  <si>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</si>
  <si>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</si>
  <si>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</si>
  <si>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</si>
  <si>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</si>
  <si>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</si>
  <si>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</si>
  <si>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</si>
  <si>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</si>
  <si>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</si>
  <si>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</si>
  <si>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</si>
  <si>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</si>
  <si>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</si>
  <si>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</si>
  <si>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</si>
  <si>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</si>
  <si>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</si>
  <si>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</si>
  <si>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</si>
  <si>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</si>
  <si>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</si>
  <si>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</si>
  <si>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</si>
  <si>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</si>
  <si>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</si>
  <si>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</si>
  <si>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</si>
  <si>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</si>
  <si>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</si>
  <si>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</si>
  <si>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</si>
  <si>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</si>
  <si>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</si>
  <si>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</si>
  <si>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</si>
  <si>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</si>
  <si>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</si>
  <si>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</si>
  <si>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</si>
  <si>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</si>
  <si>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</si>
  <si>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</si>
  <si>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</si>
  <si>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</si>
  <si>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</si>
  <si>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</si>
  <si>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</si>
  <si>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</si>
  <si>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</si>
  <si>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</si>
  <si>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</si>
  <si>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</si>
  <si>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</si>
  <si>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</si>
  <si>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</si>
  <si>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</si>
  <si>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</si>
  <si>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</si>
  <si>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</si>
  <si>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</si>
  <si>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</si>
  <si>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</si>
  <si>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</si>
  <si>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</si>
  <si>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</si>
  <si>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</si>
  <si>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</si>
  <si>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</si>
  <si>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</si>
  <si>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</si>
  <si>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</si>
  <si>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</si>
  <si>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</si>
  <si>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</si>
  <si>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</si>
  <si>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</si>
  <si>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</si>
  <si>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</si>
  <si>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</si>
  <si>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</si>
  <si>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</si>
  <si>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</si>
  <si>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</si>
  <si>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</si>
  <si>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</si>
  <si>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</si>
  <si>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</si>
  <si>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</si>
  <si>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</si>
  <si>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</si>
  <si>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</si>
  <si>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</si>
  <si>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</si>
  <si>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</si>
  <si>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</si>
  <si>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</si>
  <si>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</si>
  <si>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</si>
  <si>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</si>
  <si>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</si>
  <si>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</si>
  <si>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</si>
  <si>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</si>
  <si>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</si>
  <si>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</si>
  <si>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</si>
  <si>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</si>
  <si>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</si>
  <si>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</si>
  <si>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</si>
  <si>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</si>
  <si>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</si>
  <si>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</si>
  <si>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</si>
  <si>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</si>
  <si>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</si>
  <si>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</si>
  <si>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</si>
  <si>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</si>
  <si>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</si>
  <si>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</si>
  <si>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</si>
  <si>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</si>
  <si>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</si>
  <si>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</si>
  <si>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</si>
  <si>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</si>
  <si>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</si>
  <si>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</si>
  <si>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</si>
  <si>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</si>
  <si>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</si>
  <si>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</si>
  <si>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</si>
  <si>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</si>
  <si>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</si>
  <si>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</si>
  <si>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</si>
  <si>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</si>
  <si>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</si>
  <si>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</si>
  <si>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</si>
  <si>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</si>
  <si>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</si>
  <si>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</si>
  <si>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</si>
  <si>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</si>
  <si>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</si>
  <si>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</si>
  <si>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</si>
  <si>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</si>
  <si>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</si>
  <si>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</si>
  <si>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</si>
  <si>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</si>
  <si>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</si>
  <si>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</si>
  <si>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</si>
  <si>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</si>
  <si>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</si>
  <si>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</si>
  <si>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</si>
  <si>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</si>
  <si>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</si>
  <si>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</si>
  <si>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</si>
  <si>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</si>
  <si>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</si>
  <si>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</si>
  <si>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</si>
  <si>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</si>
  <si>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</si>
  <si>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</si>
  <si>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</si>
  <si>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</si>
  <si>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</si>
  <si>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</si>
  <si>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</si>
  <si>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</si>
  <si>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</si>
  <si>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</si>
  <si>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</si>
  <si>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</si>
  <si>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</si>
  <si>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</si>
  <si>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</si>
  <si>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</si>
  <si>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</si>
  <si>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</si>
  <si>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</si>
  <si>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</si>
  <si>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</si>
  <si>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</si>
  <si>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</si>
  <si>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</si>
  <si>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</si>
  <si>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</si>
  <si>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</si>
  <si>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</si>
  <si>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</si>
  <si>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</si>
  <si>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</si>
  <si>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</si>
  <si>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</si>
  <si>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</si>
  <si>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</si>
  <si>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</si>
  <si>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</si>
  <si>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</si>
  <si>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</si>
  <si>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</si>
  <si>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</si>
  <si>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</si>
  <si>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</si>
  <si>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</si>
  <si>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</si>
  <si>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</si>
  <si>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</si>
  <si>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</si>
  <si>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</si>
  <si>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</si>
  <si>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</si>
  <si>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</si>
  <si>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</si>
  <si>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</si>
  <si>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</si>
  <si>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</si>
  <si>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</si>
  <si>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</si>
  <si>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</si>
  <si>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</si>
  <si>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</si>
  <si>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</si>
  <si>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</si>
  <si>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</si>
  <si>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</si>
  <si>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</si>
  <si>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</si>
  <si>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</si>
  <si>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</si>
  <si>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</si>
  <si>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</si>
  <si>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</si>
  <si>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</si>
  <si>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</si>
  <si>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</si>
  <si>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</si>
  <si>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</si>
  <si>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</si>
  <si>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</si>
  <si>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</si>
  <si>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</si>
  <si>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</si>
  <si>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</si>
  <si>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</si>
  <si>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</si>
  <si>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</si>
  <si>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</si>
  <si>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</si>
  <si>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</si>
  <si>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</si>
  <si>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</si>
  <si>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</si>
  <si>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</si>
  <si>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</si>
  <si>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</si>
  <si>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</si>
  <si>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</si>
  <si>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</si>
  <si>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</si>
  <si>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</si>
  <si>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</si>
  <si>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</si>
  <si>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</si>
  <si>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</si>
  <si>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</si>
  <si>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</si>
  <si>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</si>
  <si>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</si>
  <si>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</si>
  <si>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</si>
  <si>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</si>
  <si>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</si>
  <si>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</si>
  <si>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</si>
  <si>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</si>
  <si>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</si>
  <si>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</si>
  <si>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</si>
  <si>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</si>
  <si>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</si>
  <si>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</si>
  <si>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</si>
  <si>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</si>
  <si>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</si>
  <si>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</si>
  <si>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</si>
  <si>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</si>
  <si>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</si>
  <si>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</si>
  <si>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</si>
  <si>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</si>
  <si>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</si>
  <si>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</si>
  <si>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</si>
  <si>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</si>
  <si>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</si>
  <si>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</si>
  <si>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</si>
  <si>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</si>
  <si>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</si>
  <si>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</si>
  <si>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</si>
  <si>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</si>
  <si>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</si>
  <si>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</si>
  <si>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</si>
  <si>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</si>
  <si>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</si>
  <si>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</si>
  <si>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</si>
  <si>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</si>
  <si>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</si>
  <si>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</si>
  <si>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</si>
  <si>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</si>
  <si>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</si>
  <si>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</si>
  <si>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</si>
  <si>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</si>
  <si>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</si>
  <si>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</si>
  <si>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</si>
  <si>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</si>
  <si>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</si>
  <si>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</si>
  <si>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</si>
  <si>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</si>
  <si>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</si>
  <si>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</si>
  <si>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</si>
  <si>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</si>
  <si>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</si>
  <si>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</si>
  <si>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</si>
  <si>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</si>
  <si>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</si>
  <si>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</si>
  <si>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</si>
  <si>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</si>
  <si>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</si>
  <si>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</si>
  <si>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</si>
  <si>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</si>
  <si>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</si>
  <si>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</si>
  <si>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</si>
  <si>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</si>
  <si>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</si>
  <si>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</si>
  <si>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</si>
  <si>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</si>
  <si>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</si>
  <si>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</si>
  <si>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</si>
  <si>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</si>
  <si>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</si>
  <si>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</si>
  <si>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</si>
  <si>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</si>
  <si>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</si>
  <si>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</si>
  <si>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</si>
  <si>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</si>
  <si>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</si>
  <si>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</si>
  <si>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</si>
  <si>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</si>
  <si>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</si>
  <si>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</si>
  <si>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</si>
  <si>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</si>
  <si>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</si>
  <si>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</si>
  <si>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</si>
  <si>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</si>
  <si>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</si>
  <si>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</si>
  <si>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</si>
  <si>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</si>
  <si>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</si>
  <si>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</si>
  <si>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</si>
  <si>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</si>
  <si>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</si>
  <si>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</si>
  <si>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</si>
  <si>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</si>
  <si>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</si>
  <si>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</si>
  <si>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</si>
  <si>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</si>
  <si>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</si>
  <si>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</si>
  <si>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</si>
  <si>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</si>
  <si>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</si>
  <si>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</si>
  <si>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</si>
  <si>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</si>
  <si>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</si>
  <si>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</si>
  <si>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</si>
  <si>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</si>
  <si>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</si>
  <si>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</si>
  <si>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</si>
  <si>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</si>
  <si>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</si>
  <si>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</si>
  <si>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</si>
  <si>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</si>
  <si>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</si>
  <si>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</si>
  <si>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</si>
  <si>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</si>
  <si>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</si>
  <si>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</si>
  <si>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</si>
  <si>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</si>
  <si>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</si>
  <si>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</si>
  <si>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</si>
  <si>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</si>
  <si>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</si>
  <si>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</si>
  <si>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</si>
  <si>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</si>
  <si>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</si>
  <si>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</si>
  <si>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</si>
  <si>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</si>
  <si>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</si>
  <si>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</si>
  <si>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</si>
  <si>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</si>
  <si>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</si>
  <si>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</si>
  <si>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</si>
  <si>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</si>
  <si>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</si>
  <si>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</si>
  <si>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</si>
  <si>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</si>
  <si>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</si>
  <si>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</si>
  <si>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</si>
  <si>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</si>
  <si>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</si>
  <si>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</si>
  <si>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</si>
  <si>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</si>
  <si>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</si>
  <si>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</si>
  <si>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</si>
  <si>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</si>
  <si>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</si>
  <si>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</si>
  <si>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</si>
  <si>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</si>
  <si>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</si>
  <si>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</si>
  <si>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</si>
  <si>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</si>
  <si>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</si>
  <si>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</si>
  <si>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</si>
  <si>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</si>
  <si>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</si>
  <si>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</si>
  <si>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</si>
  <si>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</si>
  <si>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</si>
  <si>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</si>
  <si>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</si>
  <si>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</si>
  <si>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</si>
  <si>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</si>
  <si>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</si>
  <si>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</si>
  <si>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</si>
  <si>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</si>
  <si>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</si>
  <si>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</si>
  <si>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</si>
  <si>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</si>
  <si>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</si>
  <si>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</si>
  <si>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</si>
  <si>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</si>
  <si>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</si>
  <si>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</si>
  <si>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</si>
  <si>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</si>
  <si>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</si>
  <si>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</si>
  <si>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</si>
  <si>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</si>
  <si>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</si>
  <si>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</si>
  <si>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</si>
  <si>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</si>
  <si>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</si>
  <si>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</si>
  <si>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</si>
  <si>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</si>
  <si>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</si>
  <si>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</si>
  <si>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</si>
  <si>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</si>
  <si>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</si>
  <si>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</si>
  <si>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</si>
  <si>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</si>
  <si>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</si>
  <si>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</si>
  <si>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</si>
  <si>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</si>
  <si>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</si>
  <si>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</si>
  <si>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</si>
  <si>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</si>
  <si>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</si>
  <si>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</si>
  <si>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</si>
  <si>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</si>
  <si>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</si>
  <si>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</si>
  <si>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</si>
  <si>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</si>
  <si>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</si>
  <si>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</si>
  <si>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</si>
  <si>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</si>
  <si>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</si>
  <si>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</si>
  <si>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</si>
  <si>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</si>
  <si>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</si>
  <si>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</si>
  <si>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</si>
  <si>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</si>
  <si>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</si>
  <si>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</si>
  <si>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</si>
  <si>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</si>
  <si>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</si>
  <si>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</si>
  <si>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</si>
  <si>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</si>
  <si>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</si>
  <si>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</si>
  <si>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</si>
  <si>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</si>
  <si>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</si>
  <si>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</si>
  <si>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</si>
  <si>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</si>
  <si>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</si>
  <si>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</si>
  <si>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</si>
  <si>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</si>
  <si>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</si>
  <si>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</si>
  <si>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</si>
  <si>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</si>
  <si>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</si>
  <si>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</si>
  <si>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</si>
  <si>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</si>
  <si>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</si>
  <si>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</si>
  <si>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</si>
  <si>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</si>
  <si>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</si>
  <si>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</si>
  <si>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</si>
  <si>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</si>
  <si>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</si>
  <si>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</si>
  <si>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</si>
  <si>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</si>
  <si>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</si>
  <si>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</si>
  <si>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</si>
  <si>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</si>
  <si>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</si>
  <si>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</si>
  <si>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</si>
  <si>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</si>
  <si>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</si>
  <si>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</si>
  <si>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</si>
  <si>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</si>
  <si>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</si>
  <si>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</si>
  <si>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</si>
  <si>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</si>
  <si>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</si>
  <si>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</si>
  <si>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</si>
  <si>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</si>
  <si>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</si>
  <si>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</si>
  <si>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</si>
  <si>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</si>
  <si>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</si>
  <si>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</si>
  <si>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</si>
  <si>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</si>
  <si>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</si>
  <si>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</si>
  <si>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</si>
  <si>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</si>
  <si>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</si>
  <si>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</si>
  <si>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</si>
  <si>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</si>
  <si>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</si>
  <si>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</si>
  <si>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</si>
  <si>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</si>
  <si>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</si>
  <si>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</si>
  <si>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</si>
  <si>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</si>
  <si>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</si>
  <si>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</si>
  <si>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</si>
  <si>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</si>
  <si>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</si>
  <si>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</si>
  <si>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</si>
  <si>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</si>
  <si>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</si>
  <si>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</si>
  <si>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</si>
  <si>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</si>
  <si>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</si>
  <si>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</si>
  <si>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</si>
  <si>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</si>
  <si>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</si>
  <si>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</si>
  <si>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</si>
  <si>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</si>
  <si>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</si>
  <si>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</si>
  <si>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</si>
  <si>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</si>
  <si>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</si>
  <si>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</si>
  <si>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</si>
  <si>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</si>
  <si>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</si>
  <si>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</si>
  <si>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</si>
  <si>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</si>
  <si>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</si>
  <si>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</si>
  <si>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</si>
  <si>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</si>
  <si>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</si>
  <si>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</si>
  <si>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</si>
  <si>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</si>
  <si>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</si>
  <si>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</si>
  <si>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</si>
  <si>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</si>
  <si>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</si>
  <si>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</si>
  <si>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</si>
  <si>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</si>
  <si>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</si>
  <si>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</si>
  <si>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</si>
  <si>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</si>
  <si>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</si>
  <si>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</si>
  <si>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</si>
  <si>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</si>
  <si>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</si>
  <si>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</si>
  <si>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</si>
  <si>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</si>
  <si>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</si>
  <si>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</si>
  <si>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</si>
  <si>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</si>
  <si>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</si>
  <si>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</si>
  <si>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</si>
  <si>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</si>
  <si>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</si>
  <si>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</si>
  <si>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</si>
  <si>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</si>
  <si>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</si>
  <si>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</si>
  <si>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</si>
  <si>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</si>
  <si>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</si>
  <si>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</si>
  <si>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</si>
  <si>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</si>
  <si>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</si>
  <si>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</si>
  <si>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</si>
  <si>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</si>
  <si>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</si>
  <si>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</si>
  <si>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</si>
  <si>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</si>
  <si>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</si>
  <si>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</si>
  <si>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</si>
  <si>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</si>
  <si>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</si>
  <si>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</si>
  <si>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</si>
  <si>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</si>
  <si>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</si>
  <si>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</si>
  <si>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</si>
  <si>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</si>
  <si>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</si>
  <si>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</si>
  <si>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</si>
  <si>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</si>
  <si>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</si>
  <si>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</si>
  <si>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</si>
  <si>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</si>
  <si>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</si>
  <si>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</si>
  <si>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</si>
  <si>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</si>
  <si>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</si>
  <si>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</si>
  <si>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</si>
  <si>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</si>
  <si>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</si>
  <si>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</si>
  <si>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</si>
  <si>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</si>
  <si>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</si>
  <si>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</si>
  <si>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</si>
  <si>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</si>
  <si>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</si>
  <si>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</si>
  <si>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</si>
  <si>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</si>
  <si>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</si>
  <si>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</si>
  <si>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</si>
  <si>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</si>
  <si>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</si>
  <si>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</si>
  <si>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</si>
  <si>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</si>
  <si>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</si>
  <si>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</si>
  <si>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</si>
  <si>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</si>
  <si>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</si>
  <si>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</si>
  <si>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</si>
  <si>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</si>
  <si>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</si>
  <si>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</si>
  <si>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</si>
  <si>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</si>
  <si>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</si>
  <si>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</si>
  <si>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</si>
  <si>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</si>
  <si>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</si>
  <si>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</si>
  <si>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</si>
  <si>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</si>
  <si>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</si>
  <si>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</si>
  <si>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</si>
  <si>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</si>
  <si>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</si>
  <si>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</si>
  <si>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</si>
  <si>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</si>
  <si>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</si>
  <si>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</si>
  <si>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</si>
  <si>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</si>
  <si>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</si>
  <si>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</si>
  <si>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</si>
  <si>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</si>
  <si>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</si>
  <si>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</si>
  <si>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</si>
  <si>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</si>
  <si>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</si>
  <si>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</si>
  <si>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</si>
  <si>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</si>
  <si>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</si>
  <si>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</si>
  <si>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</si>
  <si>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</si>
  <si>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</si>
  <si>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</si>
  <si>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</si>
  <si>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</si>
  <si>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</si>
  <si>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</si>
  <si>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</si>
  <si>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</si>
  <si>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</si>
  <si>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</si>
  <si>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</si>
  <si>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</si>
  <si>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</si>
  <si>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</si>
  <si>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</si>
  <si>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</si>
  <si>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</si>
  <si>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</si>
  <si>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</si>
  <si>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</si>
  <si>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</si>
  <si>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</si>
  <si>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</si>
  <si>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</si>
  <si>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</si>
  <si>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</si>
  <si>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</si>
  <si>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</si>
  <si>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</si>
  <si>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</si>
  <si>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</si>
  <si>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</si>
  <si>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</si>
  <si>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</si>
  <si>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</si>
  <si>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</si>
  <si>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</si>
  <si>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</si>
  <si>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</si>
  <si>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</si>
  <si>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</si>
  <si>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</si>
  <si>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</si>
  <si>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</si>
  <si>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</si>
  <si>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</si>
  <si>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</si>
  <si>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</si>
  <si>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</si>
  <si>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</si>
  <si>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</si>
  <si>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</si>
  <si>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</si>
  <si>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</si>
  <si>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</si>
  <si>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</si>
  <si>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</si>
  <si>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</si>
  <si>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</si>
  <si>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</si>
  <si>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</si>
  <si>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</si>
  <si>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</si>
  <si>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</si>
  <si>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</si>
  <si>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</si>
  <si>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</si>
  <si>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</si>
  <si>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</si>
  <si>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</si>
  <si>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</si>
  <si>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</si>
  <si>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</si>
  <si>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</si>
  <si>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</si>
  <si>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</si>
  <si>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</si>
  <si>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</si>
  <si>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</si>
  <si>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</si>
  <si>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</si>
  <si>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</si>
  <si>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</si>
  <si>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</si>
  <si>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</si>
  <si>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</si>
  <si>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</si>
  <si>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</si>
  <si>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</si>
  <si>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</si>
  <si>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</si>
  <si>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</si>
  <si>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</si>
  <si>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</si>
  <si>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</si>
  <si>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</si>
  <si>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</si>
  <si>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</si>
  <si>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</si>
  <si>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</si>
  <si>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</si>
  <si>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</si>
  <si>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</si>
  <si>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</si>
  <si>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</si>
  <si>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</si>
  <si>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</si>
  <si>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</si>
  <si>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</si>
  <si>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</si>
  <si>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</si>
  <si>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</si>
  <si>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</si>
  <si>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</si>
  <si>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</si>
  <si>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</si>
  <si>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</si>
  <si>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</si>
  <si>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</si>
  <si>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</si>
  <si>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</si>
  <si>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</si>
  <si>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</si>
  <si>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</si>
  <si>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</si>
  <si>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</si>
  <si>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</si>
  <si>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</si>
  <si>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</si>
  <si>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</si>
  <si>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</si>
  <si>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</si>
  <si>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</si>
  <si>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</si>
  <si>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</si>
  <si>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</si>
  <si>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</si>
  <si>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</si>
  <si>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</si>
  <si>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</si>
  <si>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</si>
  <si>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</si>
  <si>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</si>
  <si>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</si>
  <si>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</si>
  <si>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</si>
  <si>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</si>
  <si>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</si>
  <si>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</si>
  <si>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</si>
  <si>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</si>
  <si>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</si>
  <si>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</si>
  <si>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</si>
  <si>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</si>
  <si>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</si>
  <si>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</si>
  <si>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</si>
  <si>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</si>
  <si>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</si>
  <si>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</si>
  <si>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</si>
  <si>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</si>
  <si>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</si>
  <si>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</si>
  <si>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</si>
  <si>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</si>
  <si>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</si>
  <si>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</si>
  <si>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</si>
  <si>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</si>
  <si>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</si>
  <si>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</si>
  <si>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</si>
  <si>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</si>
  <si>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</si>
  <si>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</si>
  <si>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</si>
  <si>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</si>
  <si>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</si>
  <si>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</si>
  <si>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</si>
  <si>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</si>
  <si>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</si>
  <si>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</si>
  <si>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</si>
  <si>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</si>
  <si>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</si>
  <si>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</si>
  <si>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</si>
  <si>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</si>
  <si>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</si>
  <si>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</si>
  <si>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</si>
  <si>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</si>
  <si>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</si>
  <si>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</si>
  <si>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</si>
  <si>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</si>
  <si>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</si>
  <si>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</si>
  <si>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</si>
  <si>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</si>
  <si>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</si>
  <si>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</si>
  <si>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</si>
  <si>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</si>
  <si>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</si>
  <si>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</si>
  <si>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</si>
  <si>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</si>
  <si>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</si>
  <si>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</si>
  <si>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</si>
  <si>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</si>
  <si>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</si>
  <si>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</si>
  <si>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</si>
  <si>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</si>
  <si>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</si>
  <si>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</si>
  <si>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</si>
  <si>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</si>
  <si>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</si>
  <si>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</si>
  <si>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</si>
  <si>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</si>
  <si>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</si>
  <si>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</si>
  <si>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</si>
  <si>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</si>
  <si>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</si>
  <si>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</si>
  <si>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</si>
  <si>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</si>
  <si>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</si>
  <si>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</si>
  <si>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</si>
  <si>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</si>
  <si>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</si>
  <si>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</si>
  <si>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</si>
  <si>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</si>
  <si>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</si>
  <si>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</si>
  <si>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</si>
  <si>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</si>
  <si>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</si>
  <si>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</si>
  <si>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</si>
  <si>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</si>
  <si>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</si>
  <si>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</si>
  <si>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</si>
  <si>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</si>
  <si>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</si>
  <si>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</si>
  <si>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</si>
  <si>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</si>
  <si>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</si>
  <si>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</si>
  <si>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</si>
  <si>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</si>
  <si>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</si>
  <si>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</si>
  <si>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</si>
  <si>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</si>
  <si>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</si>
  <si>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</si>
  <si>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</si>
  <si>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</si>
  <si>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</si>
  <si>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</si>
  <si>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</si>
  <si>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</si>
  <si>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</si>
  <si>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</si>
  <si>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</si>
  <si>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</si>
  <si>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</si>
  <si>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</si>
  <si>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</si>
  <si>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</si>
  <si>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</si>
  <si>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</si>
  <si>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</si>
  <si>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</si>
  <si>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</si>
  <si>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</si>
  <si>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</si>
  <si>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</si>
  <si>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</si>
  <si>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</si>
  <si>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</si>
  <si>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</si>
  <si>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</si>
  <si>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</si>
  <si>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</si>
  <si>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</si>
  <si>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</si>
  <si>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</si>
  <si>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</si>
  <si>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</si>
  <si>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</si>
  <si>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</si>
  <si>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</si>
  <si>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</si>
  <si>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</si>
  <si>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</si>
  <si>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</si>
  <si>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</si>
  <si>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</si>
  <si>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</si>
  <si>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</si>
  <si>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</si>
  <si>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</si>
  <si>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</si>
  <si>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</si>
  <si>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</si>
  <si>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</si>
  <si>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</si>
  <si>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</si>
  <si>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</si>
  <si>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</si>
  <si>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</si>
  <si>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</si>
  <si>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</si>
  <si>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</si>
  <si>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</si>
  <si>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</si>
  <si>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</si>
  <si>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</si>
  <si>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</si>
  <si>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</si>
  <si>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</si>
  <si>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</si>
  <si>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</si>
  <si>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</si>
  <si>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</si>
  <si>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</si>
  <si>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</si>
  <si>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</si>
  <si>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</si>
  <si>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</si>
  <si>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</si>
  <si>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</si>
  <si>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</si>
  <si>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</si>
  <si>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</si>
  <si>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</si>
  <si>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</si>
  <si>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</si>
  <si>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</si>
  <si>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</si>
  <si>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</si>
  <si>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</si>
  <si>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</si>
  <si>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</si>
  <si>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</si>
  <si>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</si>
  <si>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</si>
  <si>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</si>
  <si>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</si>
  <si>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</si>
  <si>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</si>
  <si>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</si>
  <si>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</si>
  <si>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</si>
  <si>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</si>
  <si>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</si>
  <si>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</si>
  <si>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</si>
  <si>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</si>
  <si>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</si>
  <si>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</si>
  <si>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</si>
  <si>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</si>
  <si>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</si>
  <si>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</si>
  <si>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</si>
  <si>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</si>
  <si>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</si>
  <si>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</si>
  <si>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</si>
  <si>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</si>
  <si>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</si>
  <si>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</si>
  <si>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</si>
  <si>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</si>
  <si>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</si>
  <si>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</si>
  <si>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</si>
  <si>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</si>
  <si>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</si>
  <si>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</si>
  <si>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</si>
  <si>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</si>
  <si>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</si>
  <si>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</si>
  <si>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</si>
  <si>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</si>
  <si>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</si>
  <si>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</si>
  <si>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</si>
  <si>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</si>
  <si>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</si>
  <si>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</si>
  <si>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</si>
  <si>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</si>
  <si>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</si>
  <si>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</si>
  <si>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</si>
  <si>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</si>
  <si>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</si>
  <si>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</si>
  <si>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</si>
  <si>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</si>
  <si>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</si>
  <si>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</si>
  <si>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</si>
  <si>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</si>
  <si>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</si>
  <si>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</si>
  <si>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</si>
  <si>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</si>
  <si>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</si>
  <si>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</si>
  <si>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</si>
  <si>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</si>
  <si>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</si>
  <si>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</si>
  <si>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</si>
  <si>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</si>
  <si>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</si>
  <si>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</si>
  <si>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</si>
  <si>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</si>
  <si>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</si>
  <si>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</si>
  <si>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</si>
  <si>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</si>
  <si>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</si>
  <si>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</si>
  <si>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</si>
  <si>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</si>
  <si>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</si>
  <si>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</si>
  <si>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</si>
  <si>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</si>
  <si>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</si>
  <si>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</si>
  <si>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</si>
  <si>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</si>
  <si>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</si>
  <si>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</si>
  <si>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</si>
  <si>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</si>
  <si>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</si>
  <si>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</si>
  <si>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</si>
  <si>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</si>
  <si>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</si>
  <si>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</si>
  <si>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</si>
  <si>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</si>
  <si>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</si>
  <si>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</si>
  <si>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</si>
  <si>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</si>
  <si>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</si>
  <si>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</si>
  <si>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</si>
  <si>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</si>
  <si>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</si>
  <si>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</si>
  <si>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</si>
  <si>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</si>
  <si>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</si>
  <si>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</si>
  <si>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</si>
  <si>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</si>
  <si>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</si>
  <si>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</si>
  <si>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</si>
  <si>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</si>
  <si>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</si>
  <si>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</si>
  <si>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</si>
  <si>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</si>
  <si>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</si>
  <si>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</si>
  <si>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</si>
  <si>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</si>
  <si>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</si>
  <si>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</si>
  <si>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</si>
  <si>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</si>
  <si>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</si>
  <si>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</si>
  <si>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</si>
  <si>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</si>
  <si>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</si>
  <si>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</si>
  <si>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</si>
  <si>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</si>
  <si>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</si>
  <si>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</si>
  <si>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</si>
  <si>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</si>
  <si>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</si>
  <si>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</si>
  <si>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</si>
  <si>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</si>
  <si>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</si>
  <si>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</si>
  <si>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</si>
  <si>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</si>
  <si>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</si>
  <si>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</si>
  <si>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</si>
  <si>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</si>
  <si>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</si>
  <si>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</si>
  <si>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</si>
  <si>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</si>
  <si>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</si>
  <si>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</si>
  <si>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</si>
  <si>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</si>
  <si>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</si>
  <si>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</si>
  <si>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</si>
  <si>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</si>
  <si>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</si>
  <si>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</si>
  <si>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</si>
  <si>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</si>
  <si>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</si>
  <si>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</si>
  <si>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</si>
  <si>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</si>
  <si>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</si>
  <si>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</si>
  <si>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</si>
  <si>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</si>
  <si>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</si>
  <si>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</si>
  <si>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</si>
  <si>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</si>
  <si>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</si>
  <si>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</si>
  <si>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</si>
  <si>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</si>
  <si>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</si>
  <si>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</si>
  <si>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</si>
  <si>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</si>
  <si>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</si>
  <si>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</si>
  <si>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</si>
  <si>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</si>
  <si>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</si>
  <si>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</si>
  <si>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</si>
  <si>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</si>
  <si>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</si>
  <si>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</si>
  <si>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</si>
  <si>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</si>
  <si>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</si>
  <si>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</si>
  <si>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</si>
  <si>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</si>
  <si>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</si>
  <si>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</si>
  <si>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</si>
  <si>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</si>
  <si>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</si>
  <si>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</si>
  <si>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</si>
  <si>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</si>
  <si>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</si>
  <si>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</si>
  <si>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</si>
  <si>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</si>
  <si>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</si>
  <si>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</si>
  <si>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</si>
  <si>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</si>
  <si>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</si>
  <si>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</si>
  <si>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</si>
  <si>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</si>
  <si>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</si>
  <si>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</si>
  <si>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</si>
  <si>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</si>
  <si>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</si>
  <si>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</si>
  <si>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</si>
  <si>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</si>
  <si>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</si>
  <si>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</si>
  <si>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</si>
  <si>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</si>
  <si>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</si>
  <si>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</si>
  <si>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</si>
  <si>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</si>
  <si>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</si>
  <si>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</si>
  <si>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</si>
  <si>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</si>
  <si>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</si>
  <si>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</si>
  <si>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</si>
  <si>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</si>
  <si>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</si>
  <si>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</si>
  <si>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</si>
  <si>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</si>
  <si>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</si>
  <si>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</si>
  <si>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</si>
  <si>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</si>
  <si>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</si>
  <si>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</si>
  <si>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</si>
  <si>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</si>
  <si>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</si>
  <si>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</si>
  <si>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</si>
  <si>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</si>
  <si>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</si>
  <si>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</si>
  <si>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</si>
  <si>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</si>
  <si>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</si>
  <si>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</si>
  <si>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</si>
  <si>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</si>
  <si>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</si>
  <si>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</si>
  <si>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</si>
  <si>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</si>
  <si>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</si>
  <si>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</si>
  <si>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</si>
  <si>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</si>
  <si>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</si>
  <si>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</si>
  <si>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</si>
  <si>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</si>
  <si>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</si>
  <si>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</si>
  <si>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</si>
  <si>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</si>
  <si>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</si>
  <si>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</si>
  <si>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</si>
  <si>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</si>
  <si>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</si>
  <si>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</si>
  <si>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</si>
  <si>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</si>
  <si>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</si>
  <si>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</si>
  <si>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</si>
  <si>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</si>
  <si>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</si>
  <si>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</si>
  <si>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</si>
  <si>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</si>
  <si>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</si>
  <si>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</si>
  <si>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</si>
  <si>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</si>
  <si>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</si>
  <si>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</si>
  <si>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</si>
  <si>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</si>
  <si>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</si>
  <si>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</si>
  <si>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</si>
  <si>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</si>
  <si>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</si>
  <si>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</si>
  <si>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</si>
  <si>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</si>
  <si>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</si>
  <si>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</si>
  <si>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</si>
  <si>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</si>
  <si>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</si>
  <si>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</si>
  <si>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</si>
  <si>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</si>
  <si>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</si>
  <si>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</si>
  <si>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</si>
  <si>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</si>
  <si>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</si>
  <si>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</si>
  <si>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</si>
  <si>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</si>
  <si>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</si>
  <si>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</si>
  <si>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</si>
  <si>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</si>
  <si>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</si>
  <si>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</si>
  <si>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</si>
  <si>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</si>
  <si>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</si>
  <si>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</si>
  <si>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</si>
  <si>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</si>
  <si>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</si>
  <si>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</si>
  <si>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</si>
  <si>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</si>
  <si>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</si>
  <si>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</si>
  <si>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</si>
  <si>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</si>
  <si>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</si>
  <si>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</si>
  <si>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</si>
  <si>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</si>
  <si>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</si>
  <si>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</si>
  <si>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</si>
  <si>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</si>
  <si>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</si>
  <si>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</si>
  <si>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</si>
  <si>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</si>
  <si>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</si>
  <si>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</si>
  <si>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</si>
  <si>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</si>
  <si>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</si>
  <si>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</si>
  <si>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</si>
  <si>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</si>
  <si>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</si>
  <si>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</si>
  <si>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</si>
  <si>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</si>
  <si>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</si>
  <si>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</si>
  <si>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</si>
  <si>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</si>
  <si>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</si>
  <si>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</si>
  <si>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</si>
  <si>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</si>
  <si>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</si>
  <si>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</si>
  <si>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</si>
  <si>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</si>
  <si>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</si>
  <si>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</si>
  <si>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</si>
  <si>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</si>
  <si>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</si>
  <si>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</si>
  <si>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</si>
  <si>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</si>
  <si>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</si>
  <si>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</si>
  <si>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</si>
  <si>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</si>
  <si>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</si>
  <si>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</si>
  <si>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</si>
  <si>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</si>
  <si>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</si>
  <si>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</si>
  <si>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</si>
  <si>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</si>
  <si>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</si>
  <si>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</si>
  <si>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</si>
  <si>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</si>
  <si>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</si>
  <si>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</si>
  <si>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</si>
  <si>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</si>
  <si>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</si>
  <si>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</si>
  <si>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</si>
  <si>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</si>
  <si>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</si>
  <si>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</si>
  <si>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</si>
  <si>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</si>
  <si>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</si>
  <si>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</si>
  <si>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</si>
  <si>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</si>
  <si>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</si>
  <si>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</si>
  <si>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</si>
  <si>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</si>
  <si>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</si>
  <si>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</si>
  <si>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</si>
  <si>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</si>
  <si>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</si>
  <si>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</si>
  <si>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</si>
  <si>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</si>
  <si>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</si>
  <si>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</si>
  <si>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</si>
  <si>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</si>
  <si>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</si>
  <si>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</si>
  <si>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</si>
  <si>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</si>
  <si>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</si>
  <si>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</si>
  <si>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</si>
  <si>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</si>
  <si>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</si>
  <si>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</si>
  <si>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</si>
  <si>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</si>
  <si>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</si>
  <si>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</si>
  <si>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</si>
  <si>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</si>
  <si>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</si>
  <si>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</si>
  <si>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</si>
  <si>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</si>
  <si>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</si>
  <si>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</si>
  <si>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</si>
  <si>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</si>
  <si>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</si>
  <si>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</si>
  <si>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</si>
  <si>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</si>
  <si>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</si>
  <si>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</si>
  <si>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</si>
  <si>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</si>
  <si>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</si>
  <si>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</si>
  <si>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</si>
  <si>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</si>
  <si>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</si>
  <si>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</si>
  <si>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</si>
  <si>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</si>
  <si>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</si>
  <si>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</si>
  <si>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</si>
  <si>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</si>
  <si>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</si>
  <si>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</si>
  <si>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</si>
  <si>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</si>
  <si>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</si>
  <si>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</si>
  <si>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</si>
  <si>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</si>
  <si>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</si>
  <si>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</si>
  <si>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</si>
  <si>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</si>
  <si>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</si>
  <si>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</si>
  <si>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</si>
  <si>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</si>
  <si>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</si>
  <si>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</si>
  <si>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</si>
  <si>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</si>
  <si>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</si>
  <si>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</si>
  <si>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</si>
  <si>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</si>
  <si>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</si>
  <si>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</si>
  <si>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</si>
  <si>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</si>
  <si>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</si>
  <si>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</si>
  <si>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</si>
  <si>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</si>
  <si>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</si>
  <si>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</si>
  <si>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</si>
  <si>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</si>
  <si>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</si>
  <si>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</si>
  <si>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</si>
  <si>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</si>
  <si>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</si>
  <si>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</si>
  <si>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</si>
  <si>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</si>
  <si>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</si>
  <si>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</si>
  <si>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</si>
  <si>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</si>
  <si>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</si>
  <si>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</si>
  <si>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</si>
  <si>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</si>
  <si>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</si>
  <si>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</si>
  <si>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</si>
  <si>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</si>
  <si>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</si>
  <si>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</si>
  <si>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</si>
  <si>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</si>
  <si>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</si>
  <si>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</si>
  <si>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</si>
  <si>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</si>
  <si>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</si>
  <si>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</si>
  <si>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</si>
  <si>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</si>
  <si>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</si>
  <si>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</si>
  <si>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</si>
  <si>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</si>
  <si>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</si>
  <si>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</si>
  <si>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</si>
  <si>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</si>
  <si>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</si>
  <si>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</si>
  <si>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</si>
  <si>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</si>
  <si>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</si>
  <si>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</si>
  <si>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</si>
  <si>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</si>
  <si>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</si>
  <si>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</si>
  <si>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</si>
  <si>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</si>
  <si>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</si>
  <si>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</si>
  <si>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</si>
  <si>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</si>
  <si>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</si>
  <si>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</si>
  <si>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</si>
  <si>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</si>
  <si>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</si>
  <si>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</si>
  <si>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</si>
  <si>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</si>
  <si>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</si>
  <si>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</si>
  <si>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</si>
  <si>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</si>
  <si>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</si>
  <si>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</si>
  <si>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</si>
  <si>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</si>
  <si>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</si>
  <si>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</si>
  <si>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</si>
  <si>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</si>
  <si>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</si>
  <si>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</si>
  <si>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</si>
  <si>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</si>
  <si>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</si>
  <si>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</si>
  <si>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</si>
  <si>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</si>
  <si>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</si>
  <si>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</si>
  <si>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</si>
  <si>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</si>
  <si>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</si>
  <si>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</si>
  <si>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</si>
  <si>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</si>
  <si>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</si>
  <si>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</si>
  <si>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</si>
  <si>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</si>
  <si>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</si>
  <si>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</si>
  <si>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</si>
  <si>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</si>
  <si>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</si>
  <si>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</si>
  <si>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</si>
  <si>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</si>
  <si>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</si>
  <si>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</si>
  <si>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</si>
  <si>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</si>
  <si>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</si>
  <si>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</si>
  <si>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</si>
  <si>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</si>
  <si>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</si>
  <si>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</si>
  <si>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</si>
  <si>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</si>
  <si>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</si>
  <si>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</si>
  <si>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</si>
  <si>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</si>
  <si>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</si>
  <si>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</si>
  <si>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</si>
  <si>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</si>
  <si>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</si>
  <si>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</si>
  <si>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</si>
  <si>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</si>
  <si>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</si>
  <si>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</si>
  <si>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</si>
  <si>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</si>
  <si>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</si>
  <si>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</si>
  <si>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</si>
  <si>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</si>
  <si>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</si>
  <si>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</si>
  <si>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</si>
  <si>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</si>
  <si>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</si>
  <si>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</si>
  <si>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</si>
  <si>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</si>
  <si>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</si>
  <si>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</si>
  <si>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</si>
  <si>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</si>
  <si>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</si>
  <si>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</si>
  <si>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</si>
  <si>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</si>
  <si>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</si>
  <si>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</si>
  <si>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</si>
  <si>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</si>
  <si>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</si>
  <si>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</si>
  <si>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</si>
  <si>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</si>
  <si>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</si>
  <si>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</si>
  <si>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</si>
  <si>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</si>
  <si>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</si>
  <si>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</si>
  <si>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</si>
  <si>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</si>
  <si>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</si>
  <si>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</si>
  <si>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</si>
  <si>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</si>
  <si>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</si>
  <si>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</si>
  <si>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</si>
  <si>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</si>
  <si>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</si>
  <si>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</si>
  <si>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</si>
  <si>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</si>
  <si>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</si>
  <si>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</si>
  <si>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</si>
  <si>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</si>
  <si>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</si>
  <si>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</si>
  <si>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</si>
  <si>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</si>
  <si>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</si>
  <si>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</si>
  <si>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</si>
  <si>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</si>
  <si>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</si>
  <si>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</si>
  <si>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</si>
  <si>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</si>
  <si>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</si>
  <si>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</si>
  <si>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</si>
  <si>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</si>
  <si>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</si>
  <si>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</si>
  <si>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</si>
  <si>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</si>
  <si>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</si>
  <si>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</si>
  <si>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</si>
  <si>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</si>
  <si>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</si>
  <si>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</si>
  <si>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</si>
  <si>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</si>
  <si>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</si>
  <si>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</si>
  <si>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</si>
  <si>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</si>
  <si>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</si>
  <si>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</si>
  <si>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</si>
  <si>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</si>
  <si>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</si>
  <si>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</si>
  <si>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</si>
  <si>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</si>
  <si>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</si>
  <si>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</si>
  <si>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</si>
  <si>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</si>
  <si>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</si>
  <si>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</si>
  <si>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</si>
  <si>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</si>
  <si>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</si>
  <si>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</si>
  <si>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</si>
  <si>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</si>
  <si>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</si>
  <si>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</si>
  <si>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</si>
  <si>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</si>
  <si>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</si>
  <si>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</si>
  <si>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</si>
  <si>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</si>
  <si>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</si>
  <si>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</si>
  <si>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</si>
  <si>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</si>
  <si>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</si>
  <si>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</si>
  <si>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</si>
  <si>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</si>
  <si>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</si>
  <si>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</si>
  <si>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</si>
  <si>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</si>
  <si>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</si>
  <si>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</si>
  <si>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</si>
  <si>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</si>
  <si>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</si>
  <si>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</si>
  <si>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</si>
  <si>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</si>
  <si>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</si>
  <si>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</si>
  <si>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</si>
  <si>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</si>
  <si>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</si>
  <si>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</si>
  <si>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</si>
  <si>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</si>
  <si>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</si>
  <si>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</si>
  <si>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</si>
  <si>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</si>
  <si>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</si>
  <si>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</si>
  <si>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</si>
  <si>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</si>
  <si>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</si>
  <si>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</si>
  <si>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</si>
  <si>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</si>
  <si>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</si>
  <si>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</si>
  <si>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</si>
  <si>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</si>
  <si>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</si>
  <si>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</si>
  <si>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</si>
  <si>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</si>
  <si>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</si>
  <si>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</si>
  <si>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</si>
  <si>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</si>
  <si>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</si>
  <si>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</si>
  <si>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</si>
  <si>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</si>
  <si>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</si>
  <si>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</si>
  <si>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</si>
  <si>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</si>
  <si>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</si>
  <si>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</si>
  <si>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</si>
  <si>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</si>
  <si>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</si>
  <si>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</si>
  <si>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</si>
  <si>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</si>
  <si>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</si>
  <si>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</si>
  <si>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</si>
  <si>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</si>
  <si>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</si>
  <si>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</si>
  <si>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</si>
  <si>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</si>
  <si>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</si>
  <si>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</si>
  <si>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</si>
  <si>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</si>
  <si>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</si>
  <si>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</si>
  <si>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</si>
  <si>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</si>
  <si>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</si>
  <si>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</si>
  <si>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</si>
  <si>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</si>
  <si>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</si>
  <si>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</si>
  <si>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</si>
  <si>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</si>
  <si>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</si>
  <si>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</si>
  <si>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</si>
  <si>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</si>
  <si>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</si>
  <si>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</si>
  <si>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</si>
  <si>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</si>
  <si>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</si>
  <si>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</si>
  <si>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</si>
  <si>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</si>
  <si>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</si>
  <si>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</si>
  <si>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</si>
  <si>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</si>
  <si>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</si>
  <si>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</si>
  <si>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</si>
  <si>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</si>
  <si>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</si>
  <si>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</si>
  <si>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</si>
  <si>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</si>
  <si>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</si>
  <si>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</si>
  <si>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</si>
  <si>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</si>
  <si>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</si>
  <si>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</si>
  <si>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</si>
  <si>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</si>
  <si>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</si>
  <si>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</si>
  <si>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</si>
  <si>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</si>
  <si>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</si>
  <si>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</si>
  <si>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</si>
  <si>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</si>
  <si>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</si>
  <si>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</si>
  <si>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</si>
  <si>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</si>
  <si>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</si>
  <si>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</si>
  <si>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</si>
  <si>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</si>
  <si>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</si>
  <si>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</si>
  <si>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</si>
  <si>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</si>
  <si>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</si>
  <si>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</si>
  <si>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</si>
  <si>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</si>
  <si>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</si>
  <si>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</si>
  <si>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</si>
  <si>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</si>
  <si>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</si>
  <si>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</si>
  <si>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</si>
  <si>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</si>
  <si>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</si>
  <si>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</si>
  <si>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</si>
  <si>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</si>
  <si>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</si>
  <si>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</si>
  <si>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</si>
  <si>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</si>
  <si>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</si>
  <si>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</si>
  <si>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</si>
  <si>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</si>
  <si>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</si>
  <si>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</si>
  <si>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</si>
  <si>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</si>
  <si>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</si>
  <si>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</si>
  <si>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</si>
  <si>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</si>
  <si>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</si>
  <si>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</si>
  <si>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</si>
  <si>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</si>
  <si>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</si>
  <si>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</si>
  <si>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</si>
  <si>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</si>
  <si>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</si>
  <si>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</si>
  <si>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</si>
  <si>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</si>
  <si>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</si>
  <si>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</si>
  <si>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</si>
  <si>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</si>
  <si>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</si>
  <si>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</si>
  <si>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</si>
  <si>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</si>
  <si>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</si>
  <si>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</si>
  <si>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</si>
  <si>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</si>
  <si>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</si>
  <si>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</si>
  <si>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</si>
  <si>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</si>
  <si>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</si>
  <si>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</si>
  <si>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</si>
  <si>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</si>
  <si>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</si>
  <si>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</si>
  <si>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</si>
  <si>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</si>
  <si>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</si>
  <si>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</si>
  <si>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</si>
  <si>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</si>
  <si>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</si>
  <si>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</si>
  <si>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</si>
  <si>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</si>
  <si>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</si>
  <si>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</si>
  <si>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</si>
  <si>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</si>
  <si>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</si>
  <si>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</si>
  <si>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</si>
  <si>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</si>
  <si>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</si>
  <si>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</si>
  <si>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</si>
  <si>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</si>
  <si>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</si>
  <si>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</si>
  <si>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</si>
  <si>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</si>
  <si>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</si>
  <si>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</si>
  <si>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</si>
  <si>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</si>
  <si>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</si>
  <si>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</si>
  <si>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</si>
  <si>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</si>
  <si>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</si>
  <si>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</si>
  <si>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</si>
  <si>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</si>
  <si>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</si>
  <si>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</si>
  <si>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</si>
  <si>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</si>
  <si>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</si>
  <si>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</si>
  <si>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</si>
  <si>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</si>
  <si>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</si>
  <si>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</si>
  <si>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</si>
  <si>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</si>
  <si>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</si>
  <si>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</si>
  <si>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</si>
  <si>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</si>
  <si>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</si>
  <si>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</si>
  <si>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</si>
  <si>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</si>
  <si>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</si>
  <si>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</si>
  <si>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</si>
  <si>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</si>
  <si>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</si>
  <si>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</si>
  <si>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</si>
  <si>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</si>
  <si>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</si>
  <si>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</si>
  <si>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</si>
  <si>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</si>
  <si>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</si>
  <si>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</si>
  <si>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</si>
  <si>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</si>
  <si>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</si>
  <si>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</si>
  <si>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</si>
  <si>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</si>
  <si>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</si>
  <si>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</si>
  <si>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</si>
  <si>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</si>
  <si>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</si>
  <si>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</si>
  <si>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</si>
  <si>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</si>
  <si>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</si>
  <si>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</si>
  <si>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</si>
  <si>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</si>
  <si>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</si>
  <si>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</si>
  <si>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</si>
  <si>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</si>
  <si>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</si>
  <si>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</si>
  <si>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</si>
  <si>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</si>
  <si>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</si>
  <si>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</si>
  <si>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</si>
  <si>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</si>
  <si>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</si>
  <si>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</si>
  <si>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</si>
  <si>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</si>
  <si>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</si>
  <si>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</si>
  <si>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</si>
  <si>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</si>
  <si>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</si>
  <si>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</si>
  <si>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</si>
  <si>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</si>
  <si>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</si>
  <si>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</si>
  <si>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</si>
  <si>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</si>
  <si>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</si>
  <si>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</si>
  <si>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</si>
  <si>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</si>
  <si>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</si>
  <si>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</si>
  <si>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</si>
  <si>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</si>
  <si>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</si>
  <si>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</si>
  <si>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</si>
  <si>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</si>
  <si>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</si>
  <si>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</si>
  <si>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</si>
  <si>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</si>
  <si>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</si>
  <si>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</si>
  <si>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</si>
  <si>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</si>
  <si>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</si>
  <si>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</si>
  <si>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</si>
  <si>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</si>
  <si>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</si>
  <si>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</si>
  <si>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</si>
  <si>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</si>
  <si>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</si>
  <si>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</si>
  <si>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</si>
  <si>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</si>
  <si>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</si>
  <si>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</si>
  <si>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</si>
  <si>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</si>
  <si>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</si>
  <si>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</si>
  <si>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</si>
  <si>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</si>
  <si>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</si>
  <si>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</si>
  <si>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</si>
  <si>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</si>
  <si>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</si>
  <si>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</si>
  <si>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</si>
  <si>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</si>
  <si>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</si>
  <si>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</si>
  <si>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</si>
  <si>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</si>
  <si>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</si>
  <si>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</si>
  <si>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</si>
  <si>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</si>
  <si>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</si>
  <si>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</si>
  <si>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</si>
  <si>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</si>
  <si>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</si>
  <si>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</si>
  <si>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</si>
  <si>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</si>
  <si>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</si>
  <si>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</si>
  <si>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</si>
  <si>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</si>
  <si>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</si>
  <si>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</si>
  <si>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</si>
  <si>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</si>
  <si>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</si>
  <si>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</si>
  <si>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</si>
  <si>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</si>
  <si>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</si>
  <si>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</si>
  <si>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</si>
  <si>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</si>
  <si>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</si>
  <si>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</si>
  <si>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</si>
  <si>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</si>
  <si>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</si>
  <si>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</si>
  <si>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</si>
  <si>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</si>
  <si>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</si>
  <si>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</si>
  <si>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</si>
  <si>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</si>
  <si>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</si>
  <si>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</si>
  <si>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</si>
  <si>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</si>
  <si>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</si>
  <si>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</si>
  <si>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</si>
  <si>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</si>
  <si>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</si>
  <si>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</si>
  <si>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</si>
  <si>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</si>
  <si>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</si>
  <si>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</si>
  <si>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</si>
  <si>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</si>
  <si>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</si>
  <si>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</si>
  <si>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</si>
  <si>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</si>
  <si>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</si>
  <si>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</si>
  <si>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</si>
  <si>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</si>
  <si>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</si>
  <si>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</si>
  <si>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</si>
  <si>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</si>
  <si>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</si>
  <si>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</si>
  <si>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</si>
  <si>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</si>
  <si>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</si>
  <si>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</si>
  <si>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</si>
  <si>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</si>
  <si>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</si>
  <si>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</si>
  <si>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</si>
  <si>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</si>
  <si>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</si>
  <si>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</si>
  <si>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</si>
  <si>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</si>
  <si>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</si>
  <si>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</si>
  <si>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</si>
  <si>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</si>
  <si>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</si>
  <si>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</si>
  <si>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</si>
  <si>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</si>
  <si>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</si>
  <si>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</si>
  <si>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</si>
  <si>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</si>
  <si>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</si>
  <si>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</si>
  <si>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</si>
  <si>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</si>
  <si>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</si>
  <si>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</si>
  <si>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</si>
  <si>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</si>
  <si>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</si>
  <si>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</si>
  <si>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</si>
  <si>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</si>
  <si>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</si>
  <si>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</si>
  <si>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</si>
  <si>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</si>
  <si>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</si>
  <si>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</si>
  <si>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</si>
  <si>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</si>
  <si>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</si>
  <si>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</si>
  <si>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</si>
  <si>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</si>
  <si>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</si>
  <si>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</si>
  <si>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</si>
  <si>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</si>
  <si>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</si>
  <si>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</si>
  <si>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</si>
  <si>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</si>
  <si>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</si>
  <si>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</si>
  <si>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</si>
  <si>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</si>
  <si>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</si>
  <si>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</si>
  <si>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</si>
  <si>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</si>
  <si>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</si>
  <si>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</si>
  <si>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</si>
  <si>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</si>
  <si>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</si>
  <si>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</si>
  <si>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</si>
  <si>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</si>
  <si>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</si>
  <si>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</si>
  <si>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</si>
  <si>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</si>
  <si>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</si>
  <si>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</si>
  <si>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</si>
  <si>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</si>
  <si>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</si>
  <si>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</si>
  <si>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</si>
  <si>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</si>
  <si>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</si>
  <si>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</si>
  <si>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</si>
  <si>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</si>
  <si>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</si>
  <si>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</si>
  <si>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</si>
  <si>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</si>
  <si>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</si>
  <si>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</si>
  <si>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</si>
  <si>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</si>
  <si>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</si>
  <si>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</si>
  <si>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</si>
  <si>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</si>
  <si>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</si>
  <si>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</si>
  <si>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</si>
  <si>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</si>
  <si>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</si>
  <si>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</si>
  <si>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</si>
  <si>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</si>
  <si>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</si>
  <si>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</si>
  <si>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</si>
  <si>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</si>
  <si>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</si>
  <si>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</si>
  <si>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</si>
  <si>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</si>
  <si>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</si>
  <si>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</si>
  <si>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</si>
  <si>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</si>
  <si>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</si>
  <si>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</si>
  <si>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</si>
  <si>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</si>
  <si>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</si>
  <si>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</si>
  <si>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</si>
  <si>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</si>
  <si>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</si>
  <si>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</si>
  <si>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</si>
  <si>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</si>
  <si>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</si>
  <si>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</si>
  <si>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</si>
  <si>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</si>
  <si>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</si>
  <si>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</si>
  <si>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</si>
  <si>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</si>
  <si>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</si>
  <si>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</si>
  <si>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</si>
  <si>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</si>
  <si>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</si>
  <si>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</si>
  <si>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</si>
  <si>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</si>
  <si>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</si>
  <si>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</si>
  <si>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</si>
  <si>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</si>
  <si>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</si>
  <si>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</si>
  <si>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</si>
  <si>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</si>
  <si>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</si>
  <si>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</si>
  <si>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</si>
  <si>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</si>
  <si>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</si>
  <si>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</si>
  <si>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</si>
  <si>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</si>
  <si>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</si>
  <si>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</si>
  <si>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</si>
  <si>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</si>
  <si>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</si>
  <si>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</si>
  <si>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</si>
  <si>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</si>
  <si>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</si>
  <si>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</si>
  <si>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</si>
  <si>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</si>
  <si>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</si>
  <si>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</si>
  <si>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</si>
  <si>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</si>
  <si>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</si>
  <si>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</si>
  <si>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</si>
  <si>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</si>
  <si>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</si>
  <si>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</si>
  <si>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</si>
  <si>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</si>
  <si>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</si>
  <si>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</si>
  <si>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</si>
  <si>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</si>
  <si>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</si>
  <si>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</si>
  <si>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</si>
  <si>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</si>
  <si>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</si>
  <si>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</si>
  <si>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</si>
  <si>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</si>
  <si>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</si>
  <si>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</si>
  <si>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</si>
  <si>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</si>
  <si>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</si>
  <si>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</si>
  <si>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</si>
  <si>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</si>
  <si>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</si>
  <si>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</si>
  <si>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</si>
  <si>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</si>
  <si>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</si>
  <si>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</si>
  <si>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</si>
  <si>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</si>
  <si>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</si>
  <si>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</si>
  <si>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</si>
  <si>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</si>
  <si>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</si>
  <si>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</si>
  <si>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</si>
  <si>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</si>
  <si>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</si>
  <si>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</si>
  <si>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</si>
  <si>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</si>
  <si>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</si>
  <si>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</si>
  <si>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</si>
  <si>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</si>
  <si>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</si>
  <si>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</si>
  <si>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</si>
  <si>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</si>
  <si>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</si>
  <si>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</si>
  <si>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</si>
  <si>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</si>
  <si>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</si>
  <si>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</si>
  <si>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</si>
  <si>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</si>
  <si>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</si>
  <si>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</si>
  <si>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</si>
  <si>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</si>
  <si>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</si>
  <si>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</si>
  <si>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</si>
  <si>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</si>
  <si>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</si>
  <si>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</si>
  <si>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</si>
  <si>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</si>
  <si>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</si>
  <si>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</si>
  <si>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</si>
  <si>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</si>
  <si>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</si>
  <si>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</si>
  <si>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</si>
  <si>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</si>
  <si>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</si>
  <si>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</si>
  <si>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</si>
  <si>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</si>
  <si>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</si>
  <si>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</si>
  <si>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</si>
  <si>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</si>
  <si>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</si>
  <si>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</si>
  <si>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</si>
  <si>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</si>
  <si>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</si>
  <si>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</si>
  <si>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</si>
  <si>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</si>
  <si>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</si>
  <si>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</si>
  <si>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</si>
  <si>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</si>
  <si>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</si>
  <si>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</si>
  <si>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</si>
  <si>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</si>
  <si>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</si>
  <si>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</si>
  <si>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</si>
  <si>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</si>
  <si>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</si>
  <si>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</si>
  <si>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</si>
  <si>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</si>
  <si>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</si>
  <si>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</si>
  <si>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</si>
  <si>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</si>
  <si>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</si>
  <si>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</si>
  <si>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</si>
  <si>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</si>
  <si>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</si>
  <si>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</si>
  <si>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</si>
  <si>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</si>
  <si>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</si>
  <si>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</si>
  <si>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</si>
  <si>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</si>
  <si>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</si>
  <si>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</si>
  <si>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</si>
  <si>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</si>
  <si>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</si>
  <si>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</si>
  <si>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</si>
  <si>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</si>
  <si>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</si>
  <si>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</si>
  <si>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</si>
  <si>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</si>
  <si>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</si>
  <si>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</si>
  <si>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</si>
  <si>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</si>
  <si>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</si>
  <si>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</si>
  <si>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</si>
  <si>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</si>
  <si>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</si>
  <si>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</si>
  <si>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</si>
  <si>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</si>
  <si>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</si>
  <si>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</si>
  <si>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</si>
  <si>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</si>
  <si>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</si>
  <si>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</si>
  <si>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</si>
  <si>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</si>
  <si>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</si>
  <si>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</si>
  <si>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</si>
  <si>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</si>
  <si>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</si>
  <si>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</si>
  <si>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</si>
  <si>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</si>
  <si>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</si>
  <si>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</si>
  <si>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</si>
  <si>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</si>
  <si>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</si>
  <si>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</si>
  <si>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</si>
  <si>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</si>
  <si>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</si>
  <si>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</si>
  <si>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</si>
  <si>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</si>
  <si>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</si>
  <si>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</si>
  <si>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</si>
  <si>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</si>
  <si>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</si>
  <si>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</si>
  <si>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</si>
  <si>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</si>
  <si>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</si>
  <si>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</si>
  <si>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</si>
  <si>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</si>
  <si>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</si>
  <si>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</si>
  <si>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</si>
  <si>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</si>
  <si>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</si>
  <si>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</si>
  <si>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</si>
  <si>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</si>
  <si>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</si>
  <si>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</si>
  <si>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</si>
  <si>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</si>
  <si>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</si>
  <si>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</si>
  <si>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</si>
  <si>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</si>
  <si>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</si>
  <si>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</si>
  <si>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</si>
  <si>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</si>
  <si>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</si>
  <si>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</si>
  <si>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</si>
  <si>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</si>
  <si>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</si>
  <si>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</si>
  <si>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</si>
  <si>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</si>
  <si>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</si>
  <si>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</si>
  <si>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</si>
  <si>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</si>
  <si>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</si>
  <si>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</si>
  <si>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</si>
  <si>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</si>
  <si>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</si>
  <si>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</si>
  <si>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</si>
  <si>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</si>
  <si>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</si>
  <si>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</si>
  <si>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</si>
  <si>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</si>
  <si>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</si>
  <si>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</si>
  <si>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</si>
  <si>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</si>
  <si>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</si>
  <si>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</si>
  <si>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</si>
  <si>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</si>
  <si>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</si>
  <si>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</si>
  <si>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</si>
  <si>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</si>
  <si>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</si>
  <si>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</si>
  <si>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</si>
  <si>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</si>
  <si>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</si>
  <si>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</si>
  <si>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</si>
  <si>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</si>
  <si>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</si>
  <si>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</si>
  <si>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</si>
  <si>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</si>
  <si>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</si>
  <si>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</si>
  <si>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</si>
  <si>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</si>
  <si>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</si>
  <si>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</si>
  <si>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</si>
  <si>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</si>
  <si>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</si>
  <si>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</si>
  <si>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</si>
  <si>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</si>
  <si>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</si>
  <si>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</si>
  <si>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</si>
  <si>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</si>
  <si>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</si>
  <si>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</si>
  <si>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</si>
  <si>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</si>
  <si>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</si>
  <si>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</si>
  <si>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</si>
  <si>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</si>
  <si>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</si>
  <si>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</si>
  <si>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</si>
  <si>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</si>
  <si>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</si>
  <si>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</si>
  <si>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</si>
  <si>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</si>
  <si>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</si>
  <si>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</si>
  <si>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</si>
  <si>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</si>
  <si>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</si>
  <si>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</si>
  <si>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</si>
  <si>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</si>
  <si>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</si>
  <si>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</si>
  <si>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</si>
  <si>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</si>
  <si>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</si>
  <si>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</si>
  <si>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</si>
  <si>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</si>
  <si>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</si>
  <si>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</si>
  <si>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</si>
  <si>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</si>
  <si>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</si>
  <si>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</si>
  <si>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</si>
  <si>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</si>
  <si>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</si>
  <si>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</si>
  <si>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</si>
  <si>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</si>
  <si>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</si>
  <si>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</si>
  <si>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</si>
  <si>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</si>
  <si>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</si>
  <si>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</si>
  <si>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</si>
  <si>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</si>
  <si>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</si>
  <si>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</si>
  <si>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</si>
  <si>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</si>
  <si>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</si>
  <si>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</si>
  <si>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</si>
  <si>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</si>
  <si>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</si>
  <si>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</si>
  <si>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</si>
  <si>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</si>
  <si>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</si>
  <si>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</si>
  <si>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</si>
  <si>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</si>
  <si>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</si>
  <si>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</si>
  <si>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</si>
  <si>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</si>
  <si>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</si>
  <si>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</si>
  <si>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</si>
  <si>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</si>
  <si>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</si>
  <si>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</si>
  <si>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</si>
  <si>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</si>
  <si>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</si>
  <si>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</si>
  <si>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</si>
  <si>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</si>
  <si>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</si>
  <si>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</si>
  <si>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</si>
  <si>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</si>
  <si>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</si>
  <si>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</si>
  <si>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</si>
  <si>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</si>
  <si>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</si>
  <si>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</si>
  <si>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</si>
  <si>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</si>
  <si>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</si>
  <si>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</si>
  <si>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</si>
  <si>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</si>
  <si>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</si>
  <si>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</si>
  <si>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</si>
  <si>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</si>
  <si>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</si>
  <si>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</si>
  <si>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</si>
  <si>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</si>
  <si>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</si>
  <si>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</si>
  <si>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</si>
  <si>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</si>
  <si>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</si>
  <si>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</si>
  <si>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</si>
  <si>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</si>
  <si>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</si>
  <si>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</si>
  <si>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</si>
  <si>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</si>
  <si>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</si>
  <si>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</si>
  <si>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</si>
  <si>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</si>
  <si>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</si>
  <si>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</si>
  <si>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</si>
  <si>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</si>
  <si>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</si>
  <si>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</si>
  <si>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</si>
  <si>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</si>
  <si>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</si>
  <si>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</si>
  <si>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</si>
  <si>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</si>
  <si>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</si>
  <si>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</si>
  <si>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</si>
  <si>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</si>
  <si>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</si>
  <si>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</si>
  <si>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</si>
  <si>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</si>
  <si>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</si>
  <si>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</si>
  <si>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</si>
  <si>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</si>
  <si>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</si>
  <si>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</si>
  <si>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</si>
  <si>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</si>
  <si>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</si>
  <si>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</si>
  <si>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</si>
  <si>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</si>
  <si>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</si>
  <si>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</si>
  <si>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</si>
  <si>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</si>
  <si>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</si>
  <si>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</si>
  <si>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</si>
  <si>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</si>
  <si>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</si>
  <si>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</si>
  <si>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</si>
  <si>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</si>
  <si>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</si>
  <si>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</si>
  <si>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</si>
  <si>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</si>
  <si>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</si>
  <si>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</si>
  <si>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</si>
  <si>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</si>
  <si>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</si>
  <si>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</si>
  <si>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</si>
  <si>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</si>
  <si>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</si>
  <si>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</si>
  <si>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</si>
  <si>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</si>
  <si>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</si>
  <si>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</si>
  <si>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</si>
  <si>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</si>
  <si>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</si>
  <si>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</si>
  <si>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</si>
  <si>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</si>
  <si>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</si>
  <si>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</si>
  <si>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</si>
  <si>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</si>
  <si>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</si>
  <si>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</si>
  <si>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</si>
  <si>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</si>
  <si>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</si>
  <si>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</si>
  <si>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</si>
  <si>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</si>
  <si>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</si>
  <si>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</si>
  <si>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</si>
  <si>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</si>
  <si>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</si>
  <si>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</si>
  <si>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</si>
  <si>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</si>
  <si>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</si>
  <si>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</si>
  <si>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</si>
  <si>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</si>
  <si>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</si>
  <si>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</si>
  <si>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</si>
  <si>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</si>
  <si>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</si>
  <si>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</si>
  <si>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</si>
  <si>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</si>
  <si>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</si>
  <si>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</si>
  <si>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</si>
  <si>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</si>
  <si>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</si>
  <si>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</si>
  <si>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</si>
  <si>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</si>
  <si>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</si>
  <si>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</si>
  <si>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</si>
  <si>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</si>
  <si>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</si>
  <si>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</si>
  <si>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</si>
  <si>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</si>
  <si>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</si>
  <si>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</si>
  <si>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</si>
  <si>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</si>
  <si>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</si>
  <si>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</si>
  <si>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</si>
  <si>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</si>
  <si>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</si>
  <si>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</si>
  <si>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</si>
  <si>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</si>
  <si>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</si>
  <si>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</si>
  <si>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</si>
  <si>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</si>
  <si>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</si>
  <si>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</si>
  <si>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</si>
  <si>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</si>
  <si>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</si>
  <si>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</si>
  <si>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</si>
  <si>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</si>
  <si>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</si>
  <si>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</si>
  <si>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</si>
  <si>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</si>
  <si>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</si>
  <si>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</si>
  <si>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</si>
  <si>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</si>
  <si>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</si>
  <si>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</si>
  <si>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</si>
  <si>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</si>
  <si>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</si>
  <si>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</si>
  <si>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</si>
  <si>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</si>
  <si>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</si>
  <si>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</si>
  <si>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</si>
  <si>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</si>
  <si>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</si>
  <si>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</si>
  <si>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</si>
  <si>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</si>
  <si>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</si>
  <si>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</si>
  <si>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</si>
  <si>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</si>
  <si>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</si>
  <si>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</si>
  <si>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</si>
  <si>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</si>
  <si>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</si>
  <si>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</si>
  <si>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</si>
  <si>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</si>
  <si>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</si>
  <si>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</si>
  <si>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</si>
  <si>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</si>
  <si>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</si>
  <si>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</si>
  <si>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</si>
  <si>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</si>
  <si>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</si>
  <si>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</si>
  <si>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</si>
  <si>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</si>
  <si>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</si>
  <si>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</si>
  <si>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</si>
  <si>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</si>
  <si>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</si>
  <si>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</si>
  <si>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</si>
  <si>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</si>
  <si>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</si>
  <si>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</si>
  <si>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</si>
  <si>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</si>
  <si>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</si>
  <si>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</si>
  <si>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</si>
  <si>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</si>
  <si>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</si>
  <si>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</si>
  <si>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</si>
  <si>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</si>
  <si>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</si>
  <si>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</si>
  <si>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</si>
  <si>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</si>
  <si>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</si>
  <si>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</si>
  <si>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</si>
  <si>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</si>
  <si>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</si>
  <si>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</si>
  <si>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</si>
  <si>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</si>
  <si>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</si>
  <si>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</si>
  <si>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</si>
  <si>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</si>
  <si>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</si>
  <si>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</si>
  <si>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</si>
  <si>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</si>
  <si>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</si>
  <si>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</si>
  <si>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</si>
  <si>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</si>
  <si>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</si>
  <si>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</si>
  <si>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</si>
  <si>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</si>
  <si>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</si>
  <si>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</si>
  <si>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</si>
  <si>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</si>
  <si>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</si>
  <si>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</si>
  <si>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</si>
  <si>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</si>
  <si>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</si>
  <si>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</si>
  <si>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</si>
  <si>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</si>
  <si>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</si>
  <si>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</si>
  <si>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</si>
  <si>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</si>
  <si>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</si>
  <si>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</si>
  <si>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</si>
  <si>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</si>
  <si>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</si>
  <si>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</si>
  <si>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</si>
  <si>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</si>
  <si>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</si>
  <si>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</si>
  <si>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</si>
  <si>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</si>
  <si>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</si>
  <si>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</si>
  <si>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</si>
  <si>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</si>
  <si>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</si>
  <si>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</si>
  <si>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</si>
  <si>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</si>
  <si>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</si>
  <si>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</si>
  <si>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</si>
  <si>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</si>
  <si>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</si>
  <si>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</si>
  <si>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</si>
  <si>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</si>
  <si>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</si>
  <si>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</si>
  <si>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</si>
  <si>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</si>
  <si>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</si>
  <si>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</si>
  <si>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</si>
  <si>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</si>
  <si>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</si>
  <si>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</si>
  <si>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</si>
  <si>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</si>
  <si>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</si>
  <si>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</si>
  <si>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</si>
  <si>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</si>
  <si>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</si>
  <si>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</si>
  <si>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</si>
  <si>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</si>
  <si>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</si>
  <si>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</si>
  <si>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</si>
  <si>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</si>
  <si>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</si>
  <si>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</si>
  <si>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</si>
  <si>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</si>
  <si>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</si>
  <si>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</si>
  <si>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</si>
  <si>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</si>
  <si>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</si>
  <si>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</si>
  <si>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</si>
  <si>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</si>
  <si>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</si>
  <si>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</si>
  <si>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</si>
  <si>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</si>
  <si>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</si>
  <si>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</si>
  <si>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</si>
  <si>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</si>
  <si>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</si>
  <si>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</si>
  <si>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</si>
  <si>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</si>
  <si>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</si>
  <si>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</si>
  <si>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</si>
  <si>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</si>
  <si>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</si>
  <si>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</si>
  <si>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</si>
  <si>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</si>
  <si>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</si>
  <si>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</si>
  <si>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</si>
  <si>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</si>
  <si>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</si>
  <si>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</si>
  <si>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</si>
  <si>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</si>
  <si>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</si>
  <si>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</si>
  <si>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</si>
  <si>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</si>
  <si>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</si>
  <si>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</si>
  <si>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</si>
  <si>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</si>
  <si>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</si>
  <si>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</si>
  <si>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</si>
  <si>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</si>
  <si>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</si>
  <si>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</si>
  <si>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</si>
  <si>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</si>
  <si>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</si>
  <si>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</si>
  <si>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</si>
  <si>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</si>
  <si>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</si>
  <si>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</si>
  <si>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</si>
  <si>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</si>
  <si>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</si>
  <si>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</si>
  <si>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</si>
  <si>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</si>
  <si>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</si>
  <si>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</si>
  <si>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</si>
  <si>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</si>
  <si>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</si>
  <si>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</si>
  <si>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</si>
  <si>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</si>
  <si>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</si>
  <si>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</si>
  <si>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</si>
  <si>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</si>
  <si>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</si>
  <si>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</si>
  <si>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</si>
  <si>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</si>
  <si>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</si>
  <si>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</si>
  <si>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</si>
  <si>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</si>
  <si>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</si>
  <si>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</si>
  <si>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</si>
  <si>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</si>
  <si>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</si>
  <si>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</si>
  <si>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</si>
  <si>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</si>
  <si>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</si>
  <si>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</si>
  <si>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</si>
  <si>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</si>
  <si>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</si>
  <si>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</si>
  <si>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</si>
  <si>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</si>
  <si>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</si>
  <si>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</si>
  <si>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</si>
  <si>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</si>
  <si>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</si>
  <si>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</si>
  <si>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</si>
  <si>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</si>
  <si>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</si>
  <si>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</si>
  <si>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</si>
  <si>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</si>
  <si>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</si>
  <si>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</si>
  <si>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</si>
  <si>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</si>
  <si>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</si>
  <si>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</si>
  <si>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</si>
  <si>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</si>
  <si>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</si>
  <si>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</si>
  <si>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</si>
  <si>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</si>
  <si>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</si>
  <si>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</si>
  <si>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</si>
  <si>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</si>
  <si>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</si>
  <si>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</si>
  <si>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</si>
  <si>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</si>
  <si>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</si>
  <si>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</si>
  <si>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</si>
  <si>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</si>
  <si>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</si>
  <si>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</si>
  <si>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</si>
  <si>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</si>
  <si>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</si>
  <si>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</si>
  <si>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</si>
  <si>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</si>
  <si>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</si>
  <si>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</si>
  <si>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</si>
  <si>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</si>
  <si>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</si>
  <si>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</si>
  <si>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</si>
  <si>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</si>
  <si>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</si>
  <si>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</si>
  <si>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</si>
  <si>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</si>
  <si>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</si>
  <si>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</si>
  <si>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</si>
  <si>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</si>
  <si>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</si>
  <si>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</si>
  <si>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</si>
  <si>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</si>
  <si>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</si>
  <si>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</si>
  <si>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</si>
  <si>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</si>
  <si>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</si>
  <si>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</si>
  <si>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</si>
  <si>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</si>
  <si>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</si>
  <si>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</si>
  <si>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</si>
  <si>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</si>
  <si>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</si>
  <si>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</si>
  <si>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</si>
  <si>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</si>
  <si>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</si>
  <si>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</si>
  <si>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</si>
  <si>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</si>
  <si>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</si>
  <si>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</si>
  <si>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</si>
  <si>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</si>
  <si>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</si>
  <si>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</si>
  <si>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</si>
  <si>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</si>
  <si>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</si>
  <si>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</si>
  <si>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</si>
  <si>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</si>
  <si>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</si>
  <si>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</si>
  <si>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</si>
  <si>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</si>
  <si>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</si>
  <si>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</si>
  <si>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</si>
  <si>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</si>
  <si>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</si>
  <si>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</si>
  <si>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</si>
  <si>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</si>
  <si>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</si>
  <si>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</si>
  <si>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</si>
  <si>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</si>
  <si>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</si>
  <si>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</si>
  <si>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</si>
  <si>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</si>
  <si>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</si>
  <si>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</si>
  <si>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</si>
  <si>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</si>
  <si>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</si>
  <si>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</si>
  <si>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</si>
  <si>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</si>
  <si>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</si>
  <si>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</si>
  <si>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</si>
  <si>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</si>
  <si>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</si>
  <si>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</si>
  <si>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</si>
  <si>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</si>
  <si>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</si>
  <si>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</si>
  <si>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</si>
  <si>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</si>
  <si>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</si>
  <si>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</si>
  <si>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</si>
  <si>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</si>
  <si>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</si>
  <si>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</si>
  <si>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</si>
  <si>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</si>
  <si>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</si>
  <si>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</si>
  <si>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</si>
  <si>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</si>
  <si>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</si>
  <si>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</si>
  <si>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</si>
  <si>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</si>
  <si>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</si>
  <si>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</si>
  <si>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</si>
  <si>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</si>
  <si>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</si>
  <si>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</si>
  <si>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</si>
  <si>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</si>
  <si>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</si>
  <si>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</si>
  <si>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</si>
  <si>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</si>
  <si>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</si>
  <si>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</si>
  <si>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</si>
  <si>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</si>
  <si>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</si>
  <si>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</si>
  <si>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</si>
  <si>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</si>
  <si>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</si>
  <si>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</si>
  <si>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</si>
  <si>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</si>
  <si>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</si>
  <si>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</si>
  <si>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</si>
  <si>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</si>
  <si>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</si>
  <si>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</si>
  <si>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</si>
  <si>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</si>
  <si>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</si>
  <si>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</si>
  <si>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</si>
  <si>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</si>
  <si>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</si>
  <si>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</si>
  <si>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</si>
  <si>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</si>
  <si>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</si>
  <si>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</si>
  <si>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</si>
  <si>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</si>
  <si>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</si>
  <si>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</si>
  <si>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</si>
  <si>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</si>
  <si>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</si>
  <si>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</si>
  <si>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</si>
  <si>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</si>
  <si>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</si>
  <si>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</si>
  <si>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</si>
  <si>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</si>
  <si>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</si>
  <si>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</si>
  <si>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</si>
  <si>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</si>
  <si>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</si>
  <si>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</si>
  <si>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</si>
  <si>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</si>
  <si>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</si>
  <si>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</si>
  <si>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</si>
  <si>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</si>
  <si>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</si>
  <si>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</si>
  <si>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</si>
  <si>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</si>
  <si>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</si>
  <si>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</si>
  <si>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</si>
  <si>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</si>
  <si>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</si>
  <si>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</si>
  <si>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</si>
  <si>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</si>
  <si>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</si>
  <si>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</si>
  <si>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</si>
  <si>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</si>
  <si>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</si>
  <si>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</si>
  <si>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</si>
  <si>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</si>
  <si>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</si>
  <si>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</si>
  <si>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</si>
  <si>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</si>
  <si>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</si>
  <si>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</si>
  <si>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</si>
  <si>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</si>
  <si>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</si>
  <si>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</si>
  <si>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</si>
  <si>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</si>
  <si>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</si>
  <si>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</si>
  <si>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</si>
  <si>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</si>
  <si>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</si>
  <si>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</si>
  <si>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</si>
  <si>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</si>
  <si>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</si>
  <si>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</si>
  <si>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</si>
  <si>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</si>
  <si>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</si>
  <si>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</si>
  <si>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</si>
  <si>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</si>
  <si>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</si>
  <si>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</si>
  <si>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</si>
  <si>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</si>
  <si>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</si>
  <si>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</si>
  <si>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</si>
  <si>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</si>
  <si>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</si>
  <si>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</si>
  <si>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</si>
  <si>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</si>
  <si>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</si>
  <si>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</si>
  <si>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</si>
  <si>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</si>
  <si>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</si>
  <si>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</si>
  <si>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</si>
  <si>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</si>
  <si>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</si>
  <si>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</si>
  <si>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</si>
  <si>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</si>
  <si>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</si>
  <si>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</si>
  <si>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</si>
  <si>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</si>
  <si>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</si>
  <si>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</si>
  <si>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</si>
  <si>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</si>
  <si>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</si>
  <si>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</si>
  <si>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</si>
  <si>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</si>
  <si>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</si>
  <si>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</si>
  <si>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</si>
  <si>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</si>
  <si>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</si>
  <si>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</si>
  <si>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</si>
  <si>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</si>
  <si>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</si>
  <si>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</si>
  <si>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</si>
  <si>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</si>
  <si>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</si>
  <si>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</si>
  <si>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</si>
  <si>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</si>
  <si>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</si>
  <si>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</si>
  <si>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</si>
  <si>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</si>
  <si>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</si>
  <si>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</si>
  <si>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</si>
  <si>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</si>
  <si>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</si>
  <si>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</si>
  <si>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</si>
  <si>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</si>
  <si>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</si>
  <si>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</si>
  <si>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</si>
  <si>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</si>
  <si>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</si>
  <si>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</si>
  <si>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</si>
  <si>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</si>
  <si>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</si>
  <si>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</si>
  <si>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</si>
  <si>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</si>
  <si>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</si>
  <si>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</si>
  <si>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</si>
  <si>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</si>
  <si>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</si>
  <si>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</si>
  <si>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</si>
  <si>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</si>
  <si>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</si>
  <si>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</si>
  <si>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</si>
  <si>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</si>
  <si>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</si>
  <si>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</si>
  <si>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</si>
  <si>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</si>
  <si>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</si>
  <si>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</si>
  <si>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</si>
  <si>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</si>
  <si>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</si>
  <si>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</si>
  <si>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</si>
  <si>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</si>
  <si>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</si>
  <si>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</si>
  <si>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</si>
  <si>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</si>
  <si>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</si>
  <si>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</si>
  <si>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</si>
  <si>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</si>
  <si>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</si>
  <si>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</si>
  <si>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</si>
  <si>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</si>
  <si>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</si>
  <si>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</si>
  <si>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</si>
  <si>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</si>
  <si>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</si>
  <si>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</si>
  <si>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</si>
  <si>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</si>
  <si>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</si>
  <si>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</si>
  <si>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</si>
  <si>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</si>
  <si>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</si>
  <si>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</si>
  <si>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</si>
  <si>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</si>
  <si>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</si>
  <si>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</si>
  <si>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</si>
  <si>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</si>
  <si>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</si>
  <si>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</si>
  <si>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</si>
  <si>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</si>
  <si>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</si>
  <si>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</si>
  <si>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</si>
  <si>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</si>
  <si>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</si>
  <si>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</si>
  <si>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</si>
  <si>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</si>
  <si>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</si>
  <si>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</si>
  <si>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</si>
  <si>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</si>
  <si>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</si>
  <si>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</si>
  <si>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</si>
  <si>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</si>
  <si>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</si>
  <si>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</si>
  <si>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</si>
  <si>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</si>
  <si>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</si>
  <si>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</si>
  <si>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</si>
  <si>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</si>
  <si>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</si>
  <si>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</si>
  <si>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</si>
  <si>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</si>
  <si>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</si>
  <si>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</si>
  <si>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</si>
  <si>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</si>
  <si>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</si>
  <si>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</si>
  <si>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</si>
  <si>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</si>
  <si>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</si>
  <si>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</si>
  <si>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</si>
  <si>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</si>
  <si>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</si>
  <si>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</si>
  <si>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</si>
  <si>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</si>
  <si>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</si>
  <si>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</si>
  <si>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</si>
  <si>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</si>
  <si>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</si>
  <si>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</si>
  <si>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</si>
  <si>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</si>
  <si>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</si>
  <si>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</si>
  <si>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</si>
  <si>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</si>
  <si>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</si>
  <si>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</si>
  <si>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</si>
  <si>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</si>
  <si>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</si>
  <si>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</si>
  <si>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</si>
  <si>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</si>
  <si>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</si>
  <si>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</si>
  <si>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</si>
  <si>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</si>
  <si>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</si>
  <si>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</si>
  <si>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</si>
  <si>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</si>
  <si>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</si>
  <si>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</si>
  <si>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</si>
  <si>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</si>
  <si>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</si>
  <si>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</si>
  <si>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</si>
  <si>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</si>
  <si>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</si>
  <si>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</si>
  <si>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</si>
  <si>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</si>
  <si>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</si>
  <si>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</si>
  <si>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</si>
  <si>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</si>
  <si>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</si>
  <si>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</si>
  <si>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</si>
  <si>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</si>
  <si>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</si>
  <si>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</si>
  <si>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</si>
  <si>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</si>
  <si>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</si>
  <si>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</si>
  <si>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</si>
  <si>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</si>
  <si>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</si>
  <si>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</si>
  <si>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</si>
  <si>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</si>
  <si>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</si>
  <si>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</si>
  <si>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</si>
  <si>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</si>
  <si>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</si>
  <si>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</si>
  <si>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</si>
  <si>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</si>
  <si>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</si>
  <si>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</si>
  <si>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</si>
  <si>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</si>
  <si>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</si>
  <si>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</si>
  <si>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</si>
  <si>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</si>
  <si>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</si>
  <si>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</si>
  <si>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</si>
  <si>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</si>
  <si>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</si>
  <si>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</si>
  <si>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</si>
  <si>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</si>
  <si>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</si>
  <si>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</si>
  <si>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</si>
  <si>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</si>
  <si>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</si>
  <si>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</si>
  <si>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</si>
  <si>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</si>
  <si>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</si>
  <si>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</si>
  <si>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</si>
  <si>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</si>
  <si>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</si>
  <si>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</si>
  <si>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</si>
  <si>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</si>
  <si>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</si>
  <si>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</si>
  <si>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</si>
  <si>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</si>
  <si>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</si>
  <si>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</si>
  <si>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</si>
  <si>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</si>
  <si>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</si>
  <si>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</si>
  <si>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</si>
  <si>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</si>
  <si>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</si>
  <si>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</si>
  <si>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</si>
  <si>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</si>
  <si>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</si>
  <si>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</si>
  <si>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</si>
  <si>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</si>
  <si>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</si>
  <si>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</si>
  <si>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</si>
  <si>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</si>
  <si>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</si>
  <si>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</si>
  <si>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</si>
  <si>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</si>
  <si>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</si>
  <si>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</si>
  <si>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</si>
  <si>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</si>
  <si>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</si>
  <si>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</si>
  <si>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</si>
  <si>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</si>
  <si>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</si>
  <si>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</si>
  <si>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</si>
  <si>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</si>
  <si>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</si>
  <si>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</si>
  <si>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</si>
  <si>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</si>
  <si>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</si>
  <si>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</si>
  <si>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</si>
  <si>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</si>
  <si>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</si>
  <si>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</si>
  <si>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</si>
  <si>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</si>
  <si>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</si>
  <si>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</si>
  <si>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</si>
  <si>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</si>
  <si>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</si>
  <si>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</si>
  <si>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</si>
  <si>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</si>
  <si>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</si>
  <si>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</si>
  <si>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</si>
  <si>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</si>
  <si>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</si>
  <si>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</si>
  <si>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</si>
  <si>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</si>
  <si>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</si>
  <si>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</si>
  <si>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</si>
  <si>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</si>
  <si>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</si>
  <si>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</si>
  <si>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</si>
  <si>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</si>
  <si>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</si>
  <si>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</si>
  <si>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</si>
  <si>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</si>
  <si>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</si>
  <si>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</si>
  <si>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</si>
  <si>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</si>
  <si>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</si>
  <si>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</si>
  <si>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</si>
  <si>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</si>
  <si>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</si>
  <si>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</si>
  <si>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</si>
  <si>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</si>
  <si>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</si>
  <si>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</si>
  <si>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</si>
  <si>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</si>
  <si>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</si>
  <si>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</si>
  <si>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</si>
  <si>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</si>
  <si>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</si>
  <si>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</si>
  <si>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</si>
  <si>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</si>
  <si>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</si>
  <si>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</si>
  <si>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</si>
  <si>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</si>
  <si>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</si>
  <si>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</si>
  <si>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</si>
  <si>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</si>
  <si>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</si>
  <si>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</si>
  <si>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</si>
  <si>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</si>
  <si>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</si>
  <si>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</si>
  <si>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</si>
  <si>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</si>
  <si>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</si>
  <si>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</si>
  <si>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</si>
  <si>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</si>
  <si>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</si>
  <si>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</si>
  <si>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</si>
  <si>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</si>
  <si>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</si>
  <si>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</si>
  <si>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</si>
  <si>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</si>
  <si>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</si>
  <si>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</si>
  <si>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</si>
  <si>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</si>
  <si>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</si>
  <si>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</si>
  <si>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</si>
  <si>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</si>
  <si>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</si>
  <si>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</si>
  <si>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</si>
  <si>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</si>
  <si>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</si>
  <si>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</si>
  <si>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</si>
  <si>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</si>
  <si>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</si>
  <si>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</si>
  <si>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</si>
  <si>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</si>
  <si>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</si>
  <si>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</si>
  <si>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</si>
  <si>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</si>
  <si>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</si>
  <si>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</si>
  <si>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</si>
  <si>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</si>
  <si>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</si>
  <si>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</si>
  <si>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</si>
  <si>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</si>
  <si>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</si>
  <si>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</si>
  <si>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</si>
  <si>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</si>
  <si>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</si>
  <si>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</si>
  <si>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</si>
  <si>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</si>
  <si>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</si>
  <si>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</si>
  <si>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</si>
  <si>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</si>
  <si>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</si>
  <si>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</si>
  <si>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</si>
  <si>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</si>
  <si>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</si>
  <si>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</si>
  <si>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</si>
  <si>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</si>
  <si>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</si>
  <si>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</si>
  <si>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</si>
  <si>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</si>
  <si>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</si>
  <si>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</si>
  <si>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</si>
  <si>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</si>
  <si>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</si>
  <si>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</si>
  <si>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</si>
  <si>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</si>
  <si>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</si>
  <si>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</si>
  <si>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</si>
  <si>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</si>
  <si>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</si>
  <si>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</si>
  <si>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</si>
  <si>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</si>
  <si>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</si>
  <si>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</si>
  <si>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</si>
  <si>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</si>
  <si>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</si>
  <si>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</si>
  <si>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</si>
  <si>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</si>
  <si>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</si>
  <si>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</si>
  <si>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</si>
  <si>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</si>
  <si>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</si>
  <si>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</si>
  <si>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</si>
  <si>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</si>
  <si>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</si>
  <si>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</si>
  <si>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</si>
  <si>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</si>
  <si>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</si>
  <si>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</si>
  <si>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</si>
  <si>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</si>
  <si>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</si>
  <si>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</si>
  <si>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</si>
  <si>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</si>
  <si>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</si>
  <si>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</si>
  <si>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</si>
  <si>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</si>
  <si>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</si>
  <si>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</si>
  <si>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</si>
  <si>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</si>
  <si>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</si>
  <si>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</si>
  <si>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</si>
  <si>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</si>
  <si>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</si>
  <si>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</si>
  <si>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</si>
  <si>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</si>
  <si>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</si>
  <si>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</si>
  <si>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</si>
  <si>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</si>
  <si>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</si>
  <si>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</si>
  <si>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</si>
  <si>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</si>
  <si>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</si>
  <si>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</si>
  <si>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</si>
  <si>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</si>
  <si>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</si>
  <si>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</si>
  <si>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</si>
  <si>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</si>
  <si>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</si>
  <si>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</si>
  <si>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</si>
  <si>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</si>
  <si>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</si>
  <si>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</si>
  <si>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</si>
  <si>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</si>
  <si>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</si>
  <si>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</si>
  <si>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</si>
  <si>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</si>
  <si>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</si>
  <si>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</si>
  <si>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</si>
  <si>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</si>
  <si>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</si>
  <si>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</si>
  <si>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</si>
  <si>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</si>
  <si>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</si>
  <si>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</si>
  <si>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</si>
  <si>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</si>
  <si>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</si>
  <si>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</si>
  <si>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</si>
  <si>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</si>
  <si>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</si>
  <si>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</si>
  <si>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</si>
  <si>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</si>
  <si>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</si>
  <si>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</si>
  <si>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</si>
  <si>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</si>
  <si>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</si>
  <si>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</si>
  <si>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</si>
  <si>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</si>
  <si>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</si>
  <si>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</si>
  <si>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</si>
  <si>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</si>
  <si>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</si>
  <si>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</si>
  <si>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</si>
  <si>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</si>
  <si>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</si>
  <si>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</si>
  <si>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</si>
  <si>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</si>
  <si>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</si>
  <si>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</si>
  <si>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</si>
  <si>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</si>
  <si>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</si>
  <si>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</si>
  <si>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</si>
  <si>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</si>
  <si>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</si>
  <si>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</si>
  <si>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</si>
  <si>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</si>
  <si>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</si>
  <si>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</si>
  <si>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</si>
  <si>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</si>
  <si>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</si>
  <si>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</si>
  <si>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</si>
  <si>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</si>
  <si>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</si>
  <si>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</si>
  <si>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</si>
  <si>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</si>
  <si>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</si>
  <si>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</si>
  <si>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</si>
  <si>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</si>
  <si>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</si>
  <si>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</si>
  <si>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</si>
  <si>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</si>
  <si>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</si>
  <si>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</si>
  <si>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</si>
  <si>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</si>
  <si>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</si>
  <si>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</si>
  <si>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</si>
  <si>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</si>
  <si>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</si>
  <si>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</si>
  <si>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</si>
  <si>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</si>
  <si>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</si>
  <si>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</si>
  <si>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</si>
  <si>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</si>
  <si>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</si>
  <si>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</si>
  <si>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</si>
  <si>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</si>
  <si>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</si>
  <si>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</si>
  <si>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</si>
  <si>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</si>
  <si>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</si>
  <si>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</si>
  <si>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</si>
  <si>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</si>
  <si>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</si>
  <si>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</si>
  <si>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</si>
  <si>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</si>
  <si>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</si>
  <si>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</si>
  <si>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</si>
  <si>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</si>
  <si>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</si>
  <si>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</si>
  <si>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</si>
  <si>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</si>
  <si>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</si>
  <si>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</si>
  <si>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</si>
  <si>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</si>
  <si>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</si>
  <si>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</si>
  <si>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</si>
  <si>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</si>
  <si>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</si>
  <si>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</si>
  <si>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</si>
  <si>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</si>
  <si>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</si>
  <si>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</si>
  <si>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</si>
  <si>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</si>
  <si>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</si>
  <si>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</si>
  <si>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</si>
  <si>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</si>
  <si>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</si>
  <si>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</si>
  <si>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</si>
  <si>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</si>
  <si>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</si>
  <si>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</si>
  <si>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</si>
  <si>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</si>
  <si>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</si>
  <si>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</si>
  <si>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</si>
  <si>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</si>
  <si>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</si>
  <si>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</si>
  <si>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</si>
  <si>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</si>
  <si>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</si>
  <si>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</si>
  <si>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</si>
  <si>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</si>
  <si>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</si>
  <si>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</si>
  <si>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</si>
  <si>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</si>
  <si>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</si>
  <si>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</si>
  <si>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</si>
  <si>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</si>
  <si>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</si>
  <si>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</si>
  <si>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</si>
  <si>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</si>
  <si>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</si>
  <si>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</si>
  <si>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</si>
  <si>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</si>
  <si>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</si>
  <si>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</si>
  <si>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</si>
  <si>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</si>
  <si>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</si>
  <si>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</si>
  <si>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</si>
  <si>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</si>
  <si>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</si>
  <si>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</si>
  <si>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</si>
  <si>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</si>
  <si>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</si>
  <si>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</si>
  <si>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</si>
  <si>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</si>
  <si>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</si>
  <si>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</si>
  <si>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</si>
  <si>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</si>
  <si>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</si>
  <si>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</si>
  <si>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</si>
  <si>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</si>
  <si>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</si>
  <si>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</si>
  <si>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</si>
  <si>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</si>
  <si>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</si>
  <si>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</si>
  <si>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</si>
  <si>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</si>
  <si>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</si>
  <si>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</si>
  <si>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</si>
  <si>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</si>
  <si>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</si>
  <si>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</si>
  <si>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</si>
  <si>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</si>
  <si>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</si>
  <si>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</si>
  <si>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</si>
  <si>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</si>
  <si>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</si>
  <si>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</si>
  <si>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</si>
  <si>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</si>
  <si>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</si>
  <si>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</si>
  <si>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</si>
  <si>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</si>
  <si>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</si>
  <si>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</si>
  <si>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</si>
  <si>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</si>
  <si>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</si>
  <si>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</si>
  <si>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</si>
  <si>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</si>
  <si>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</si>
  <si>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</si>
  <si>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</si>
  <si>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</si>
  <si>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</si>
  <si>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</si>
  <si>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</si>
  <si>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</si>
  <si>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</si>
  <si>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</si>
  <si>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</si>
  <si>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</si>
  <si>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</si>
  <si>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</si>
  <si>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</si>
  <si>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</si>
  <si>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</si>
  <si>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</si>
  <si>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</si>
  <si>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</si>
  <si>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</si>
  <si>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</si>
  <si>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</si>
  <si>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</si>
  <si>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</si>
  <si>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</si>
  <si>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</si>
  <si>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</si>
  <si>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</si>
  <si>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</si>
  <si>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</si>
  <si>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</si>
  <si>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</si>
  <si>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</si>
  <si>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</si>
  <si>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</si>
  <si>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</si>
  <si>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</si>
  <si>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</si>
  <si>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</si>
  <si>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</si>
  <si>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</si>
  <si>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</si>
  <si>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</si>
  <si>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</si>
  <si>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</si>
  <si>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</si>
  <si>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</si>
  <si>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</si>
  <si>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</si>
  <si>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</si>
  <si>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</si>
  <si>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</si>
  <si>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</si>
  <si>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</si>
  <si>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</si>
  <si>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</si>
  <si>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</si>
  <si>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</si>
  <si>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</si>
  <si>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</si>
  <si>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</si>
  <si>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</si>
  <si>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</si>
  <si>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</si>
  <si>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</si>
  <si>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</si>
  <si>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</si>
  <si>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</si>
  <si>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</si>
  <si>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</si>
  <si>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</si>
  <si>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</si>
  <si>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</si>
  <si>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</si>
  <si>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</si>
  <si>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</si>
  <si>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</si>
  <si>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</si>
  <si>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</si>
  <si>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</si>
  <si>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</si>
  <si>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</si>
  <si>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</si>
  <si>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</si>
  <si>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</si>
  <si>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</si>
  <si>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</si>
  <si>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</si>
  <si>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</si>
  <si>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</si>
  <si>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</si>
  <si>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</si>
  <si>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</si>
  <si>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</si>
  <si>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</si>
  <si>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</si>
  <si>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</si>
  <si>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</si>
  <si>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</si>
  <si>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</si>
  <si>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</si>
  <si>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</si>
  <si>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</si>
  <si>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</si>
  <si>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</si>
  <si>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</si>
  <si>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</si>
  <si>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</si>
  <si>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</si>
  <si>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</si>
  <si>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</si>
  <si>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</si>
  <si>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</si>
  <si>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</si>
  <si>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</si>
  <si>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</si>
  <si>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</si>
  <si>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</si>
  <si>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</si>
  <si>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</si>
  <si>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</si>
  <si>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</si>
  <si>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</si>
  <si>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</si>
  <si>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</si>
  <si>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</si>
  <si>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</si>
  <si>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</si>
  <si>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</si>
  <si>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</si>
  <si>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</si>
  <si>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</si>
  <si>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</si>
  <si>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</si>
  <si>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</si>
  <si>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</si>
  <si>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</si>
  <si>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</si>
  <si>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</si>
  <si>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</si>
  <si>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</si>
  <si>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</si>
  <si>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</si>
  <si>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</si>
  <si>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</si>
  <si>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</si>
  <si>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</si>
  <si>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</si>
  <si>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</si>
  <si>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</si>
  <si>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</si>
  <si>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</si>
  <si>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</si>
  <si>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</si>
  <si>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</si>
  <si>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</si>
  <si>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</si>
  <si>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</si>
  <si>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</si>
  <si>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</si>
  <si>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</si>
  <si>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</si>
  <si>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</si>
  <si>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</si>
  <si>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</si>
  <si>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</si>
  <si>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</si>
  <si>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</si>
  <si>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</si>
  <si>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</si>
  <si>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</si>
  <si>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</si>
  <si>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</si>
  <si>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</si>
  <si>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</si>
  <si>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</si>
  <si>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</si>
  <si>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</si>
  <si>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</si>
  <si>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</si>
  <si>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</si>
  <si>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</si>
  <si>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</si>
  <si>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</si>
  <si>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</si>
  <si>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</si>
  <si>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</si>
  <si>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</si>
  <si>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</si>
  <si>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</si>
  <si>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</si>
  <si>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</si>
  <si>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</si>
  <si>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</si>
  <si>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</si>
  <si>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</si>
  <si>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</si>
  <si>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</si>
  <si>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</si>
  <si>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</si>
  <si>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</si>
  <si>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</si>
  <si>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</si>
  <si>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</si>
  <si>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</si>
  <si>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</si>
  <si>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</si>
  <si>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</si>
  <si>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</si>
  <si>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</si>
  <si>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</si>
  <si>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</si>
  <si>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</si>
  <si>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</si>
  <si>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</si>
  <si>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</si>
  <si>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</si>
  <si>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</si>
  <si>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</si>
  <si>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</si>
  <si>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</si>
  <si>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</si>
  <si>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</si>
  <si>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</si>
  <si>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</si>
  <si>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</si>
  <si>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</si>
  <si>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</si>
  <si>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</si>
  <si>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</si>
  <si>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</si>
  <si>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</si>
  <si>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</si>
  <si>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</si>
  <si>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</si>
  <si>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</si>
  <si>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</si>
  <si>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</si>
  <si>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</si>
  <si>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</si>
  <si>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</si>
  <si>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</si>
  <si>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</si>
  <si>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</si>
  <si>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</si>
  <si>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</si>
  <si>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</si>
  <si>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</si>
  <si>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</si>
  <si>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</si>
  <si>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</si>
  <si>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</si>
  <si>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</si>
  <si>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</si>
  <si>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</si>
  <si>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</si>
  <si>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</si>
  <si>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</si>
  <si>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</si>
  <si>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</si>
  <si>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</si>
  <si>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</si>
  <si>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</si>
  <si>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</si>
  <si>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</si>
  <si>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</si>
  <si>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</si>
  <si>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</si>
  <si>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</si>
  <si>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</si>
  <si>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</si>
  <si>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</si>
  <si>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</si>
  <si>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</si>
  <si>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</si>
  <si>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</si>
  <si>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</si>
  <si>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</si>
  <si>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</si>
  <si>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</si>
  <si>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</si>
  <si>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</si>
  <si>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</si>
  <si>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</si>
  <si>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</si>
  <si>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</si>
  <si>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</si>
  <si>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</si>
  <si>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</si>
  <si>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</si>
  <si>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</si>
  <si>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</si>
  <si>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</si>
  <si>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</si>
  <si>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</si>
  <si>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</si>
  <si>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</si>
  <si>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</si>
  <si>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</si>
  <si>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</si>
  <si>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</si>
  <si>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</si>
  <si>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</si>
  <si>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</si>
  <si>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</si>
  <si>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</si>
  <si>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</si>
  <si>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</si>
  <si>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</si>
  <si>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</si>
  <si>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</si>
  <si>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</si>
  <si>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</si>
  <si>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</si>
  <si>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</si>
  <si>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</si>
  <si>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</si>
  <si>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</si>
  <si>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</si>
  <si>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</si>
  <si>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</si>
  <si>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</si>
  <si>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</si>
  <si>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</si>
  <si>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</si>
  <si>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</si>
  <si>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</si>
  <si>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</si>
  <si>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</si>
  <si>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</si>
  <si>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</si>
  <si>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</si>
  <si>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</si>
  <si>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</si>
  <si>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</si>
  <si>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</si>
  <si>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</si>
  <si>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</si>
  <si>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</si>
  <si>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</si>
  <si>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</si>
  <si>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</si>
  <si>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</si>
  <si>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</si>
  <si>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</si>
  <si>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</si>
  <si>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</si>
  <si>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</si>
  <si>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</si>
  <si>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</si>
  <si>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</si>
  <si>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</si>
  <si>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</si>
  <si>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</si>
  <si>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</si>
  <si>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</si>
  <si>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</si>
  <si>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</si>
  <si>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</si>
  <si>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</si>
  <si>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</si>
  <si>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</si>
  <si>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</si>
  <si>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</si>
  <si>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</si>
  <si>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</si>
  <si>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</si>
  <si>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</si>
  <si>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</si>
  <si>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</si>
  <si>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</si>
  <si>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</si>
  <si>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</si>
  <si>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</si>
  <si>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</si>
  <si>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</si>
  <si>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</si>
  <si>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</si>
  <si>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</si>
  <si>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</si>
  <si>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</si>
  <si>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</si>
  <si>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</si>
  <si>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</si>
  <si>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</si>
  <si>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</si>
  <si>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</si>
  <si>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</si>
  <si>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</si>
  <si>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</si>
  <si>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</si>
  <si>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</si>
  <si>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</si>
  <si>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</si>
  <si>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</si>
  <si>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</si>
  <si>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</si>
  <si>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</si>
  <si>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</si>
  <si>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</si>
  <si>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</si>
  <si>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</si>
  <si>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</si>
  <si>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</si>
  <si>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</si>
  <si>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</si>
  <si>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</si>
  <si>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</si>
  <si>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</si>
  <si>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</si>
  <si>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</si>
  <si>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</si>
  <si>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</si>
  <si>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</si>
  <si>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</si>
  <si>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</si>
  <si>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</si>
  <si>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</si>
  <si>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</si>
  <si>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</si>
  <si>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</si>
  <si>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</si>
  <si>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</si>
  <si>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</si>
  <si>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</si>
  <si>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</si>
  <si>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</si>
  <si>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</si>
  <si>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</si>
  <si>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</si>
  <si>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</si>
  <si>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</si>
  <si>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</si>
  <si>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</si>
  <si>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</si>
  <si>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</si>
  <si>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</si>
  <si>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</si>
  <si>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</si>
  <si>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</si>
  <si>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</si>
  <si>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</si>
  <si>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</si>
  <si>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</si>
  <si>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</si>
  <si>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</si>
  <si>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</si>
  <si>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</si>
  <si>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</si>
  <si>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</si>
  <si>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</si>
  <si>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</si>
  <si>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</si>
  <si>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</si>
  <si>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</si>
  <si>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</si>
  <si>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</si>
  <si>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</si>
  <si>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</si>
  <si>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</si>
  <si>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</si>
  <si>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</si>
  <si>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</si>
  <si>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</si>
  <si>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</si>
  <si>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</si>
  <si>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</si>
  <si>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</si>
  <si>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</si>
  <si>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</si>
  <si>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</si>
  <si>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</si>
  <si>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</si>
  <si>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</si>
  <si>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</si>
  <si>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</si>
  <si>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</si>
  <si>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</si>
  <si>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</si>
  <si>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</si>
  <si>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</si>
  <si>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</si>
  <si>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</si>
  <si>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</si>
  <si>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</si>
  <si>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</si>
  <si>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</si>
  <si>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</si>
  <si>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</si>
  <si>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</si>
  <si>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</si>
  <si>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</si>
  <si>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</si>
  <si>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</si>
  <si>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</si>
  <si>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</si>
  <si>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</si>
  <si>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</si>
  <si>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</si>
  <si>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</si>
  <si>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</si>
  <si>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</si>
  <si>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</si>
  <si>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</si>
  <si>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</si>
  <si>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</si>
  <si>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</si>
  <si>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</si>
  <si>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</si>
  <si>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</si>
  <si>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</si>
  <si>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</si>
  <si>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</si>
  <si>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</si>
  <si>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</si>
  <si>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</si>
  <si>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</si>
  <si>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</si>
  <si>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</si>
  <si>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</si>
  <si>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</si>
  <si>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</si>
  <si>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</si>
  <si>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</si>
  <si>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</si>
  <si>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</si>
  <si>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</si>
  <si>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</si>
  <si>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</si>
  <si>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</si>
  <si>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</si>
  <si>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</si>
  <si>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</si>
  <si>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</si>
  <si>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</si>
  <si>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</si>
  <si>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</si>
  <si>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</si>
  <si>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</si>
  <si>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</si>
  <si>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</si>
  <si>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</si>
  <si>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</si>
  <si>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</si>
  <si>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</si>
  <si>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</si>
  <si>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</si>
  <si>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</si>
  <si>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</si>
  <si>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</si>
  <si>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</si>
  <si>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</si>
  <si>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</si>
  <si>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</si>
  <si>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</si>
  <si>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</si>
  <si>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</si>
  <si>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</si>
  <si>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</si>
  <si>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</si>
  <si>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</si>
  <si>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</si>
  <si>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</si>
  <si>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</si>
  <si>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</si>
  <si>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</si>
  <si>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</si>
  <si>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</si>
  <si>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</si>
  <si>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</si>
  <si>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</si>
  <si>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</si>
  <si>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</si>
  <si>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</si>
  <si>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</si>
  <si>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</si>
  <si>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</si>
  <si>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</si>
  <si>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</si>
  <si>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</si>
  <si>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</si>
  <si>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</si>
  <si>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</si>
  <si>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</si>
  <si>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</si>
  <si>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</si>
  <si>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</si>
  <si>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</si>
  <si>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</si>
  <si>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</si>
  <si>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</si>
  <si>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</si>
  <si>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</si>
  <si>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</si>
  <si>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</si>
  <si>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</si>
  <si>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</si>
  <si>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</si>
  <si>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</si>
  <si>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</si>
  <si>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</si>
  <si>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</si>
  <si>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</si>
  <si>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</si>
  <si>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</si>
  <si>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</si>
  <si>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</si>
  <si>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</si>
  <si>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</si>
  <si>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</si>
  <si>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</si>
  <si>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</si>
  <si>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</si>
  <si>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</si>
  <si>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</si>
  <si>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</si>
  <si>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</si>
  <si>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</si>
  <si>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</si>
  <si>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</si>
  <si>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</si>
  <si>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</si>
  <si>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</si>
  <si>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</si>
  <si>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</si>
  <si>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</si>
  <si>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</si>
  <si>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</si>
  <si>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</si>
  <si>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</si>
  <si>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</si>
  <si>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</si>
  <si>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</si>
  <si>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</si>
  <si>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</si>
  <si>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</si>
  <si>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</si>
  <si>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</si>
  <si>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</si>
  <si>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</si>
  <si>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</si>
  <si>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</si>
  <si>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</si>
  <si>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</si>
  <si>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</si>
  <si>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</si>
  <si>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</si>
  <si>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</si>
  <si>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</si>
  <si>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</si>
  <si>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</si>
  <si>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</si>
  <si>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</si>
  <si>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</si>
  <si>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</si>
  <si>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</si>
  <si>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</si>
  <si>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</si>
  <si>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</si>
  <si>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</si>
  <si>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</si>
  <si>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</si>
  <si>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</si>
  <si>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</si>
  <si>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</si>
  <si>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</si>
  <si>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</si>
  <si>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</si>
  <si>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</si>
  <si>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</si>
  <si>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</si>
  <si>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</si>
  <si>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</si>
  <si>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</si>
  <si>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</si>
  <si>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</si>
  <si>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</si>
  <si>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</si>
  <si>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</si>
  <si>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</si>
  <si>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</si>
  <si>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</si>
  <si>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</si>
  <si>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</si>
  <si>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</si>
  <si>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</si>
  <si>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</si>
  <si>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</si>
  <si>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</si>
  <si>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</si>
  <si>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</si>
  <si>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</si>
  <si>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</si>
  <si>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</si>
  <si>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</si>
  <si>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</si>
  <si>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</si>
  <si>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</si>
  <si>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</si>
  <si>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</si>
  <si>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</si>
  <si>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</si>
  <si>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</si>
  <si>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</si>
  <si>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</si>
  <si>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</si>
  <si>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</si>
  <si>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</si>
  <si>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</si>
  <si>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</si>
  <si>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</si>
  <si>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</si>
  <si>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</si>
  <si>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</si>
  <si>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</si>
  <si>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</si>
  <si>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</si>
  <si>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</si>
  <si>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</si>
  <si>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</si>
  <si>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</si>
  <si>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</si>
  <si>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</si>
  <si>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</si>
  <si>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</si>
  <si>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</si>
  <si>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</si>
  <si>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</si>
  <si>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</si>
  <si>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</si>
  <si>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</si>
  <si>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</si>
  <si>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</si>
  <si>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</si>
  <si>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</si>
  <si>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</si>
  <si>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</si>
  <si>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</si>
  <si>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</si>
  <si>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</si>
  <si>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</si>
  <si>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</si>
  <si>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</si>
  <si>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</si>
  <si>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</si>
  <si>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</si>
  <si>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</si>
  <si>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</si>
  <si>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</si>
  <si>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</si>
  <si>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</si>
  <si>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</si>
  <si>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</si>
  <si>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</si>
  <si>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</si>
  <si>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</si>
  <si>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</si>
  <si>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</si>
  <si>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</si>
  <si>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</si>
  <si>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</si>
  <si>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</si>
  <si>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</si>
  <si>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</si>
  <si>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</si>
  <si>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</si>
  <si>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</si>
  <si>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</si>
  <si>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</si>
  <si>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</si>
  <si>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</si>
  <si>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</si>
  <si>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</si>
  <si>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</si>
  <si>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</si>
  <si>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</si>
  <si>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</si>
  <si>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</si>
  <si>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</si>
  <si>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</si>
  <si>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</si>
  <si>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</si>
  <si>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</si>
  <si>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</si>
  <si>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</si>
  <si>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</si>
  <si>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</si>
  <si>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</si>
  <si>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</si>
  <si>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</si>
  <si>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</si>
  <si>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</si>
  <si>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</si>
  <si>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</si>
  <si>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</si>
  <si>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</si>
  <si>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</si>
  <si>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</si>
  <si>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</si>
  <si>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</si>
  <si>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</si>
  <si>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</si>
  <si>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</si>
  <si>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</si>
  <si>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</si>
  <si>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</si>
  <si>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</si>
  <si>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</si>
  <si>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</si>
  <si>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</si>
  <si>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</si>
  <si>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</si>
  <si>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</si>
  <si>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</si>
  <si>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</si>
  <si>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</si>
  <si>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</si>
  <si>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</si>
  <si>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</si>
  <si>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</si>
  <si>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</si>
  <si>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</si>
  <si>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</si>
  <si>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</si>
  <si>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</si>
  <si>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</si>
  <si>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</si>
  <si>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</si>
  <si>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</si>
  <si>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</si>
  <si>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</si>
  <si>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</si>
  <si>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</si>
  <si>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</si>
  <si>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</si>
  <si>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</si>
  <si>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</si>
  <si>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</si>
  <si>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</si>
  <si>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</si>
  <si>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</si>
  <si>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</si>
  <si>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</si>
  <si>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</si>
  <si>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</si>
  <si>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</si>
  <si>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</si>
  <si>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</si>
  <si>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</si>
  <si>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</si>
  <si>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</si>
  <si>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</si>
  <si>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</si>
  <si>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</si>
  <si>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</si>
  <si>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</si>
  <si>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</si>
  <si>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</si>
  <si>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</si>
  <si>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</si>
  <si>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</si>
  <si>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</si>
  <si>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</si>
  <si>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</si>
  <si>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</si>
  <si>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</si>
  <si>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</si>
  <si>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</si>
  <si>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</si>
  <si>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</si>
  <si>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</si>
  <si>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</si>
  <si>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</si>
  <si>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</si>
  <si>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</si>
  <si>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</si>
  <si>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</si>
  <si>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</si>
  <si>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</si>
  <si>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</si>
  <si>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</si>
  <si>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</si>
  <si>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</si>
  <si>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</si>
  <si>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</si>
  <si>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</si>
  <si>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</si>
  <si>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</si>
  <si>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</si>
  <si>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</si>
  <si>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</si>
  <si>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</si>
  <si>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</si>
  <si>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</si>
  <si>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</si>
  <si>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</si>
  <si>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</si>
  <si>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</si>
  <si>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</si>
  <si>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</si>
  <si>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</si>
  <si>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</si>
  <si>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</si>
  <si>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</si>
  <si>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</si>
  <si>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</si>
  <si>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</si>
  <si>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</si>
  <si>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</si>
  <si>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</si>
  <si>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</si>
  <si>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</si>
  <si>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</si>
  <si>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</si>
  <si>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</si>
  <si>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</si>
  <si>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</si>
  <si>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</si>
  <si>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</si>
  <si>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</si>
  <si>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</si>
  <si>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</si>
  <si>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</si>
  <si>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</si>
  <si>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</si>
  <si>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</si>
  <si>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</si>
  <si>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</si>
  <si>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</si>
  <si>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</si>
  <si>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</si>
  <si>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</si>
  <si>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</si>
  <si>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</si>
  <si>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</si>
  <si>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</si>
  <si>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</si>
  <si>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</si>
  <si>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</si>
  <si>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</si>
  <si>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</si>
  <si>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</si>
  <si>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</si>
  <si>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</si>
  <si>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</si>
  <si>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</si>
  <si>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</si>
  <si>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</si>
  <si>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</si>
  <si>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</si>
  <si>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</si>
  <si>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</si>
  <si>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</si>
  <si>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</si>
  <si>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</si>
  <si>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</si>
  <si>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</si>
  <si>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</si>
  <si>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</si>
  <si>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</si>
  <si>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</si>
  <si>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</si>
  <si>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</si>
  <si>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</si>
  <si>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</si>
  <si>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</si>
  <si>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</si>
  <si>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</si>
  <si>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</si>
  <si>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</si>
  <si>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</si>
  <si>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</si>
  <si>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</si>
  <si>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</si>
  <si>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</si>
  <si>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</si>
  <si>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</si>
  <si>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</si>
  <si>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</si>
  <si>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</si>
  <si>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</si>
  <si>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</si>
  <si>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</si>
  <si>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</si>
  <si>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</si>
  <si>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</si>
  <si>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</si>
  <si>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</si>
  <si>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</si>
  <si>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</si>
  <si>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</si>
  <si>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</si>
  <si>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</si>
  <si>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</si>
  <si>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</si>
  <si>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</si>
  <si>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</si>
  <si>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</si>
  <si>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</si>
  <si>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</si>
  <si>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</si>
  <si>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</si>
  <si>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</si>
  <si>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</si>
  <si>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</si>
  <si>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</si>
  <si>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</si>
  <si>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</si>
  <si>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</si>
  <si>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</si>
  <si>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</si>
  <si>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</si>
  <si>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</si>
  <si>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</si>
  <si>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</si>
  <si>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</si>
  <si>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</si>
  <si>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</si>
  <si>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</si>
  <si>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</si>
  <si>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</si>
  <si>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</si>
  <si>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</si>
  <si>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</si>
  <si>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</si>
  <si>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</si>
  <si>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</si>
  <si>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</si>
  <si>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</si>
  <si>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</si>
  <si>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</si>
  <si>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</si>
  <si>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</si>
  <si>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</si>
  <si>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</si>
  <si>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</si>
  <si>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</si>
  <si>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</si>
  <si>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</si>
  <si>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</si>
  <si>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</si>
  <si>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</si>
  <si>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</si>
  <si>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</si>
  <si>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</si>
  <si>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</si>
  <si>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</si>
  <si>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</si>
  <si>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</si>
  <si>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</si>
  <si>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</si>
  <si>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</si>
  <si>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</si>
  <si>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</si>
  <si>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</si>
  <si>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</si>
  <si>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</si>
  <si>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</si>
  <si>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</si>
  <si>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</si>
  <si>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</si>
  <si>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</si>
  <si>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</si>
  <si>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</si>
  <si>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</si>
  <si>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</si>
  <si>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</si>
  <si>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</si>
  <si>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</si>
  <si>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</si>
  <si>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</si>
  <si>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</si>
  <si>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</si>
  <si>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</si>
  <si>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</si>
  <si>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</si>
  <si>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</si>
  <si>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</si>
  <si>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</si>
  <si>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</si>
  <si>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</si>
  <si>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</si>
  <si>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</si>
  <si>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</si>
  <si>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</si>
  <si>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</si>
  <si>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</si>
  <si>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</si>
  <si>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</si>
  <si>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</si>
  <si>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</si>
  <si>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</si>
  <si>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</si>
  <si>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</si>
  <si>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</si>
  <si>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</si>
  <si>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</si>
  <si>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</si>
  <si>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</si>
  <si>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</si>
  <si>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</si>
  <si>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</si>
  <si>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</si>
  <si>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</si>
  <si>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</si>
  <si>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</si>
  <si>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</si>
  <si>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</si>
  <si>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</si>
  <si>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</si>
  <si>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</si>
  <si>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</si>
  <si>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</si>
  <si>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</si>
  <si>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</si>
  <si>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</si>
  <si>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</si>
  <si>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</si>
  <si>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</si>
  <si>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</si>
  <si>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</si>
  <si>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</si>
  <si>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</si>
  <si>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</si>
  <si>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</si>
  <si>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</si>
  <si>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</si>
  <si>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</si>
  <si>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</si>
  <si>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</si>
  <si>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</si>
  <si>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</si>
  <si>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</si>
  <si>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</si>
  <si>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</si>
  <si>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</si>
  <si>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</si>
  <si>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</si>
  <si>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</si>
  <si>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</si>
  <si>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</si>
  <si>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</si>
  <si>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</si>
  <si>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</si>
  <si>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</si>
  <si>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</si>
  <si>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</si>
  <si>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</si>
  <si>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</si>
  <si>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</si>
  <si>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</si>
  <si>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</si>
  <si>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</si>
  <si>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</si>
  <si>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</si>
  <si>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</si>
  <si>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</si>
  <si>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</si>
  <si>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</si>
  <si>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</si>
  <si>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</si>
  <si>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</si>
  <si>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</si>
  <si>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</si>
  <si>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</si>
  <si>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</si>
  <si>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</si>
  <si>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</si>
  <si>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</si>
  <si>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</si>
  <si>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</si>
  <si>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</si>
  <si>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</si>
  <si>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</si>
  <si>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</si>
  <si>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</si>
  <si>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</si>
  <si>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</si>
  <si>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</si>
  <si>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</si>
  <si>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</si>
  <si>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</si>
  <si>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</si>
  <si>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</si>
  <si>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</si>
  <si>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</si>
  <si>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</si>
  <si>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</si>
  <si>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</si>
  <si>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</si>
  <si>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</si>
  <si>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</si>
  <si>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</si>
  <si>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</si>
  <si>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</si>
  <si>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</si>
  <si>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</si>
  <si>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</si>
  <si>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</si>
  <si>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</si>
  <si>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</si>
  <si>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</si>
  <si>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</si>
  <si>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</si>
  <si>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</si>
  <si>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</si>
  <si>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</si>
  <si>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</si>
  <si>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</si>
  <si>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</si>
  <si>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</si>
  <si>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</si>
  <si>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</si>
  <si>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</si>
  <si>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</si>
  <si>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</si>
  <si>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</si>
  <si>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</si>
  <si>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</si>
  <si>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</si>
  <si>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</si>
  <si>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</si>
  <si>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</si>
  <si>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</si>
  <si>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</si>
  <si>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</si>
  <si>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</si>
  <si>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</si>
  <si>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</si>
  <si>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</si>
  <si>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</si>
  <si>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</si>
  <si>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</si>
  <si>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</si>
  <si>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</si>
  <si>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</si>
  <si>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</si>
  <si>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</si>
  <si>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</si>
  <si>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</si>
  <si>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</si>
  <si>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</si>
  <si>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</si>
  <si>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</si>
  <si>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</si>
  <si>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</si>
  <si>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</si>
  <si>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</si>
  <si>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</si>
  <si>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</si>
  <si>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</si>
  <si>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</si>
  <si>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</si>
  <si>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</si>
  <si>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</si>
  <si>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</si>
  <si>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</si>
  <si>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</si>
  <si>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</si>
  <si>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</si>
  <si>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</si>
  <si>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</si>
  <si>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</si>
  <si>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</si>
  <si>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</si>
  <si>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</si>
  <si>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</si>
  <si>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</si>
  <si>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</si>
  <si>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</si>
  <si>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</si>
  <si>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</si>
  <si>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</si>
  <si>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</si>
  <si>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</si>
  <si>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</si>
  <si>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</si>
  <si>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</si>
  <si>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</si>
  <si>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</si>
  <si>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</si>
  <si>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</si>
  <si>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</si>
  <si>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</si>
  <si>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</si>
  <si>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</si>
  <si>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</si>
  <si>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</si>
  <si>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</si>
  <si>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</si>
  <si>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</si>
  <si>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</si>
  <si>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</si>
  <si>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</si>
  <si>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</si>
  <si>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</si>
  <si>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</si>
  <si>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</si>
  <si>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</si>
  <si>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</si>
  <si>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</si>
  <si>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</si>
  <si>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</si>
  <si>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</si>
  <si>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</si>
  <si>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</si>
  <si>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</si>
  <si>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</si>
  <si>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</si>
  <si>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</si>
  <si>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</si>
  <si>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</si>
  <si>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</si>
  <si>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</si>
  <si>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</si>
  <si>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</si>
  <si>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</si>
  <si>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</si>
  <si>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</si>
  <si>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</si>
  <si>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</si>
  <si>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</si>
  <si>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</si>
  <si>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</si>
  <si>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</si>
  <si>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</si>
  <si>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</si>
  <si>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</si>
  <si>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</si>
  <si>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</si>
  <si>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</si>
  <si>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</si>
  <si>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</si>
  <si>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</si>
  <si>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</si>
  <si>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</si>
  <si>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</si>
  <si>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</si>
  <si>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</si>
  <si>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</si>
  <si>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</si>
  <si>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</si>
  <si>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</si>
  <si>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</si>
  <si>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</si>
  <si>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</si>
  <si>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</si>
  <si>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</si>
  <si>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</si>
  <si>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</si>
  <si>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</si>
  <si>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</si>
  <si>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</si>
  <si>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</si>
  <si>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</si>
  <si>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</si>
  <si>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</si>
  <si>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</si>
  <si>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</si>
  <si>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</si>
  <si>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</si>
  <si>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</si>
  <si>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</si>
  <si>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</si>
  <si>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</si>
  <si>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</si>
  <si>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</si>
  <si>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</si>
  <si>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</si>
  <si>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</si>
  <si>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</si>
  <si>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</si>
  <si>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</si>
  <si>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</si>
  <si>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</si>
  <si>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</si>
  <si>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</si>
  <si>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</si>
  <si>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</si>
  <si>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</si>
  <si>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</si>
  <si>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</si>
  <si>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</si>
  <si>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</si>
  <si>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</si>
  <si>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</si>
  <si>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</si>
  <si>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</si>
  <si>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</si>
  <si>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</si>
  <si>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</si>
  <si>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</si>
  <si>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</si>
  <si>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</si>
  <si>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</si>
  <si>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</si>
  <si>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</si>
  <si>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</si>
  <si>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</si>
  <si>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</si>
  <si>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</si>
  <si>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</si>
  <si>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</si>
  <si>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</si>
  <si>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</si>
  <si>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</si>
  <si>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</si>
  <si>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</si>
  <si>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</si>
  <si>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</si>
  <si>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</si>
  <si>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</si>
  <si>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</si>
  <si>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</si>
  <si>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</si>
  <si>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</si>
  <si>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</si>
  <si>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</si>
  <si>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</si>
  <si>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</si>
  <si>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</si>
  <si>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</si>
  <si>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</si>
  <si>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</si>
  <si>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</si>
  <si>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</si>
  <si>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</si>
  <si>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</si>
  <si>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</si>
  <si>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</si>
  <si>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</si>
  <si>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</si>
  <si>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</si>
  <si>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</si>
  <si>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</si>
  <si>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</si>
  <si>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</si>
  <si>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</si>
  <si>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</si>
  <si>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</si>
  <si>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</si>
  <si>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</si>
  <si>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</si>
  <si>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</si>
  <si>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</si>
  <si>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</si>
  <si>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</si>
  <si>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</si>
  <si>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</si>
  <si>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</si>
  <si>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</si>
  <si>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</si>
  <si>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</si>
  <si>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</si>
  <si>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</si>
  <si>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</si>
  <si>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</si>
  <si>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</si>
  <si>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</si>
  <si>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</si>
  <si>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</si>
  <si>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</si>
  <si>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</si>
  <si>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</si>
  <si>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</si>
  <si>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</si>
  <si>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</si>
  <si>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</si>
  <si>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</si>
  <si>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</si>
  <si>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</si>
  <si>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</si>
  <si>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</si>
  <si>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</si>
  <si>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</si>
  <si>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</si>
  <si>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</si>
  <si>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</si>
  <si>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</si>
  <si>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</si>
  <si>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</si>
  <si>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</si>
  <si>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</si>
  <si>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</si>
  <si>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</si>
  <si>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</si>
  <si>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</si>
  <si>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</si>
  <si>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</si>
  <si>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</si>
  <si>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</si>
  <si>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</si>
  <si>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</si>
  <si>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</si>
  <si>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</si>
  <si>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</si>
  <si>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</si>
  <si>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</si>
  <si>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</si>
  <si>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</si>
  <si>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</si>
  <si>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</si>
  <si>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</si>
  <si>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</si>
  <si>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</si>
  <si>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</si>
  <si>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</si>
  <si>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</si>
  <si>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</si>
  <si>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</si>
  <si>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</si>
  <si>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</si>
  <si>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</si>
  <si>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</si>
  <si>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</si>
  <si>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</si>
  <si>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</si>
  <si>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</si>
  <si>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</si>
  <si>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</si>
  <si>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</si>
  <si>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</si>
  <si>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</si>
  <si>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</si>
  <si>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</si>
  <si>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</si>
  <si>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</si>
  <si>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</si>
  <si>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</si>
  <si>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</si>
  <si>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</si>
  <si>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</si>
  <si>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</si>
  <si>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</si>
  <si>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</si>
  <si>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</si>
  <si>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</si>
  <si>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</si>
  <si>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</si>
  <si>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</si>
  <si>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</si>
  <si>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</si>
  <si>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</si>
  <si>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</si>
  <si>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</si>
  <si>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</si>
  <si>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</si>
  <si>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</si>
  <si>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</si>
  <si>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</si>
  <si>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</si>
  <si>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</si>
  <si>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</si>
  <si>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</si>
  <si>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</si>
  <si>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</si>
  <si>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</si>
  <si>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</si>
  <si>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</si>
  <si>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</si>
  <si>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</si>
  <si>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</si>
  <si>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</si>
  <si>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</si>
  <si>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</si>
  <si>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</si>
  <si>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</si>
  <si>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</si>
  <si>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</si>
  <si>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</si>
  <si>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</si>
  <si>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</si>
  <si>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</si>
  <si>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</si>
  <si>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</si>
  <si>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</si>
  <si>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</si>
  <si>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</si>
  <si>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</si>
  <si>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</si>
  <si>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</si>
  <si>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</si>
  <si>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</si>
  <si>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</si>
  <si>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</si>
  <si>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</si>
  <si>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</si>
  <si>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</si>
  <si>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</si>
  <si>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</si>
  <si>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</si>
  <si>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</si>
  <si>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</si>
  <si>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</si>
  <si>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</si>
  <si>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</si>
  <si>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</si>
  <si>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</si>
  <si>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</si>
  <si>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</si>
  <si>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</si>
  <si>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</si>
  <si>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</si>
  <si>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</si>
  <si>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</si>
  <si>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</si>
  <si>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</si>
  <si>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</si>
  <si>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</si>
  <si>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</si>
  <si>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</si>
  <si>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</si>
  <si>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</si>
  <si>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</si>
  <si>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</si>
  <si>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</si>
  <si>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</si>
  <si>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</si>
  <si>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</si>
  <si>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</si>
  <si>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</si>
  <si>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</si>
  <si>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</si>
  <si>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</si>
  <si>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</si>
  <si>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</si>
  <si>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</si>
  <si>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</si>
  <si>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</si>
  <si>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</si>
  <si>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</si>
  <si>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</si>
  <si>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</si>
  <si>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</si>
  <si>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</si>
  <si>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</si>
  <si>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</si>
  <si>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</si>
  <si>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</si>
  <si>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</si>
  <si>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</si>
  <si>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</si>
  <si>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</si>
  <si>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</si>
  <si>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</si>
  <si>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</si>
  <si>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</si>
  <si>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</si>
  <si>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</si>
  <si>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</si>
  <si>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</si>
  <si>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</si>
  <si>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</si>
  <si>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</si>
  <si>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</si>
  <si>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</si>
  <si>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</si>
  <si>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</si>
  <si>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</si>
  <si>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</si>
  <si>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</si>
  <si>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</si>
  <si>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</si>
  <si>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</si>
  <si>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</si>
  <si>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</si>
  <si>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</si>
  <si>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</si>
  <si>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</si>
  <si>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</si>
  <si>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</si>
  <si>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</si>
  <si>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</si>
  <si>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</si>
  <si>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</si>
  <si>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</si>
  <si>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</si>
  <si>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</si>
  <si>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</si>
  <si>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</si>
  <si>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</si>
  <si>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</si>
  <si>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</si>
  <si>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</si>
  <si>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</si>
  <si>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</si>
  <si>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</si>
  <si>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</si>
  <si>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</si>
  <si>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</si>
  <si>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</si>
  <si>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</si>
  <si>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</si>
  <si>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</si>
  <si>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</si>
  <si>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</si>
  <si>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</si>
  <si>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</si>
  <si>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</si>
  <si>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</si>
  <si>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</si>
  <si>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</si>
  <si>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</si>
  <si>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</si>
  <si>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</si>
  <si>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</si>
  <si>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</si>
  <si>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</si>
  <si>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</si>
  <si>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</si>
  <si>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</si>
  <si>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</si>
  <si>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</si>
  <si>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</si>
  <si>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</si>
  <si>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</si>
  <si>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</si>
  <si>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</si>
  <si>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</si>
  <si>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</si>
  <si>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</si>
  <si>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</si>
  <si>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</si>
  <si>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</si>
  <si>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</si>
  <si>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</si>
  <si>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</si>
  <si>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</si>
  <si>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</si>
  <si>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</si>
  <si>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</si>
  <si>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</si>
  <si>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</si>
  <si>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</si>
  <si>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</si>
  <si>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</si>
  <si>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</si>
  <si>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</si>
  <si>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</si>
  <si>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</si>
  <si>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</si>
  <si>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</si>
  <si>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</si>
  <si>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</si>
  <si>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</si>
  <si>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</si>
  <si>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</si>
  <si>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</si>
  <si>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</si>
  <si>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</si>
  <si>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</si>
  <si>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</si>
  <si>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</si>
  <si>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</si>
  <si>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</si>
  <si>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</si>
  <si>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</si>
  <si>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</si>
  <si>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</si>
  <si>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</si>
  <si>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</si>
  <si>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</si>
  <si>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</si>
  <si>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</si>
  <si>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</si>
  <si>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</si>
  <si>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</si>
  <si>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</si>
  <si>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</si>
  <si>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</si>
  <si>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</si>
  <si>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</si>
  <si>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</si>
  <si>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</si>
  <si>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</si>
  <si>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</si>
  <si>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</si>
  <si>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</si>
  <si>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</si>
  <si>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</si>
  <si>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</si>
  <si>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</si>
  <si>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</si>
  <si>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</si>
  <si>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</si>
  <si>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</si>
  <si>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</si>
  <si>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</si>
  <si>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</si>
  <si>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</si>
  <si>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</si>
  <si>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</si>
  <si>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</si>
  <si>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</si>
  <si>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</si>
  <si>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</si>
  <si>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</si>
  <si>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</si>
  <si>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</si>
  <si>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</si>
  <si>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</si>
  <si>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</si>
  <si>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</si>
  <si>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</si>
  <si>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</si>
  <si>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</si>
  <si>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</si>
  <si>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</si>
  <si>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</si>
  <si>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</si>
  <si>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</si>
  <si>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</si>
  <si>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</si>
  <si>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</si>
  <si>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</si>
  <si>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</si>
  <si>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</si>
  <si>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</si>
  <si>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</si>
  <si>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</si>
  <si>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</si>
  <si>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</si>
  <si>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</si>
  <si>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</si>
  <si>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</si>
  <si>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</si>
  <si>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</si>
  <si>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</si>
  <si>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</si>
  <si>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</si>
  <si>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</si>
  <si>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</si>
  <si>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</si>
  <si>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</si>
  <si>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</si>
  <si>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</si>
  <si>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</si>
  <si>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</si>
  <si>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</si>
  <si>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</si>
  <si>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</si>
  <si>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</si>
  <si>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</si>
  <si>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</si>
  <si>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</si>
  <si>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</si>
  <si>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</si>
  <si>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</si>
  <si>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</si>
  <si>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</si>
  <si>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</si>
  <si>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</si>
  <si>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</si>
  <si>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</si>
  <si>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</si>
  <si>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</si>
  <si>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</si>
  <si>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</si>
  <si>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</si>
  <si>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</si>
  <si>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</si>
  <si>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</si>
  <si>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</si>
  <si>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</si>
  <si>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</si>
  <si>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</si>
  <si>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</si>
  <si>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</si>
  <si>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</si>
  <si>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</si>
  <si>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</si>
  <si>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</si>
  <si>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</si>
  <si>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</si>
  <si>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</si>
  <si>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</si>
  <si>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</si>
  <si>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</si>
  <si>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</si>
  <si>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</si>
  <si>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</si>
  <si>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</si>
  <si>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</si>
  <si>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</si>
  <si>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</si>
  <si>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</si>
  <si>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</si>
  <si>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</si>
  <si>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</si>
  <si>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</si>
  <si>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</si>
  <si>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</si>
  <si>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</si>
  <si>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</si>
  <si>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</si>
  <si>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</si>
  <si>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</si>
  <si>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</si>
  <si>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</si>
  <si>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</si>
  <si>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</si>
  <si>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</si>
  <si>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</si>
  <si>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</si>
  <si>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</si>
  <si>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</si>
  <si>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</si>
  <si>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</si>
  <si>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</si>
  <si>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</si>
  <si>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</si>
  <si>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</si>
  <si>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</si>
  <si>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</si>
  <si>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</si>
  <si>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</si>
  <si>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</si>
  <si>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</si>
  <si>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</si>
  <si>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</si>
  <si>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</si>
  <si>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</si>
  <si>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</si>
  <si>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</si>
  <si>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</si>
  <si>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</si>
  <si>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</si>
  <si>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</si>
  <si>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</si>
  <si>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</si>
  <si>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</si>
  <si>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</si>
  <si>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</si>
  <si>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</si>
  <si>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</si>
  <si>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</si>
  <si>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</si>
  <si>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</si>
  <si>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</si>
  <si>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</si>
  <si>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</si>
  <si>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</si>
  <si>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</si>
  <si>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</si>
  <si>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</si>
  <si>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</si>
  <si>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</si>
  <si>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</si>
  <si>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</si>
  <si>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</si>
  <si>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</si>
  <si>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</si>
  <si>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</si>
  <si>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</si>
  <si>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</si>
  <si>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</si>
  <si>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</si>
  <si>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</si>
  <si>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</si>
  <si>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</si>
  <si>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</si>
  <si>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</si>
  <si>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</si>
  <si>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</si>
  <si>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</si>
  <si>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</si>
  <si>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</si>
  <si>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</si>
  <si>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</si>
  <si>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</si>
  <si>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</si>
  <si>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</si>
  <si>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</si>
  <si>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</si>
  <si>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</si>
  <si>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</si>
  <si>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</si>
  <si>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</si>
  <si>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</si>
  <si>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</si>
  <si>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</si>
  <si>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</si>
  <si>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</si>
  <si>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</si>
  <si>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</si>
  <si>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</si>
  <si>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</si>
  <si>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</si>
  <si>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</si>
  <si>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</si>
  <si>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</si>
  <si>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</si>
  <si>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</si>
  <si>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</si>
  <si>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</si>
  <si>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</si>
  <si>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</si>
  <si>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</si>
  <si>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</si>
  <si>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</si>
  <si>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</si>
  <si>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</si>
  <si>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</si>
  <si>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</si>
  <si>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</si>
  <si>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</si>
  <si>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</si>
  <si>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</si>
  <si>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</si>
  <si>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</si>
  <si>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</si>
  <si>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</si>
  <si>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</si>
  <si>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</si>
  <si>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</si>
  <si>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</si>
  <si>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</si>
  <si>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</si>
  <si>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</si>
  <si>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</si>
  <si>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</si>
  <si>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</si>
  <si>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</si>
  <si>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</si>
  <si>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</si>
  <si>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</si>
  <si>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</si>
  <si>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</si>
  <si>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</si>
  <si>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</si>
  <si>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</si>
  <si>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</si>
  <si>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</si>
  <si>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</si>
  <si>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</si>
  <si>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</si>
  <si>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</si>
  <si>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</si>
  <si>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</si>
  <si>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</si>
  <si>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</si>
  <si>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</si>
  <si>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</si>
  <si>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</si>
  <si>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</si>
  <si>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</si>
  <si>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</si>
  <si>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</si>
  <si>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</si>
  <si>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</si>
  <si>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</si>
  <si>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</si>
  <si>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</si>
  <si>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</si>
  <si>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</si>
  <si>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</si>
  <si>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</si>
  <si>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</si>
  <si>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</si>
  <si>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</si>
  <si>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</si>
  <si>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</si>
  <si>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</si>
  <si>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</si>
  <si>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</si>
  <si>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</si>
  <si>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</si>
  <si>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</si>
  <si>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</si>
  <si>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</si>
  <si>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</si>
  <si>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</si>
  <si>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</si>
  <si>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</si>
  <si>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</si>
  <si>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</si>
  <si>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</si>
  <si>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</si>
  <si>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</si>
  <si>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</si>
  <si>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</si>
  <si>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</si>
  <si>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</si>
  <si>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</si>
  <si>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</si>
  <si>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</si>
  <si>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</si>
  <si>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</si>
  <si>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</si>
  <si>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</si>
  <si>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</si>
  <si>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</si>
  <si>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</si>
  <si>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</si>
  <si>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</si>
  <si>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</si>
  <si>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</si>
  <si>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</si>
  <si>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</si>
  <si>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</si>
  <si>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</si>
  <si>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</si>
  <si>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</si>
  <si>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</si>
  <si>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</si>
  <si>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</si>
  <si>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</si>
  <si>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</si>
  <si>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</si>
  <si>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</si>
  <si>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</si>
  <si>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</si>
  <si>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</si>
  <si>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</si>
  <si>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</si>
  <si>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</si>
  <si>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</si>
  <si>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</si>
  <si>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</si>
  <si>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</si>
  <si>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</si>
  <si>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</si>
  <si>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</si>
  <si>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</si>
  <si>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</si>
  <si>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</si>
  <si>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</si>
  <si>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</si>
  <si>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</si>
  <si>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</si>
  <si>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</si>
  <si>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</si>
  <si>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</si>
  <si>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</si>
  <si>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</si>
  <si>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</si>
  <si>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</si>
  <si>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</si>
  <si>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</si>
  <si>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</si>
  <si>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</si>
  <si>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</si>
  <si>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</si>
  <si>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</si>
  <si>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</si>
  <si>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</si>
  <si>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</si>
  <si>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</si>
  <si>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</si>
  <si>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</si>
  <si>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</si>
  <si>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</si>
  <si>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</si>
  <si>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</si>
  <si>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</si>
  <si>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</si>
  <si>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</si>
  <si>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</si>
  <si>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</si>
  <si>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</si>
  <si>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</si>
  <si>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</si>
  <si>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</si>
  <si>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</si>
  <si>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</si>
  <si>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</si>
  <si>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</si>
  <si>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</si>
  <si>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</si>
  <si>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</si>
  <si>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</si>
  <si>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</si>
  <si>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</si>
  <si>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</si>
  <si>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</si>
  <si>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</si>
  <si>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</si>
  <si>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</si>
  <si>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</si>
  <si>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</si>
  <si>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</si>
  <si>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</si>
  <si>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</si>
  <si>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</si>
  <si>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</si>
  <si>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</si>
  <si>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</si>
  <si>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</si>
  <si>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</si>
  <si>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</si>
  <si>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</si>
  <si>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</si>
  <si>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</si>
  <si>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</si>
  <si>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</si>
  <si>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</si>
  <si>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</si>
  <si>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</si>
  <si>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</si>
  <si>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</si>
  <si>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</si>
  <si>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</si>
  <si>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</si>
  <si>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</si>
  <si>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</si>
  <si>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</si>
  <si>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</si>
  <si>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</si>
  <si>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</si>
  <si>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</si>
  <si>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</si>
  <si>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</si>
  <si>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</si>
  <si>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</si>
  <si>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</si>
  <si>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</si>
  <si>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</si>
  <si>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</si>
  <si>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</si>
  <si>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</si>
  <si>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</si>
  <si>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</si>
  <si>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</si>
  <si>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</si>
  <si>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</si>
  <si>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</si>
  <si>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</si>
  <si>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</si>
  <si>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</si>
  <si>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</si>
  <si>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</si>
  <si>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</si>
  <si>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</si>
  <si>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</si>
  <si>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</si>
  <si>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</si>
  <si>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</si>
  <si>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</si>
  <si>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</si>
  <si>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</si>
  <si>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</si>
  <si>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</si>
  <si>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</si>
  <si>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</si>
  <si>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</si>
  <si>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</si>
  <si>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</si>
  <si>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</si>
  <si>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</si>
  <si>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</si>
  <si>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</si>
  <si>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</si>
  <si>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</si>
  <si>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</si>
  <si>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</si>
  <si>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</si>
  <si>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</si>
  <si>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</si>
  <si>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</si>
  <si>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</si>
  <si>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</si>
  <si>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</si>
  <si>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</si>
  <si>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</si>
  <si>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</si>
  <si>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</si>
  <si>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</si>
  <si>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</si>
  <si>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</si>
  <si>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</si>
  <si>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</si>
  <si>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</si>
  <si>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</si>
  <si>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</si>
  <si>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</si>
  <si>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</si>
  <si>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</si>
  <si>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</si>
  <si>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</si>
  <si>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</si>
  <si>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</si>
  <si>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</si>
  <si>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</si>
  <si>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</si>
  <si>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</si>
  <si>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</si>
  <si>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</si>
  <si>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</si>
  <si>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</si>
  <si>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</si>
  <si>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</si>
  <si>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</si>
  <si>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</si>
  <si>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</si>
  <si>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</si>
  <si>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</si>
  <si>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</si>
  <si>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</si>
  <si>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</si>
  <si>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</si>
  <si>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</si>
  <si>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</si>
  <si>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</si>
  <si>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</si>
  <si>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</si>
  <si>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</si>
  <si>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</si>
  <si>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</si>
  <si>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</si>
  <si>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</si>
  <si>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</si>
  <si>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</si>
  <si>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</si>
  <si>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</si>
  <si>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</si>
  <si>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</si>
  <si>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</si>
  <si>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</si>
  <si>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</si>
  <si>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</si>
  <si>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</si>
  <si>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</si>
  <si>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</si>
  <si>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</si>
  <si>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</si>
  <si>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</si>
  <si>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</si>
  <si>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</si>
  <si>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</si>
  <si>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</si>
  <si>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</si>
  <si>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</si>
  <si>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</si>
  <si>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</si>
  <si>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</si>
  <si>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</si>
  <si>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</si>
  <si>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</si>
  <si>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</si>
  <si>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</si>
  <si>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</si>
  <si>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</si>
  <si>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</si>
  <si>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</si>
  <si>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</si>
  <si>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</si>
  <si>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</si>
  <si>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</si>
  <si>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</si>
  <si>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</si>
  <si>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</si>
  <si>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</si>
  <si>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</si>
  <si>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</si>
  <si>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</si>
  <si>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</si>
  <si>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</si>
  <si>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</si>
  <si>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</si>
  <si>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</si>
  <si>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</si>
  <si>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</si>
  <si>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</si>
  <si>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</si>
  <si>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</si>
  <si>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</si>
  <si>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</si>
  <si>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</si>
  <si>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</si>
  <si>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</si>
  <si>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</si>
  <si>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</si>
  <si>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</si>
  <si>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</si>
  <si>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</si>
  <si>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</si>
  <si>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</si>
  <si>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</si>
  <si>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</si>
  <si>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</si>
  <si>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</si>
  <si>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</si>
  <si>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</si>
  <si>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</si>
  <si>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</si>
  <si>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</si>
  <si>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</si>
  <si>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</si>
  <si>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</si>
  <si>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</si>
  <si>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</si>
  <si>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</si>
  <si>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</si>
  <si>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</si>
  <si>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</si>
  <si>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</si>
  <si>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</si>
  <si>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</si>
  <si>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</si>
  <si>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</si>
  <si>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</si>
  <si>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</si>
  <si>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</si>
  <si>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</si>
  <si>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</si>
  <si>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</si>
  <si>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</si>
  <si>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</si>
  <si>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</si>
  <si>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</si>
  <si>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</si>
  <si>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</si>
  <si>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</si>
  <si>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</si>
  <si>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</si>
  <si>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</si>
  <si>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</si>
  <si>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</si>
  <si>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</si>
  <si>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</si>
  <si>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</si>
  <si>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</si>
  <si>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</si>
  <si>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</si>
  <si>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</si>
  <si>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</si>
  <si>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</si>
  <si>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</si>
  <si>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</si>
  <si>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</si>
  <si>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</si>
  <si>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</si>
  <si>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</si>
  <si>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</si>
  <si>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</si>
  <si>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</si>
  <si>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</si>
  <si>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</si>
  <si>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</si>
  <si>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</si>
  <si>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</si>
  <si>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</si>
  <si>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</si>
  <si>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</si>
  <si>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</si>
  <si>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</si>
  <si>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</si>
  <si>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</si>
  <si>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</si>
  <si>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</si>
  <si>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</si>
  <si>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</si>
  <si>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</si>
  <si>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</si>
  <si>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</si>
  <si>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</si>
  <si>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</si>
  <si>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</si>
  <si>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</si>
  <si>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</si>
  <si>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</si>
  <si>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</si>
  <si>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</si>
  <si>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</si>
  <si>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</si>
  <si>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</si>
  <si>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</si>
  <si>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</si>
  <si>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</si>
  <si>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</si>
  <si>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</si>
  <si>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</si>
  <si>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</si>
  <si>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</si>
  <si>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</si>
  <si>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</si>
  <si>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</si>
  <si>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</si>
  <si>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</si>
  <si>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</si>
  <si>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</si>
  <si>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</si>
  <si>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</si>
  <si>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</si>
  <si>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</si>
  <si>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</si>
  <si>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</si>
  <si>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</si>
  <si>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</si>
  <si>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</si>
  <si>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</si>
  <si>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</si>
  <si>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</si>
  <si>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</si>
  <si>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</si>
  <si>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</si>
  <si>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</si>
  <si>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</si>
  <si>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</si>
  <si>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</si>
  <si>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</si>
  <si>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</si>
  <si>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</si>
  <si>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</si>
  <si>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</si>
  <si>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</si>
  <si>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</si>
  <si>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</si>
  <si>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</si>
  <si>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</si>
  <si>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</si>
  <si>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</si>
  <si>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</si>
  <si>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</si>
  <si>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</si>
  <si>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</si>
  <si>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</si>
  <si>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</si>
  <si>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</si>
  <si>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</si>
  <si>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</si>
  <si>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</si>
  <si>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</si>
  <si>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</si>
  <si>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</si>
  <si>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</si>
  <si>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</si>
  <si>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</si>
  <si>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</si>
  <si>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</si>
  <si>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</si>
  <si>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</si>
  <si>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</si>
  <si>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</si>
  <si>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</si>
  <si>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</si>
  <si>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</si>
  <si>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</si>
  <si>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</si>
  <si>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</si>
  <si>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</si>
  <si>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</si>
  <si>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</si>
  <si>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</si>
  <si>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</si>
  <si>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</si>
  <si>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</si>
  <si>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</si>
  <si>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</si>
  <si>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</si>
  <si>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</si>
  <si>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</si>
  <si>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</si>
  <si>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</si>
  <si>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</si>
  <si>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</si>
  <si>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</si>
  <si>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</si>
  <si>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</si>
  <si>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</si>
  <si>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</si>
  <si>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</si>
  <si>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</si>
  <si>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</si>
  <si>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</si>
  <si>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</si>
  <si>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</si>
  <si>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</si>
  <si>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</si>
  <si>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</si>
  <si>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</si>
  <si>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</si>
  <si>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</si>
  <si>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</si>
  <si>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</si>
  <si>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</si>
  <si>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</si>
  <si>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</si>
  <si>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</si>
  <si>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</si>
  <si>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</si>
  <si>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</si>
  <si>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</si>
  <si>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</si>
  <si>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</si>
  <si>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</si>
  <si>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</si>
  <si>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</si>
  <si>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</si>
  <si>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</si>
  <si>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</si>
  <si>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</si>
  <si>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</si>
  <si>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</si>
  <si>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</si>
  <si>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</si>
  <si>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</si>
  <si>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</si>
  <si>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</si>
  <si>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</si>
  <si>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</si>
  <si>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</si>
  <si>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</si>
  <si>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</si>
  <si>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</si>
  <si>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</si>
  <si>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</si>
  <si>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</si>
  <si>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</si>
  <si>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</si>
  <si>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</si>
  <si>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</si>
  <si>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</si>
  <si>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</si>
  <si>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</si>
  <si>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</si>
  <si>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</si>
  <si>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</si>
  <si>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</si>
  <si>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</si>
  <si>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</si>
  <si>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</si>
  <si>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</si>
  <si>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</si>
  <si>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</si>
  <si>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</si>
  <si>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</si>
  <si>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</si>
  <si>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</si>
  <si>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</si>
  <si>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</si>
  <si>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</si>
  <si>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</si>
  <si>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</si>
  <si>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</si>
  <si>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</si>
  <si>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</si>
  <si>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</si>
  <si>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</si>
  <si>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</si>
  <si>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</si>
  <si>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</si>
  <si>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</si>
  <si>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</si>
  <si>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</si>
  <si>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</si>
  <si>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</si>
  <si>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</si>
  <si>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</si>
  <si>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</si>
  <si>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</si>
  <si>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</si>
  <si>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</si>
  <si>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</si>
  <si>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</si>
  <si>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</si>
  <si>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</si>
  <si>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</si>
  <si>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</si>
  <si>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</si>
  <si>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</si>
  <si>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</si>
  <si>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</si>
  <si>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</si>
  <si>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</si>
  <si>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</si>
  <si>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</si>
  <si>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</si>
  <si>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</si>
  <si>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</si>
  <si>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</si>
  <si>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</si>
  <si>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</si>
  <si>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</si>
  <si>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</si>
  <si>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</si>
  <si>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</si>
  <si>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</si>
  <si>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</si>
  <si>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</si>
  <si>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</si>
  <si>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</si>
  <si>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</si>
  <si>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</si>
  <si>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</si>
  <si>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</si>
  <si>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</si>
  <si>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</si>
  <si>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</si>
  <si>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</si>
  <si>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</si>
  <si>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</si>
  <si>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</si>
  <si>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</si>
  <si>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</si>
  <si>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</si>
  <si>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</si>
  <si>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</si>
  <si>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</si>
  <si>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</si>
  <si>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</si>
  <si>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</si>
  <si>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</si>
  <si>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</si>
  <si>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</si>
  <si>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</si>
  <si>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</si>
  <si>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</si>
  <si>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</si>
  <si>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</si>
  <si>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</si>
  <si>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</si>
  <si>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</si>
  <si>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</si>
  <si>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</si>
  <si>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</si>
  <si>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</si>
  <si>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</si>
  <si>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</si>
  <si>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</si>
  <si>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</si>
  <si>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</si>
  <si>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</si>
  <si>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</si>
  <si>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</si>
  <si>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</si>
  <si>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</si>
  <si>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</si>
  <si>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</si>
  <si>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</si>
  <si>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</si>
  <si>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</si>
  <si>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</si>
  <si>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</si>
  <si>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</si>
  <si>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</si>
  <si>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</si>
  <si>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</si>
  <si>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</si>
  <si>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</si>
  <si>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</si>
  <si>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</si>
  <si>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</si>
  <si>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</si>
  <si>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</si>
  <si>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</si>
  <si>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</si>
  <si>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</si>
  <si>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</si>
  <si>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</si>
  <si>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</si>
  <si>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</si>
  <si>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</si>
  <si>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</si>
  <si>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</si>
  <si>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</si>
  <si>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</si>
  <si>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</si>
  <si>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</si>
  <si>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</si>
  <si>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</si>
  <si>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</si>
  <si>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</si>
  <si>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</si>
  <si>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</si>
  <si>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</si>
  <si>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</si>
  <si>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</si>
  <si>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</si>
  <si>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</si>
  <si>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</si>
  <si>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</si>
  <si>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</si>
  <si>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</si>
  <si>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</si>
  <si>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</si>
  <si>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</si>
  <si>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</si>
  <si>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</si>
  <si>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</si>
  <si>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</si>
  <si>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</si>
  <si>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</si>
  <si>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</si>
  <si>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</si>
  <si>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</si>
  <si>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</si>
  <si>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</si>
  <si>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</si>
  <si>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</si>
  <si>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</si>
  <si>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</si>
  <si>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</si>
  <si>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</si>
  <si>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</si>
  <si>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</si>
  <si>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</si>
  <si>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</si>
  <si>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</si>
  <si>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</si>
  <si>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</si>
  <si>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</si>
  <si>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</si>
  <si>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</si>
  <si>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</si>
  <si>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</si>
  <si>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</si>
  <si>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</si>
  <si>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</si>
  <si>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</si>
  <si>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</si>
  <si>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</si>
  <si>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</si>
  <si>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</si>
  <si>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</si>
  <si>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</si>
  <si>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</si>
  <si>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</si>
  <si>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</si>
  <si>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</si>
  <si>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</si>
  <si>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</si>
  <si>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</si>
  <si>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</si>
  <si>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</si>
  <si>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</si>
  <si>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</si>
  <si>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</si>
  <si>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</si>
  <si>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</si>
  <si>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</si>
  <si>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</si>
  <si>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</si>
  <si>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</si>
  <si>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</si>
  <si>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</si>
  <si>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</si>
  <si>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</si>
  <si>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</si>
  <si>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</si>
  <si>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</si>
  <si>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</si>
  <si>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</si>
  <si>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</si>
  <si>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</si>
  <si>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</si>
  <si>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</si>
  <si>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</si>
  <si>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</si>
  <si>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</si>
  <si>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</si>
  <si>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</si>
  <si>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</si>
  <si>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</si>
  <si>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</si>
  <si>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</si>
  <si>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</si>
  <si>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</si>
  <si>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</si>
  <si>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</si>
  <si>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</si>
  <si>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</si>
  <si>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</si>
  <si>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</si>
  <si>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</si>
  <si>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</si>
  <si>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</si>
  <si>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</si>
  <si>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</si>
  <si>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</si>
  <si>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</si>
  <si>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</si>
  <si>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</si>
  <si>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</si>
  <si>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</si>
  <si>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</si>
  <si>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</si>
  <si>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</si>
  <si>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</si>
  <si>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</si>
  <si>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</si>
  <si>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</si>
  <si>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</si>
  <si>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</si>
  <si>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</si>
  <si>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</si>
  <si>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</si>
  <si>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</si>
  <si>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</si>
  <si>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</si>
  <si>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</si>
  <si>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</si>
  <si>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</si>
  <si>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</si>
  <si>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</si>
  <si>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</si>
  <si>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</si>
  <si>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</si>
  <si>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</si>
  <si>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</si>
  <si>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</si>
  <si>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</si>
  <si>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</si>
  <si>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</si>
  <si>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</si>
  <si>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</si>
  <si>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</si>
  <si>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</si>
  <si>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</si>
  <si>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</si>
  <si>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</si>
  <si>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</si>
  <si>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</si>
  <si>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</si>
  <si>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</si>
  <si>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</si>
  <si>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</si>
  <si>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</si>
  <si>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</si>
  <si>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</si>
  <si>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</si>
  <si>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</si>
  <si>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</si>
  <si>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</si>
  <si>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</si>
  <si>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</si>
  <si>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</si>
  <si>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</si>
  <si>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</si>
  <si>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</si>
  <si>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</si>
  <si>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</si>
  <si>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</si>
  <si>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</si>
  <si>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</si>
  <si>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</si>
  <si>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</si>
  <si>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</si>
  <si>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</si>
  <si>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</si>
  <si>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</si>
  <si>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</si>
  <si>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</si>
  <si>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</si>
  <si>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</si>
  <si>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</si>
  <si>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</si>
  <si>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</si>
  <si>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</si>
  <si>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</si>
  <si>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</si>
  <si>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</si>
  <si>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</si>
  <si>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</si>
  <si>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</si>
  <si>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</si>
  <si>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</si>
  <si>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</si>
  <si>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</si>
  <si>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</si>
  <si>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</si>
  <si>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</si>
  <si>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</si>
  <si>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</si>
  <si>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</si>
  <si>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</si>
  <si>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</si>
  <si>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</si>
  <si>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</si>
  <si>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</si>
  <si>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</si>
  <si>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</si>
  <si>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</si>
  <si>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</si>
  <si>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</si>
  <si>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</si>
  <si>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</si>
  <si>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</si>
  <si>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</si>
  <si>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</si>
  <si>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</si>
  <si>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</si>
  <si>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</si>
  <si>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</si>
  <si>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</si>
  <si>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</si>
  <si>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</si>
  <si>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</si>
  <si>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</si>
  <si>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</si>
  <si>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</si>
  <si>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</si>
  <si>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</si>
  <si>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</si>
  <si>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</si>
  <si>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</si>
  <si>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</si>
  <si>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</si>
  <si>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</si>
  <si>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</si>
  <si>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</si>
  <si>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</si>
  <si>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</si>
  <si>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</si>
  <si>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</si>
  <si>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</si>
  <si>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</si>
  <si>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</si>
  <si>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</si>
  <si>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</si>
  <si>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</si>
  <si>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</si>
  <si>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</si>
  <si>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</si>
  <si>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</si>
  <si>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</si>
  <si>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</si>
  <si>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</si>
  <si>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</si>
  <si>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</si>
  <si>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</si>
  <si>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</si>
  <si>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</si>
  <si>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</si>
  <si>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</si>
  <si>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</si>
  <si>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</si>
  <si>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</si>
  <si>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</si>
  <si>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</si>
  <si>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</si>
  <si>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</si>
  <si>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</si>
  <si>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</si>
  <si>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</si>
  <si>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</si>
  <si>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</si>
  <si>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</si>
  <si>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</si>
  <si>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</si>
  <si>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</si>
  <si>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</si>
  <si>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</si>
  <si>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</si>
  <si>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</si>
  <si>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</si>
  <si>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</si>
  <si>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</si>
  <si>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</si>
  <si>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</si>
  <si>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</si>
  <si>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</si>
  <si>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</si>
  <si>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</si>
  <si>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</si>
  <si>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</si>
  <si>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</si>
  <si>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</si>
  <si>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</si>
  <si>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</si>
  <si>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</si>
  <si>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</si>
  <si>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</si>
  <si>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</si>
  <si>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</si>
  <si>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</si>
  <si>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</si>
  <si>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</si>
  <si>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</si>
  <si>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</si>
  <si>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</si>
  <si>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</si>
  <si>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</si>
  <si>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</si>
  <si>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</si>
  <si>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</si>
  <si>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</si>
  <si>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</si>
  <si>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</si>
  <si>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</si>
  <si>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</si>
  <si>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</si>
  <si>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</si>
  <si>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</si>
  <si>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</si>
  <si>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</si>
  <si>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</si>
  <si>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</si>
  <si>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</si>
  <si>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</si>
  <si>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</si>
  <si>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</si>
  <si>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</si>
  <si>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</si>
  <si>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</si>
  <si>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</si>
  <si>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</si>
  <si>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</si>
  <si>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</si>
  <si>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</si>
  <si>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</si>
  <si>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</si>
  <si>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</si>
  <si>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</si>
  <si>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</si>
  <si>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</si>
  <si>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</si>
  <si>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</si>
  <si>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</si>
  <si>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</si>
  <si>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</si>
  <si>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</si>
  <si>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</si>
  <si>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</si>
  <si>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</si>
  <si>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</si>
  <si>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</si>
  <si>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</si>
  <si>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</si>
  <si>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</si>
  <si>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</si>
  <si>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</si>
  <si>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</si>
  <si>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</si>
  <si>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</si>
  <si>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</si>
  <si>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</si>
  <si>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</si>
  <si>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</si>
  <si>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</si>
  <si>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</si>
  <si>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</si>
  <si>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</si>
  <si>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</si>
  <si>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</si>
  <si>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</si>
  <si>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</si>
  <si>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</si>
  <si>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</si>
  <si>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</si>
  <si>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</si>
  <si>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</si>
  <si>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</si>
  <si>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</si>
  <si>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</si>
  <si>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</si>
  <si>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</si>
  <si>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</si>
  <si>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</si>
  <si>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</si>
  <si>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</si>
  <si>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</si>
  <si>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</si>
  <si>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</si>
  <si>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</si>
  <si>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</si>
  <si>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</si>
  <si>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</si>
  <si>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</si>
  <si>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</si>
  <si>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</si>
  <si>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</si>
  <si>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</si>
  <si>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</si>
  <si>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</si>
  <si>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</si>
  <si>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</si>
  <si>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</si>
  <si>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</si>
  <si>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</si>
  <si>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</si>
  <si>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</si>
  <si>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</si>
  <si>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</si>
  <si>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</si>
  <si>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</si>
  <si>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</si>
  <si>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</si>
  <si>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</si>
  <si>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</si>
  <si>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</si>
  <si>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</si>
  <si>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</si>
  <si>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</si>
  <si>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</si>
  <si>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</si>
  <si>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</si>
  <si>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</si>
  <si>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</si>
  <si>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</si>
  <si>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</si>
  <si>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</si>
  <si>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</si>
  <si>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</si>
  <si>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</si>
  <si>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</si>
  <si>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</si>
  <si>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</si>
  <si>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</si>
  <si>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</si>
  <si>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</si>
  <si>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</si>
  <si>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</si>
  <si>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</si>
  <si>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</si>
  <si>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</si>
  <si>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</si>
  <si>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</si>
  <si>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</si>
  <si>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</si>
  <si>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</si>
  <si>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</si>
  <si>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</si>
  <si>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</si>
  <si>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</si>
  <si>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</si>
  <si>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</si>
  <si>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</si>
  <si>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</si>
  <si>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</si>
  <si>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</si>
  <si>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</si>
  <si>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</si>
  <si>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</si>
  <si>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</si>
  <si>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</si>
  <si>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</si>
  <si>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</si>
  <si>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</si>
  <si>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</si>
  <si>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</si>
  <si>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</si>
  <si>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</si>
  <si>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</si>
  <si>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</si>
  <si>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</si>
  <si>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</si>
  <si>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</si>
  <si>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</si>
  <si>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</si>
  <si>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</si>
  <si>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</si>
  <si>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</si>
  <si>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</si>
  <si>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</si>
  <si>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</si>
  <si>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</si>
  <si>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</si>
  <si>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</si>
  <si>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</si>
  <si>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</si>
  <si>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</si>
  <si>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</si>
  <si>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</si>
  <si>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</si>
  <si>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</si>
  <si>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</si>
  <si>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</si>
  <si>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</si>
  <si>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</si>
  <si>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</si>
  <si>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</si>
  <si>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</si>
  <si>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</si>
  <si>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</si>
  <si>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</si>
  <si>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</si>
  <si>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</si>
  <si>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</si>
  <si>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</si>
  <si>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</si>
  <si>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</si>
  <si>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</si>
  <si>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</si>
  <si>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</si>
  <si>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</si>
  <si>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</si>
  <si>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</si>
  <si>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</si>
  <si>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</si>
  <si>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</si>
  <si>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</si>
  <si>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</si>
  <si>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</si>
  <si>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</si>
  <si>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</si>
  <si>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</si>
  <si>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</si>
  <si>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</si>
  <si>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</si>
  <si>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</si>
  <si>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</si>
  <si>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</si>
  <si>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</si>
  <si>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</si>
  <si>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</si>
  <si>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</si>
  <si>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</si>
  <si>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</si>
  <si>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</si>
  <si>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</si>
  <si>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</si>
  <si>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</si>
  <si>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</si>
  <si>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</si>
  <si>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</si>
  <si>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</si>
  <si>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</si>
  <si>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</si>
  <si>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</si>
  <si>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</si>
  <si>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</si>
  <si>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</si>
  <si>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</si>
  <si>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</si>
  <si>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</si>
  <si>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</si>
  <si>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</si>
  <si>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</si>
  <si>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</si>
  <si>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</si>
  <si>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</si>
  <si>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</si>
  <si>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</si>
  <si>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</si>
  <si>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</si>
  <si>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</si>
  <si>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</si>
  <si>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</si>
  <si>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</si>
  <si>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</si>
  <si>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</si>
  <si>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</si>
  <si>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</si>
  <si>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</si>
  <si>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</si>
  <si>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</si>
  <si>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</si>
  <si>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</si>
  <si>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</si>
  <si>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</si>
  <si>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</si>
  <si>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</si>
  <si>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</si>
  <si>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</si>
  <si>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</si>
  <si>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</si>
  <si>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</si>
  <si>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</si>
  <si>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</si>
  <si>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</si>
  <si>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</si>
  <si>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</si>
  <si>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</si>
  <si>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</si>
  <si>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</si>
  <si>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</si>
  <si>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</si>
  <si>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</si>
  <si>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</si>
  <si>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</si>
  <si>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</si>
  <si>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</si>
  <si>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</si>
  <si>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</si>
  <si>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</si>
  <si>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</si>
  <si>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</si>
  <si>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</si>
  <si>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</si>
  <si>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</si>
  <si>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</si>
  <si>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</si>
  <si>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</si>
  <si>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</si>
  <si>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</si>
  <si>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</si>
  <si>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</si>
  <si>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</si>
  <si>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</si>
  <si>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</si>
  <si>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</si>
  <si>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</si>
  <si>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</si>
  <si>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</si>
  <si>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</si>
  <si>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</si>
  <si>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</si>
  <si>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</si>
  <si>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</si>
  <si>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</si>
  <si>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</si>
  <si>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</si>
  <si>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</si>
  <si>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</si>
  <si>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</si>
  <si>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</si>
  <si>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</si>
  <si>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</si>
  <si>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</si>
  <si>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</si>
  <si>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</si>
  <si>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</si>
  <si>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</si>
  <si>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</si>
  <si>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</si>
  <si>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</si>
  <si>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</si>
  <si>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</si>
  <si>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</si>
  <si>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</si>
  <si>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</si>
  <si>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</si>
  <si>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</si>
  <si>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</si>
  <si>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</si>
  <si>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</si>
  <si>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</si>
  <si>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</si>
  <si>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</si>
  <si>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</si>
  <si>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</si>
  <si>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</si>
  <si>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</si>
  <si>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</si>
  <si>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</si>
  <si>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</si>
  <si>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</si>
  <si>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</si>
  <si>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</si>
  <si>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</si>
  <si>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</si>
  <si>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</si>
  <si>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</si>
  <si>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</si>
  <si>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</si>
  <si>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</si>
  <si>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</si>
  <si>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</si>
  <si>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</si>
  <si>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</si>
  <si>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</si>
  <si>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</si>
  <si>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</si>
  <si>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</si>
  <si>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</si>
  <si>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</si>
  <si>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</si>
  <si>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</si>
  <si>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</si>
  <si>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</si>
  <si>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</si>
  <si>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</si>
  <si>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</si>
  <si>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</si>
  <si>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</si>
  <si>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</si>
  <si>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</si>
  <si>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</si>
  <si>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</si>
  <si>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</si>
  <si>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</si>
  <si>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</si>
  <si>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</si>
  <si>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</si>
  <si>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</si>
  <si>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</si>
  <si>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</si>
  <si>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</si>
  <si>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</si>
  <si>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</si>
  <si>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</si>
  <si>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</si>
  <si>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</si>
  <si>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</si>
  <si>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</si>
  <si>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</si>
  <si>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</si>
  <si>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</si>
  <si>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</si>
  <si>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</si>
  <si>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</si>
  <si>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</si>
  <si>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</si>
  <si>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</si>
  <si>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</si>
  <si>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</si>
  <si>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</si>
  <si>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</si>
  <si>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</si>
  <si>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</si>
  <si>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</si>
  <si>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</si>
  <si>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</si>
  <si>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</si>
  <si>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</si>
  <si>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</si>
  <si>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</si>
  <si>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</si>
  <si>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</si>
  <si>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</si>
  <si>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</si>
  <si>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</si>
  <si>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</si>
  <si>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</si>
  <si>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</si>
  <si>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</si>
  <si>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</si>
  <si>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</si>
  <si>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</si>
  <si>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</si>
  <si>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</si>
  <si>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</si>
  <si>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</si>
  <si>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</si>
  <si>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</si>
  <si>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</si>
  <si>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</si>
  <si>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</si>
  <si>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</si>
  <si>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</si>
  <si>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</si>
  <si>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</si>
  <si>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</si>
  <si>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</si>
  <si>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</si>
  <si>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</si>
  <si>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</si>
  <si>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</si>
  <si>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</si>
  <si>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</si>
  <si>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</si>
  <si>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</si>
  <si>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</si>
  <si>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</si>
  <si>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</si>
  <si>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</si>
  <si>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</si>
  <si>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</si>
  <si>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</si>
  <si>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</si>
  <si>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</si>
  <si>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</si>
  <si>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</si>
  <si>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</si>
  <si>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</si>
  <si>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</si>
  <si>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</si>
  <si>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</si>
  <si>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</si>
  <si>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</si>
  <si>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</si>
  <si>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</si>
  <si>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</si>
  <si>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</si>
  <si>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</si>
  <si>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</si>
  <si>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</si>
  <si>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</si>
  <si>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</si>
  <si>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</si>
  <si>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</si>
  <si>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</si>
  <si>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</si>
  <si>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</si>
  <si>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</si>
  <si>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</si>
  <si>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</si>
  <si>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</si>
  <si>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</si>
  <si>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</si>
  <si>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</si>
  <si>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</si>
  <si>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</si>
  <si>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</si>
  <si>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</si>
  <si>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</si>
  <si>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</si>
  <si>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</si>
  <si>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</si>
  <si>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</si>
  <si>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</si>
  <si>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</si>
  <si>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</si>
  <si>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</si>
  <si>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</si>
  <si>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</si>
  <si>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</si>
  <si>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</si>
  <si>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</si>
  <si>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</si>
  <si>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</si>
  <si>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</si>
  <si>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</si>
  <si>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</si>
  <si>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</si>
  <si>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</si>
  <si>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</si>
  <si>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</si>
  <si>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</si>
  <si>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</si>
  <si>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</si>
  <si>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</si>
  <si>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</si>
  <si>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</si>
  <si>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</si>
  <si>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</si>
  <si>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</si>
  <si>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</si>
  <si>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</si>
  <si>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</si>
  <si>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</si>
  <si>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</si>
  <si>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</si>
  <si>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</si>
  <si>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</si>
  <si>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</si>
  <si>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</si>
  <si>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</si>
  <si>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</si>
  <si>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</si>
  <si>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</si>
  <si>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</si>
  <si>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</si>
  <si>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</si>
  <si>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</si>
  <si>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</si>
  <si>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</si>
  <si>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</si>
  <si>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</si>
  <si>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</si>
  <si>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</si>
  <si>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</si>
  <si>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</si>
  <si>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</si>
  <si>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</si>
  <si>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</si>
  <si>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</si>
  <si>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</si>
  <si>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</si>
  <si>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</si>
  <si>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</si>
  <si>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</si>
  <si>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</si>
  <si>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</si>
  <si>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</si>
  <si>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</si>
  <si>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</si>
  <si>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</si>
  <si>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</si>
  <si>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</si>
  <si>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</si>
  <si>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</si>
  <si>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</si>
  <si>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</si>
  <si>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</si>
  <si>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</si>
  <si>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</si>
  <si>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</si>
  <si>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</si>
  <si>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</si>
  <si>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</si>
  <si>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</si>
  <si>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</si>
  <si>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</si>
  <si>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</si>
  <si>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</si>
  <si>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</si>
  <si>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</si>
  <si>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</si>
  <si>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</si>
  <si>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</si>
  <si>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</si>
  <si>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</si>
  <si>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</si>
  <si>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</si>
  <si>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</si>
  <si>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</si>
  <si>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</si>
  <si>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</si>
  <si>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</si>
  <si>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</si>
  <si>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</si>
  <si>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</si>
  <si>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</si>
  <si>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</si>
  <si>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</si>
  <si>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</si>
  <si>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</si>
  <si>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</si>
  <si>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</si>
  <si>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</si>
  <si>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</si>
  <si>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</si>
  <si>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</si>
  <si>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</si>
  <si>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</si>
  <si>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Jan</t>
  </si>
  <si>
    <t>Feb</t>
  </si>
  <si>
    <t>Mar</t>
  </si>
  <si>
    <t>Apr</t>
  </si>
  <si>
    <t>May</t>
  </si>
  <si>
    <t>Jun</t>
  </si>
  <si>
    <t>Jul</t>
  </si>
  <si>
    <t>Aug</t>
  </si>
  <si>
    <t>Sep</t>
  </si>
  <si>
    <t>Oct</t>
  </si>
  <si>
    <t>Nov</t>
  </si>
  <si>
    <t>Dec</t>
  </si>
  <si>
    <t>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</si>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</sst>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5" formatCode="[$-F800]dddd\,\ mmmm\ dd\,\ yyyy"/>
    <numFmt numFmtId="166" formatCode="\$0.00,&quot;K&quot;"/>
    <numFmt numFmtId="167" formatCode="_-[$$-409]* #,##0.00_ ;_-[$$-409]* \-#,##0.00\ ;_-[$$-409]* &quot;-&quot;??_ ;_-@_ "/>
    <numFmt numFmtId="168" formatCode="&quot;#&quot;\ 0"/>
    <numFmt numFmtId="169" formatCode="[Green]\▲0.0000%;[Red]\ \▼0.0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rgb="FF13DF18"/>
      <name val="Calibri"/>
      <family val="2"/>
      <scheme val="major"/>
    </font>
  </fonts>
  <fills count="2">
    <fill>
      <patternFill patternType="none"/>
    </fill>
    <fill>
      <patternFill patternType="gray125"/>
    </fill>
  </fills>
  <borders count="15">
    <border>
      <left/>
      <right/>
      <top/>
      <bottom/>
      <diagonal/>
    </border>
    <border>
      <left style="thin">
        <color indexed="8"/>
      </left>
      <right/>
      <top style="thin">
        <color indexed="8"/>
      </top>
      <bottom/>
      <diagonal/>
    </border>
    <border>
      <left style="thin">
        <color indexed="8"/>
      </left>
      <right/>
      <top style="thin">
        <color indexed="65"/>
      </top>
      <bottom/>
      <diagonal/>
    </border>
    <border>
      <left style="thin">
        <color indexed="8"/>
      </left>
      <right style="thin">
        <color indexed="8"/>
      </right>
      <top style="thin">
        <color indexed="8"/>
      </top>
      <bottom/>
      <diagonal/>
    </border>
    <border>
      <left style="thin">
        <color indexed="8"/>
      </left>
      <right style="thin">
        <color indexed="8"/>
      </right>
      <top style="thin">
        <color indexed="65"/>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diagonal/>
    </border>
    <border>
      <left/>
      <right style="thin">
        <color indexed="8"/>
      </right>
      <top style="thin">
        <color indexed="65"/>
      </top>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right/>
      <top style="thin">
        <color indexed="8"/>
      </top>
      <bottom/>
      <diagonal/>
    </border>
    <border>
      <left/>
      <right/>
      <top style="thin">
        <color indexed="65"/>
      </top>
      <bottom/>
      <diagonal/>
    </border>
    <border>
      <left/>
      <right/>
      <top style="thin">
        <color indexed="65"/>
      </top>
      <bottom style="thin">
        <color indexed="8"/>
      </bottom>
      <diagonal/>
    </border>
    <border>
      <left/>
      <right style="thin">
        <color indexed="8"/>
      </right>
      <top style="thin">
        <color indexed="65"/>
      </top>
      <bottom style="thin">
        <color indexed="8"/>
      </bottom>
      <diagonal/>
    </border>
  </borders>
  <cellStyleXfs count="2">
    <xf numFmtId="0" fontId="0" fillId="0" borderId="0"/>
    <xf numFmtId="9" fontId="3" fillId="0" borderId="0" applyFont="0" applyFill="0" applyBorder="0" applyAlignment="0" applyProtection="0"/>
  </cellStyleXfs>
  <cellXfs count="52">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0" fontId="0" fillId="0" borderId="3" xfId="0" applyNumberFormat="1" applyFont="1" applyBorder="1" applyAlignment="1"/>
    <xf numFmtId="0" fontId="0" fillId="0" borderId="4" xfId="0" applyNumberFormat="1" applyFont="1" applyBorder="1" applyAlignment="1"/>
    <xf numFmtId="0" fontId="0" fillId="0" borderId="5" xfId="0" applyNumberFormat="1" applyFont="1" applyBorder="1" applyAlignment="1"/>
    <xf numFmtId="0" fontId="0" fillId="0" borderId="7" xfId="0" applyFont="1" applyBorder="1" applyAlignment="1"/>
    <xf numFmtId="165" fontId="0" fillId="0" borderId="1" xfId="0" applyNumberFormat="1" applyFont="1" applyBorder="1" applyAlignment="1">
      <alignment horizontal="left"/>
    </xf>
    <xf numFmtId="165" fontId="0" fillId="0" borderId="2" xfId="0" applyNumberFormat="1" applyFont="1" applyBorder="1" applyAlignment="1">
      <alignment horizontal="left"/>
    </xf>
    <xf numFmtId="165" fontId="0" fillId="0" borderId="6" xfId="0" applyNumberFormat="1" applyFont="1" applyBorder="1" applyAlignment="1">
      <alignment horizontal="left"/>
    </xf>
    <xf numFmtId="166" fontId="0" fillId="0" borderId="7" xfId="0" applyNumberFormat="1" applyFont="1" applyBorder="1" applyAlignment="1"/>
    <xf numFmtId="166" fontId="0" fillId="0" borderId="8" xfId="0" applyNumberFormat="1" applyFont="1" applyBorder="1" applyAlignment="1"/>
    <xf numFmtId="166" fontId="0" fillId="0" borderId="9" xfId="0" applyNumberFormat="1" applyFont="1" applyBorder="1" applyAlignment="1"/>
    <xf numFmtId="166" fontId="0" fillId="0" borderId="1" xfId="0" applyNumberFormat="1" applyFont="1" applyBorder="1" applyAlignment="1"/>
    <xf numFmtId="166" fontId="0" fillId="0" borderId="2" xfId="0" applyNumberFormat="1" applyFont="1" applyBorder="1" applyAlignment="1"/>
    <xf numFmtId="166" fontId="0" fillId="0" borderId="6"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1" fillId="0" borderId="0" xfId="0" applyFont="1" applyFill="1" applyBorder="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6" xfId="0" applyNumberFormat="1" applyFont="1" applyBorder="1" applyAlignment="1">
      <alignment horizontal="left"/>
    </xf>
    <xf numFmtId="0" fontId="0" fillId="0" borderId="0" xfId="0" applyFont="1" applyBorder="1" applyAlignment="1"/>
    <xf numFmtId="14" fontId="0" fillId="0" borderId="0" xfId="0" applyNumberFormat="1" applyFont="1" applyBorder="1" applyAlignment="1">
      <alignment horizontal="left"/>
    </xf>
    <xf numFmtId="0" fontId="0" fillId="0" borderId="0" xfId="0" applyNumberFormat="1" applyFont="1" applyBorder="1" applyAlignment="1"/>
    <xf numFmtId="9" fontId="0" fillId="0" borderId="3" xfId="0" applyNumberFormat="1" applyFont="1" applyBorder="1" applyAlignment="1"/>
    <xf numFmtId="9" fontId="0" fillId="0" borderId="4" xfId="0" applyNumberFormat="1" applyFont="1" applyBorder="1" applyAlignment="1"/>
    <xf numFmtId="9" fontId="0" fillId="0" borderId="5" xfId="0" applyNumberFormat="1" applyFont="1" applyBorder="1" applyAlignment="1"/>
    <xf numFmtId="167" fontId="0" fillId="0" borderId="0" xfId="0" applyNumberFormat="1" applyFont="1" applyAlignment="1"/>
    <xf numFmtId="168" fontId="0" fillId="0" borderId="0" xfId="0" applyNumberFormat="1" applyFont="1" applyAlignment="1"/>
    <xf numFmtId="10" fontId="0" fillId="0" borderId="0" xfId="1" applyNumberFormat="1" applyFont="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9" fontId="5" fillId="0" borderId="0" xfId="0" applyNumberFormat="1" applyFont="1" applyAlignment="1"/>
  </cellXfs>
  <cellStyles count="2">
    <cellStyle name="Normal" xfId="0" builtinId="0"/>
    <cellStyle name="Percent" xfId="1" builtinId="5"/>
  </cellStyles>
  <dxfs count="8">
    <dxf>
      <numFmt numFmtId="13" formatCode="0%"/>
    </dxf>
    <dxf>
      <numFmt numFmtId="166" formatCode="\$0.00,&quot;K&quot;"/>
    </dxf>
    <dxf>
      <numFmt numFmtId="166"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3"/>
        </patternFill>
      </fill>
      <border diagonalUp="0" diagonalDown="0">
        <left/>
        <right/>
        <top/>
        <bottom/>
        <vertical/>
        <horizontal/>
      </border>
    </dxf>
  </dxfs>
  <tableStyles count="2">
    <tableStyle name="AB" pivot="0" table="0" count="10">
      <tableStyleElement type="wholeTable" dxfId="7"/>
      <tableStyleElement type="headerRow" dxfId="6"/>
    </tableStyle>
    <tableStyle name="Data-style" pivot="0" count="3">
      <tableStyleElement type="headerRow" dxfId="5"/>
      <tableStyleElement type="firstRowStripe" dxfId="4"/>
      <tableStyleElement type="secondRowStripe" dxfId="3"/>
    </tableStyle>
  </tableStyles>
  <colors>
    <mruColors>
      <color rgb="FF5899D4"/>
      <color rgb="FF90ADDC"/>
      <color rgb="FF3E6DC2"/>
      <color rgb="FF537DC9"/>
      <color rgb="FF76ABDC"/>
      <color rgb="FF5ABDDC"/>
      <color rgb="FF2DB7B7"/>
      <color rgb="FF13DF18"/>
      <color rgb="FF009600"/>
      <color rgb="FF00B8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stacked"/>
        <c:varyColors val="0"/>
        <c:ser>
          <c:idx val="0"/>
          <c:order val="0"/>
          <c:tx>
            <c:strRef>
              <c:f>Sheet2!$F$3</c:f>
              <c:strCache>
                <c:ptCount val="1"/>
                <c:pt idx="0">
                  <c:v>profit</c:v>
                </c:pt>
              </c:strCache>
            </c:strRef>
          </c:tx>
          <c:invertIfNegative val="0"/>
          <c:cat>
            <c:strRef>
              <c:f>Sheet2!$E$4:$E$7</c:f>
              <c:strCache>
                <c:ptCount val="4"/>
                <c:pt idx="0">
                  <c:v>Furniture</c:v>
                </c:pt>
                <c:pt idx="1">
                  <c:v>Office Supplies</c:v>
                </c:pt>
                <c:pt idx="2">
                  <c:v>Technology</c:v>
                </c:pt>
                <c:pt idx="3">
                  <c:v>Grand Total</c:v>
                </c:pt>
              </c:strCache>
            </c:strRef>
          </c:cat>
          <c:val>
            <c:numRef>
              <c:f>Sheet2!$F$4:$F$7</c:f>
              <c:numCache>
                <c:formatCode>General</c:formatCode>
                <c:ptCount val="4"/>
                <c:pt idx="0">
                  <c:v>18451.272799999992</c:v>
                </c:pt>
                <c:pt idx="1">
                  <c:v>122490.8008000001</c:v>
                </c:pt>
                <c:pt idx="2">
                  <c:v>145454.9480999998</c:v>
                </c:pt>
                <c:pt idx="3">
                  <c:v>286397.02169999992</c:v>
                </c:pt>
              </c:numCache>
            </c:numRef>
          </c:val>
        </c:ser>
        <c:dLbls>
          <c:showLegendKey val="0"/>
          <c:showVal val="0"/>
          <c:showCatName val="0"/>
          <c:showSerName val="0"/>
          <c:showPercent val="0"/>
          <c:showBubbleSize val="0"/>
        </c:dLbls>
        <c:gapWidth val="150"/>
        <c:overlap val="100"/>
        <c:axId val="188862848"/>
        <c:axId val="188864384"/>
      </c:barChart>
      <c:catAx>
        <c:axId val="188862848"/>
        <c:scaling>
          <c:orientation val="minMax"/>
        </c:scaling>
        <c:delete val="0"/>
        <c:axPos val="b"/>
        <c:majorTickMark val="out"/>
        <c:minorTickMark val="none"/>
        <c:tickLblPos val="nextTo"/>
        <c:crossAx val="188864384"/>
        <c:crosses val="autoZero"/>
        <c:auto val="1"/>
        <c:lblAlgn val="ctr"/>
        <c:lblOffset val="100"/>
        <c:noMultiLvlLbl val="0"/>
      </c:catAx>
      <c:valAx>
        <c:axId val="188864384"/>
        <c:scaling>
          <c:orientation val="minMax"/>
        </c:scaling>
        <c:delete val="0"/>
        <c:axPos val="l"/>
        <c:majorGridlines/>
        <c:numFmt formatCode="General" sourceLinked="1"/>
        <c:majorTickMark val="out"/>
        <c:minorTickMark val="none"/>
        <c:tickLblPos val="nextTo"/>
        <c:crossAx val="18886284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title>
      <c:tx>
        <c:rich>
          <a:bodyPr/>
          <a:lstStyle/>
          <a:p>
            <a:pPr>
              <a:defRPr/>
            </a:pPr>
            <a:r>
              <a:rPr lang="en-IN" sz="1600"/>
              <a:t>Sales</a:t>
            </a:r>
            <a:r>
              <a:rPr lang="en-IN" sz="1600" baseline="0"/>
              <a:t> and Profit by month</a:t>
            </a:r>
          </a:p>
        </c:rich>
      </c:tx>
      <c:layout>
        <c:manualLayout>
          <c:xMode val="edge"/>
          <c:yMode val="edge"/>
          <c:x val="0.2835693350831146"/>
          <c:y val="8.231262758821814E-2"/>
        </c:manualLayout>
      </c:layout>
      <c:overlay val="1"/>
    </c:title>
    <c:autoTitleDeleted val="0"/>
    <c:pivotFmts>
      <c:pivotFmt>
        <c:idx val="0"/>
        <c:marker>
          <c:symbol val="none"/>
        </c:marker>
      </c:pivotFmt>
      <c:pivotFmt>
        <c:idx val="1"/>
        <c:marker>
          <c:symbol val="none"/>
        </c:marker>
      </c:pivotFmt>
    </c:pivotFmts>
    <c:plotArea>
      <c:layout/>
      <c:areaChart>
        <c:grouping val="stacked"/>
        <c:varyColors val="0"/>
        <c:ser>
          <c:idx val="1"/>
          <c:order val="1"/>
          <c:tx>
            <c:strRef>
              <c:f>'Combo Chart'!$C$3</c:f>
              <c:strCache>
                <c:ptCount val="1"/>
                <c:pt idx="0">
                  <c:v>Sum of Profit</c:v>
                </c:pt>
              </c:strCache>
            </c:strRef>
          </c:tx>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er>
        <c:dLbls>
          <c:showLegendKey val="0"/>
          <c:showVal val="0"/>
          <c:showCatName val="0"/>
          <c:showSerName val="0"/>
          <c:showPercent val="0"/>
          <c:showBubbleSize val="0"/>
        </c:dLbls>
        <c:axId val="187942400"/>
        <c:axId val="187943936"/>
      </c:areaChart>
      <c:barChart>
        <c:barDir val="col"/>
        <c:grouping val="clustered"/>
        <c:varyColors val="0"/>
        <c:ser>
          <c:idx val="0"/>
          <c:order val="0"/>
          <c:tx>
            <c:strRef>
              <c:f>'Combo Chart'!$B$3</c:f>
              <c:strCache>
                <c:ptCount val="1"/>
                <c:pt idx="0">
                  <c:v>Sum of Sales</c:v>
                </c:pt>
              </c:strCache>
            </c:strRef>
          </c:tx>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150"/>
        <c:axId val="187942400"/>
        <c:axId val="187943936"/>
      </c:barChart>
      <c:catAx>
        <c:axId val="187942400"/>
        <c:scaling>
          <c:orientation val="minMax"/>
        </c:scaling>
        <c:delete val="0"/>
        <c:axPos val="b"/>
        <c:majorTickMark val="out"/>
        <c:minorTickMark val="none"/>
        <c:tickLblPos val="nextTo"/>
        <c:crossAx val="187943936"/>
        <c:crosses val="autoZero"/>
        <c:auto val="1"/>
        <c:lblAlgn val="ctr"/>
        <c:lblOffset val="100"/>
        <c:noMultiLvlLbl val="0"/>
      </c:catAx>
      <c:valAx>
        <c:axId val="187943936"/>
        <c:scaling>
          <c:orientation val="minMax"/>
        </c:scaling>
        <c:delete val="0"/>
        <c:axPos val="l"/>
        <c:numFmt formatCode="\$0.00,&quot;K&quot;" sourceLinked="1"/>
        <c:majorTickMark val="out"/>
        <c:minorTickMark val="none"/>
        <c:tickLblPos val="nextTo"/>
        <c:crossAx val="18794240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0"/>
  </c:pivotSource>
  <c:chart>
    <c:title>
      <c:tx>
        <c:rich>
          <a:bodyPr/>
          <a:lstStyle/>
          <a:p>
            <a:pPr>
              <a:defRPr/>
            </a:pPr>
            <a:r>
              <a:rPr lang="en-US" sz="1600"/>
              <a:t>Percentage</a:t>
            </a:r>
            <a:r>
              <a:rPr lang="en-US" sz="1600" baseline="0"/>
              <a:t> Sales by Category</a:t>
            </a:r>
          </a:p>
        </c:rich>
      </c:tx>
      <c:layout>
        <c:manualLayout>
          <c:xMode val="edge"/>
          <c:yMode val="edge"/>
          <c:x val="0.13898305084745763"/>
          <c:y val="0.13266124161258086"/>
        </c:manualLayout>
      </c:layout>
      <c:overlay val="0"/>
    </c:title>
    <c:autoTitleDeleted val="0"/>
    <c:pivotFmts>
      <c:pivotFmt>
        <c:idx val="0"/>
        <c:marker>
          <c:symbol val="none"/>
        </c:marker>
      </c:pivotFmt>
    </c:pivotFmts>
    <c:plotArea>
      <c:layout/>
      <c:doughnutChart>
        <c:varyColors val="1"/>
        <c:ser>
          <c:idx val="0"/>
          <c:order val="0"/>
          <c:tx>
            <c:strRef>
              <c:f>'Combo Chart'!$B$19</c:f>
              <c:strCache>
                <c:ptCount val="1"/>
                <c:pt idx="0">
                  <c:v>Total</c:v>
                </c:pt>
              </c:strCache>
            </c:strRef>
          </c:tx>
          <c:explosion val="3"/>
          <c:cat>
            <c:strRef>
              <c:f>'Combo Chart'!$A$20:$A$23</c:f>
              <c:strCache>
                <c:ptCount val="3"/>
                <c:pt idx="0">
                  <c:v>Furniture</c:v>
                </c:pt>
                <c:pt idx="1">
                  <c:v>Office Supplies</c:v>
                </c:pt>
                <c:pt idx="2">
                  <c:v>Technology</c:v>
                </c:pt>
              </c:strCache>
            </c:strRef>
          </c:cat>
          <c:val>
            <c:numRef>
              <c:f>'Combo Chart'!$B$20:$B$23</c:f>
              <c:numCache>
                <c:formatCode>0.00%</c:formatCode>
                <c:ptCount val="3"/>
                <c:pt idx="0">
                  <c:v>0.32300170530281774</c:v>
                </c:pt>
                <c:pt idx="1">
                  <c:v>0.31301008302169103</c:v>
                </c:pt>
                <c:pt idx="2">
                  <c:v>0.36398821167549117</c:v>
                </c:pt>
              </c:numCache>
            </c:numRef>
          </c:val>
        </c:ser>
        <c:dLbls>
          <c:showLegendKey val="0"/>
          <c:showVal val="0"/>
          <c:showCatName val="0"/>
          <c:showSerName val="0"/>
          <c:showPercent val="0"/>
          <c:showBubbleSize val="0"/>
          <c:showLeaderLines val="1"/>
        </c:dLbls>
        <c:firstSliceAng val="0"/>
        <c:holeSize val="63"/>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barChart>
        <c:barDir val="col"/>
        <c:grouping val="clustered"/>
        <c:varyColors val="0"/>
        <c:ser>
          <c:idx val="0"/>
          <c:order val="0"/>
          <c:tx>
            <c:strRef>
              <c:f>'Combo Chart'!$D$36</c:f>
              <c:strCache>
                <c:ptCount val="1"/>
                <c:pt idx="0">
                  <c:v>Alabama</c:v>
                </c:pt>
              </c:strCache>
            </c:strRef>
          </c:tx>
          <c:spPr>
            <a:solidFill>
              <a:srgbClr val="CCECFF"/>
            </a:solidFill>
          </c:spPr>
          <c:invertIfNegative val="0"/>
          <c:val>
            <c:numRef>
              <c:f>'Combo Chart'!$E$36</c:f>
              <c:numCache>
                <c:formatCode>General</c:formatCode>
                <c:ptCount val="1"/>
                <c:pt idx="0">
                  <c:v>19510.639999999992</c:v>
                </c:pt>
              </c:numCache>
            </c:numRef>
          </c:val>
        </c:ser>
        <c:ser>
          <c:idx val="1"/>
          <c:order val="1"/>
          <c:tx>
            <c:strRef>
              <c:f>'Combo Chart'!$D$38</c:f>
              <c:strCache>
                <c:ptCount val="1"/>
                <c:pt idx="0">
                  <c:v>Arkansas</c:v>
                </c:pt>
              </c:strCache>
            </c:strRef>
          </c:tx>
          <c:spPr>
            <a:solidFill>
              <a:srgbClr val="C00000"/>
            </a:solidFill>
          </c:spPr>
          <c:invertIfNegative val="0"/>
          <c:val>
            <c:numRef>
              <c:f>'Combo Chart'!$E$38</c:f>
              <c:numCache>
                <c:formatCode>General</c:formatCode>
                <c:ptCount val="1"/>
                <c:pt idx="0">
                  <c:v>11678.129999999997</c:v>
                </c:pt>
              </c:numCache>
            </c:numRef>
          </c:val>
        </c:ser>
        <c:ser>
          <c:idx val="2"/>
          <c:order val="2"/>
          <c:tx>
            <c:strRef>
              <c:f>'Combo Chart'!$D$40</c:f>
              <c:strCache>
                <c:ptCount val="1"/>
                <c:pt idx="0">
                  <c:v>Colorado</c:v>
                </c:pt>
              </c:strCache>
            </c:strRef>
          </c:tx>
          <c:spPr>
            <a:solidFill>
              <a:schemeClr val="tx2"/>
            </a:solidFill>
          </c:spPr>
          <c:invertIfNegative val="0"/>
          <c:val>
            <c:numRef>
              <c:f>'Combo Chart'!$E$40</c:f>
              <c:numCache>
                <c:formatCode>General</c:formatCode>
                <c:ptCount val="1"/>
                <c:pt idx="0">
                  <c:v>32108.117999999995</c:v>
                </c:pt>
              </c:numCache>
            </c:numRef>
          </c:val>
        </c:ser>
        <c:ser>
          <c:idx val="3"/>
          <c:order val="3"/>
          <c:tx>
            <c:strRef>
              <c:f>'Combo Chart'!$D$42</c:f>
              <c:strCache>
                <c:ptCount val="1"/>
                <c:pt idx="0">
                  <c:v>Delaware</c:v>
                </c:pt>
              </c:strCache>
            </c:strRef>
          </c:tx>
          <c:spPr>
            <a:solidFill>
              <a:srgbClr val="C87B50"/>
            </a:solidFill>
          </c:spPr>
          <c:invertIfNegative val="0"/>
          <c:val>
            <c:numRef>
              <c:f>'Combo Chart'!$E$42</c:f>
              <c:numCache>
                <c:formatCode>General</c:formatCode>
                <c:ptCount val="1"/>
                <c:pt idx="0">
                  <c:v>27451.068999999992</c:v>
                </c:pt>
              </c:numCache>
            </c:numRef>
          </c:val>
        </c:ser>
        <c:ser>
          <c:idx val="4"/>
          <c:order val="4"/>
          <c:tx>
            <c:strRef>
              <c:f>'Combo Chart'!$D$44</c:f>
              <c:strCache>
                <c:ptCount val="1"/>
                <c:pt idx="0">
                  <c:v>Florida</c:v>
                </c:pt>
              </c:strCache>
            </c:strRef>
          </c:tx>
          <c:spPr>
            <a:solidFill>
              <a:srgbClr val="172949"/>
            </a:solidFill>
          </c:spPr>
          <c:invertIfNegative val="0"/>
          <c:val>
            <c:numRef>
              <c:f>'Combo Chart'!$E$44</c:f>
              <c:numCache>
                <c:formatCode>General</c:formatCode>
                <c:ptCount val="1"/>
                <c:pt idx="0">
                  <c:v>89473.707999999999</c:v>
                </c:pt>
              </c:numCache>
            </c:numRef>
          </c:val>
        </c:ser>
        <c:ser>
          <c:idx val="5"/>
          <c:order val="5"/>
          <c:tx>
            <c:strRef>
              <c:f>'Combo Chart'!$D$46</c:f>
              <c:strCache>
                <c:ptCount val="1"/>
                <c:pt idx="0">
                  <c:v>Idaho</c:v>
                </c:pt>
              </c:strCache>
            </c:strRef>
          </c:tx>
          <c:spPr>
            <a:solidFill>
              <a:srgbClr val="33CC33"/>
            </a:solidFill>
            <a:ln>
              <a:solidFill>
                <a:schemeClr val="accent1"/>
              </a:solidFill>
            </a:ln>
          </c:spPr>
          <c:invertIfNegative val="0"/>
          <c:val>
            <c:numRef>
              <c:f>'Combo Chart'!$E$46</c:f>
              <c:numCache>
                <c:formatCode>General</c:formatCode>
                <c:ptCount val="1"/>
                <c:pt idx="0">
                  <c:v>4382.4860000000017</c:v>
                </c:pt>
              </c:numCache>
            </c:numRef>
          </c:val>
        </c:ser>
        <c:ser>
          <c:idx val="6"/>
          <c:order val="6"/>
          <c:tx>
            <c:strRef>
              <c:f>'Combo Chart'!$D$48</c:f>
              <c:strCache>
                <c:ptCount val="1"/>
                <c:pt idx="0">
                  <c:v>Indiana</c:v>
                </c:pt>
              </c:strCache>
            </c:strRef>
          </c:tx>
          <c:invertIfNegative val="0"/>
          <c:val>
            <c:numRef>
              <c:f>'Combo Chart'!$E$48</c:f>
              <c:numCache>
                <c:formatCode>General</c:formatCode>
                <c:ptCount val="1"/>
                <c:pt idx="0">
                  <c:v>53555.360000000001</c:v>
                </c:pt>
              </c:numCache>
            </c:numRef>
          </c:val>
        </c:ser>
        <c:ser>
          <c:idx val="7"/>
          <c:order val="7"/>
          <c:tx>
            <c:strRef>
              <c:f>'Combo Chart'!$D$50</c:f>
              <c:strCache>
                <c:ptCount val="1"/>
                <c:pt idx="0">
                  <c:v>Kansas</c:v>
                </c:pt>
              </c:strCache>
            </c:strRef>
          </c:tx>
          <c:spPr>
            <a:solidFill>
              <a:srgbClr val="B046AB"/>
            </a:solidFill>
          </c:spPr>
          <c:invertIfNegative val="0"/>
          <c:val>
            <c:numRef>
              <c:f>'Combo Chart'!$E$50</c:f>
              <c:numCache>
                <c:formatCode>General</c:formatCode>
                <c:ptCount val="1"/>
                <c:pt idx="0">
                  <c:v>2914.31</c:v>
                </c:pt>
              </c:numCache>
            </c:numRef>
          </c:val>
        </c:ser>
        <c:ser>
          <c:idx val="8"/>
          <c:order val="8"/>
          <c:tx>
            <c:strRef>
              <c:f>'Combo Chart'!$D$52</c:f>
              <c:strCache>
                <c:ptCount val="1"/>
                <c:pt idx="0">
                  <c:v>Louisiana</c:v>
                </c:pt>
              </c:strCache>
            </c:strRef>
          </c:tx>
          <c:spPr>
            <a:solidFill>
              <a:schemeClr val="bg1">
                <a:lumMod val="85000"/>
              </a:schemeClr>
            </a:solidFill>
          </c:spPr>
          <c:invertIfNegative val="0"/>
          <c:val>
            <c:numRef>
              <c:f>'Combo Chart'!$E$52</c:f>
              <c:numCache>
                <c:formatCode>General</c:formatCode>
                <c:ptCount val="1"/>
                <c:pt idx="0">
                  <c:v>9217.0299999999988</c:v>
                </c:pt>
              </c:numCache>
            </c:numRef>
          </c:val>
        </c:ser>
        <c:ser>
          <c:idx val="9"/>
          <c:order val="9"/>
          <c:tx>
            <c:strRef>
              <c:f>'Combo Chart'!$D$54</c:f>
              <c:strCache>
                <c:ptCount val="1"/>
                <c:pt idx="0">
                  <c:v>Maryland</c:v>
                </c:pt>
              </c:strCache>
            </c:strRef>
          </c:tx>
          <c:spPr>
            <a:solidFill>
              <a:schemeClr val="accent4">
                <a:lumMod val="40000"/>
                <a:lumOff val="60000"/>
              </a:schemeClr>
            </a:solidFill>
          </c:spPr>
          <c:invertIfNegative val="0"/>
          <c:val>
            <c:numRef>
              <c:f>'Combo Chart'!$E$54</c:f>
              <c:numCache>
                <c:formatCode>General</c:formatCode>
                <c:ptCount val="1"/>
                <c:pt idx="0">
                  <c:v>23705.523000000005</c:v>
                </c:pt>
              </c:numCache>
            </c:numRef>
          </c:val>
        </c:ser>
        <c:ser>
          <c:idx val="10"/>
          <c:order val="10"/>
          <c:tx>
            <c:strRef>
              <c:f>'Combo Chart'!$D$56</c:f>
              <c:strCache>
                <c:ptCount val="1"/>
                <c:pt idx="0">
                  <c:v>Michigan</c:v>
                </c:pt>
              </c:strCache>
            </c:strRef>
          </c:tx>
          <c:spPr>
            <a:solidFill>
              <a:srgbClr val="000099"/>
            </a:solidFill>
          </c:spPr>
          <c:invertIfNegative val="0"/>
          <c:val>
            <c:numRef>
              <c:f>'Combo Chart'!$E$56</c:f>
              <c:numCache>
                <c:formatCode>General</c:formatCode>
                <c:ptCount val="1"/>
                <c:pt idx="0">
                  <c:v>76269.614000000016</c:v>
                </c:pt>
              </c:numCache>
            </c:numRef>
          </c:val>
        </c:ser>
        <c:ser>
          <c:idx val="11"/>
          <c:order val="11"/>
          <c:tx>
            <c:strRef>
              <c:f>'Combo Chart'!$D$58</c:f>
              <c:strCache>
                <c:ptCount val="1"/>
                <c:pt idx="0">
                  <c:v>Mississippi</c:v>
                </c:pt>
              </c:strCache>
            </c:strRef>
          </c:tx>
          <c:spPr>
            <a:solidFill>
              <a:srgbClr val="009600"/>
            </a:solidFill>
          </c:spPr>
          <c:invertIfNegative val="0"/>
          <c:val>
            <c:numRef>
              <c:f>'Combo Chart'!$E$58</c:f>
              <c:numCache>
                <c:formatCode>General</c:formatCode>
                <c:ptCount val="1"/>
                <c:pt idx="0">
                  <c:v>10771.34</c:v>
                </c:pt>
              </c:numCache>
            </c:numRef>
          </c:val>
        </c:ser>
        <c:ser>
          <c:idx val="12"/>
          <c:order val="12"/>
          <c:tx>
            <c:strRef>
              <c:f>'Combo Chart'!$D$60</c:f>
              <c:strCache>
                <c:ptCount val="1"/>
                <c:pt idx="0">
                  <c:v>Montana</c:v>
                </c:pt>
              </c:strCache>
            </c:strRef>
          </c:tx>
          <c:spPr>
            <a:solidFill>
              <a:schemeClr val="accent6">
                <a:lumMod val="60000"/>
                <a:lumOff val="40000"/>
              </a:schemeClr>
            </a:solidFill>
          </c:spPr>
          <c:invertIfNegative val="0"/>
          <c:val>
            <c:numRef>
              <c:f>'Combo Chart'!$E$60</c:f>
              <c:numCache>
                <c:formatCode>General</c:formatCode>
                <c:ptCount val="1"/>
                <c:pt idx="0">
                  <c:v>5589.3519999999971</c:v>
                </c:pt>
              </c:numCache>
            </c:numRef>
          </c:val>
        </c:ser>
        <c:ser>
          <c:idx val="13"/>
          <c:order val="13"/>
          <c:tx>
            <c:strRef>
              <c:f>'Combo Chart'!$D$62</c:f>
              <c:strCache>
                <c:ptCount val="1"/>
                <c:pt idx="0">
                  <c:v>Nevada</c:v>
                </c:pt>
              </c:strCache>
            </c:strRef>
          </c:tx>
          <c:spPr>
            <a:solidFill>
              <a:srgbClr val="FF0000"/>
            </a:solidFill>
          </c:spPr>
          <c:invertIfNegative val="0"/>
          <c:val>
            <c:numRef>
              <c:f>'Combo Chart'!$E$62</c:f>
              <c:numCache>
                <c:formatCode>General</c:formatCode>
                <c:ptCount val="1"/>
                <c:pt idx="0">
                  <c:v>16729.101999999999</c:v>
                </c:pt>
              </c:numCache>
            </c:numRef>
          </c:val>
        </c:ser>
        <c:ser>
          <c:idx val="14"/>
          <c:order val="14"/>
          <c:tx>
            <c:strRef>
              <c:f>'Combo Chart'!$D$64</c:f>
              <c:strCache>
                <c:ptCount val="1"/>
                <c:pt idx="0">
                  <c:v>New Jersey</c:v>
                </c:pt>
              </c:strCache>
            </c:strRef>
          </c:tx>
          <c:spPr>
            <a:solidFill>
              <a:schemeClr val="bg1">
                <a:lumMod val="50000"/>
              </a:schemeClr>
            </a:solidFill>
          </c:spPr>
          <c:invertIfNegative val="0"/>
          <c:val>
            <c:numRef>
              <c:f>'Combo Chart'!$E$64</c:f>
              <c:numCache>
                <c:formatCode>General</c:formatCode>
                <c:ptCount val="1"/>
                <c:pt idx="0">
                  <c:v>35764.312000000013</c:v>
                </c:pt>
              </c:numCache>
            </c:numRef>
          </c:val>
        </c:ser>
        <c:ser>
          <c:idx val="15"/>
          <c:order val="15"/>
          <c:tx>
            <c:strRef>
              <c:f>'Combo Chart'!$D$66</c:f>
              <c:strCache>
                <c:ptCount val="1"/>
                <c:pt idx="0">
                  <c:v>New York</c:v>
                </c:pt>
              </c:strCache>
            </c:strRef>
          </c:tx>
          <c:invertIfNegative val="0"/>
          <c:val>
            <c:numRef>
              <c:f>'Combo Chart'!$E$66</c:f>
              <c:numCache>
                <c:formatCode>General</c:formatCode>
                <c:ptCount val="1"/>
                <c:pt idx="0">
                  <c:v>310876.27099999978</c:v>
                </c:pt>
              </c:numCache>
            </c:numRef>
          </c:val>
        </c:ser>
        <c:ser>
          <c:idx val="16"/>
          <c:order val="16"/>
          <c:tx>
            <c:strRef>
              <c:f>'Combo Chart'!$D$68</c:f>
              <c:strCache>
                <c:ptCount val="1"/>
                <c:pt idx="0">
                  <c:v>North Dakota</c:v>
                </c:pt>
              </c:strCache>
            </c:strRef>
          </c:tx>
          <c:invertIfNegative val="0"/>
          <c:val>
            <c:numRef>
              <c:f>'Combo Chart'!$E$68</c:f>
              <c:numCache>
                <c:formatCode>General</c:formatCode>
                <c:ptCount val="1"/>
                <c:pt idx="0">
                  <c:v>919.91</c:v>
                </c:pt>
              </c:numCache>
            </c:numRef>
          </c:val>
        </c:ser>
        <c:ser>
          <c:idx val="17"/>
          <c:order val="17"/>
          <c:tx>
            <c:strRef>
              <c:f>'Combo Chart'!$D$70</c:f>
              <c:strCache>
                <c:ptCount val="1"/>
                <c:pt idx="0">
                  <c:v>Oklahoma</c:v>
                </c:pt>
              </c:strCache>
            </c:strRef>
          </c:tx>
          <c:spPr>
            <a:solidFill>
              <a:srgbClr val="16EE87"/>
            </a:solidFill>
          </c:spPr>
          <c:invertIfNegative val="0"/>
          <c:val>
            <c:numRef>
              <c:f>'Combo Chart'!$E$70</c:f>
              <c:numCache>
                <c:formatCode>General</c:formatCode>
                <c:ptCount val="1"/>
                <c:pt idx="0">
                  <c:v>19683.390000000003</c:v>
                </c:pt>
              </c:numCache>
            </c:numRef>
          </c:val>
        </c:ser>
        <c:ser>
          <c:idx val="18"/>
          <c:order val="18"/>
          <c:tx>
            <c:strRef>
              <c:f>'Combo Chart'!$D$72</c:f>
              <c:strCache>
                <c:ptCount val="1"/>
                <c:pt idx="0">
                  <c:v>Pennsylvania</c:v>
                </c:pt>
              </c:strCache>
            </c:strRef>
          </c:tx>
          <c:spPr>
            <a:solidFill>
              <a:schemeClr val="accent5">
                <a:lumMod val="40000"/>
                <a:lumOff val="60000"/>
              </a:schemeClr>
            </a:solidFill>
          </c:spPr>
          <c:invertIfNegative val="0"/>
          <c:val>
            <c:numRef>
              <c:f>'Combo Chart'!$E$72</c:f>
              <c:numCache>
                <c:formatCode>General</c:formatCode>
                <c:ptCount val="1"/>
                <c:pt idx="0">
                  <c:v>116511.91400000003</c:v>
                </c:pt>
              </c:numCache>
            </c:numRef>
          </c:val>
        </c:ser>
        <c:ser>
          <c:idx val="19"/>
          <c:order val="19"/>
          <c:tx>
            <c:strRef>
              <c:f>'Combo Chart'!$D$74</c:f>
              <c:strCache>
                <c:ptCount val="1"/>
                <c:pt idx="0">
                  <c:v>South Carolina</c:v>
                </c:pt>
              </c:strCache>
            </c:strRef>
          </c:tx>
          <c:spPr>
            <a:solidFill>
              <a:srgbClr val="A29A34"/>
            </a:solidFill>
          </c:spPr>
          <c:invertIfNegative val="0"/>
          <c:val>
            <c:numRef>
              <c:f>'Combo Chart'!$E$74</c:f>
              <c:numCache>
                <c:formatCode>General</c:formatCode>
                <c:ptCount val="1"/>
                <c:pt idx="0">
                  <c:v>8481.7099999999991</c:v>
                </c:pt>
              </c:numCache>
            </c:numRef>
          </c:val>
        </c:ser>
        <c:ser>
          <c:idx val="20"/>
          <c:order val="20"/>
          <c:tx>
            <c:strRef>
              <c:f>'Combo Chart'!$D$76</c:f>
              <c:strCache>
                <c:ptCount val="1"/>
                <c:pt idx="0">
                  <c:v>Tennessee</c:v>
                </c:pt>
              </c:strCache>
            </c:strRef>
          </c:tx>
          <c:spPr>
            <a:solidFill>
              <a:srgbClr val="00FFFF"/>
            </a:solidFill>
          </c:spPr>
          <c:invertIfNegative val="0"/>
          <c:val>
            <c:numRef>
              <c:f>'Combo Chart'!$E$76</c:f>
              <c:numCache>
                <c:formatCode>General</c:formatCode>
                <c:ptCount val="1"/>
                <c:pt idx="0">
                  <c:v>30661.872999999981</c:v>
                </c:pt>
              </c:numCache>
            </c:numRef>
          </c:val>
        </c:ser>
        <c:ser>
          <c:idx val="21"/>
          <c:order val="21"/>
          <c:tx>
            <c:strRef>
              <c:f>'Combo Chart'!$D$78</c:f>
              <c:strCache>
                <c:ptCount val="1"/>
                <c:pt idx="0">
                  <c:v>Utah</c:v>
                </c:pt>
              </c:strCache>
            </c:strRef>
          </c:tx>
          <c:spPr>
            <a:solidFill>
              <a:srgbClr val="FF00FF"/>
            </a:solidFill>
          </c:spPr>
          <c:invertIfNegative val="0"/>
          <c:val>
            <c:numRef>
              <c:f>'Combo Chart'!$E$78</c:f>
              <c:numCache>
                <c:formatCode>General</c:formatCode>
                <c:ptCount val="1"/>
                <c:pt idx="0">
                  <c:v>11220.055999999999</c:v>
                </c:pt>
              </c:numCache>
            </c:numRef>
          </c:val>
        </c:ser>
        <c:ser>
          <c:idx val="22"/>
          <c:order val="22"/>
          <c:tx>
            <c:strRef>
              <c:f>'Combo Chart'!$D$80</c:f>
              <c:strCache>
                <c:ptCount val="1"/>
                <c:pt idx="0">
                  <c:v>Virginia</c:v>
                </c:pt>
              </c:strCache>
            </c:strRef>
          </c:tx>
          <c:spPr>
            <a:solidFill>
              <a:srgbClr val="FFFF00"/>
            </a:solidFill>
          </c:spPr>
          <c:invertIfNegative val="0"/>
          <c:val>
            <c:numRef>
              <c:f>'Combo Chart'!$E$80</c:f>
              <c:numCache>
                <c:formatCode>General</c:formatCode>
                <c:ptCount val="1"/>
                <c:pt idx="0">
                  <c:v>70636.719999999987</c:v>
                </c:pt>
              </c:numCache>
            </c:numRef>
          </c:val>
        </c:ser>
        <c:ser>
          <c:idx val="23"/>
          <c:order val="23"/>
          <c:tx>
            <c:strRef>
              <c:f>'Combo Chart'!$D$82</c:f>
              <c:strCache>
                <c:ptCount val="1"/>
                <c:pt idx="0">
                  <c:v>West Virginia</c:v>
                </c:pt>
              </c:strCache>
            </c:strRef>
          </c:tx>
          <c:invertIfNegative val="0"/>
          <c:val>
            <c:numRef>
              <c:f>'Combo Chart'!$E$82</c:f>
              <c:numCache>
                <c:formatCode>General</c:formatCode>
                <c:ptCount val="1"/>
                <c:pt idx="0">
                  <c:v>1209.8240000000001</c:v>
                </c:pt>
              </c:numCache>
            </c:numRef>
          </c:val>
        </c:ser>
        <c:ser>
          <c:idx val="24"/>
          <c:order val="24"/>
          <c:tx>
            <c:strRef>
              <c:f>'Combo Chart'!$D$84</c:f>
              <c:strCache>
                <c:ptCount val="1"/>
                <c:pt idx="0">
                  <c:v>Wyoming</c:v>
                </c:pt>
              </c:strCache>
            </c:strRef>
          </c:tx>
          <c:invertIfNegative val="0"/>
          <c:val>
            <c:numRef>
              <c:f>'Combo Chart'!$E$84</c:f>
              <c:numCache>
                <c:formatCode>General</c:formatCode>
                <c:ptCount val="1"/>
                <c:pt idx="0">
                  <c:v>1603.1360000000002</c:v>
                </c:pt>
              </c:numCache>
            </c:numRef>
          </c:val>
        </c:ser>
        <c:dLbls>
          <c:showLegendKey val="0"/>
          <c:showVal val="0"/>
          <c:showCatName val="0"/>
          <c:showSerName val="0"/>
          <c:showPercent val="0"/>
          <c:showBubbleSize val="0"/>
        </c:dLbls>
        <c:gapWidth val="150"/>
        <c:axId val="188285696"/>
        <c:axId val="188287232"/>
      </c:barChart>
      <c:catAx>
        <c:axId val="188285696"/>
        <c:scaling>
          <c:orientation val="minMax"/>
        </c:scaling>
        <c:delete val="0"/>
        <c:axPos val="b"/>
        <c:majorTickMark val="none"/>
        <c:minorTickMark val="none"/>
        <c:tickLblPos val="nextTo"/>
        <c:crossAx val="188287232"/>
        <c:crosses val="autoZero"/>
        <c:auto val="1"/>
        <c:lblAlgn val="ctr"/>
        <c:lblOffset val="100"/>
        <c:noMultiLvlLbl val="0"/>
      </c:catAx>
      <c:valAx>
        <c:axId val="188287232"/>
        <c:scaling>
          <c:orientation val="minMax"/>
        </c:scaling>
        <c:delete val="0"/>
        <c:axPos val="l"/>
        <c:majorGridlines/>
        <c:numFmt formatCode="General" sourceLinked="1"/>
        <c:majorTickMark val="none"/>
        <c:minorTickMark val="none"/>
        <c:tickLblPos val="nextTo"/>
        <c:crossAx val="18828569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Chart!PivotTable4</c:name>
    <c:fmtId val="0"/>
  </c:pivotSource>
  <c:chart>
    <c:autoTitleDeleted val="1"/>
    <c:pivotFmts>
      <c:pivotFmt>
        <c:idx val="0"/>
        <c:marker>
          <c:symbol val="none"/>
        </c:marker>
      </c:pivotFmt>
    </c:pivotFmts>
    <c:plotArea>
      <c:layout/>
      <c:barChart>
        <c:barDir val="bar"/>
        <c:grouping val="clustered"/>
        <c:varyColors val="0"/>
        <c:ser>
          <c:idx val="0"/>
          <c:order val="0"/>
          <c:tx>
            <c:strRef>
              <c:f>'Combo Chart'!$B$91</c:f>
              <c:strCache>
                <c:ptCount val="1"/>
                <c:pt idx="0">
                  <c:v>Total</c:v>
                </c:pt>
              </c:strCache>
            </c:strRef>
          </c:tx>
          <c:invertIfNegative val="0"/>
          <c:cat>
            <c:strRef>
              <c:f>'Combo Chart'!$A$92:$A$97</c:f>
              <c:strCache>
                <c:ptCount val="5"/>
                <c:pt idx="0">
                  <c:v>Binders</c:v>
                </c:pt>
                <c:pt idx="1">
                  <c:v>Tables</c:v>
                </c:pt>
                <c:pt idx="2">
                  <c:v>Storage</c:v>
                </c:pt>
                <c:pt idx="3">
                  <c:v>Chairs</c:v>
                </c:pt>
                <c:pt idx="4">
                  <c:v>Phones</c:v>
                </c:pt>
              </c:strCache>
            </c:strRef>
          </c:cat>
          <c:val>
            <c:numRef>
              <c:f>'Combo Chart'!$B$92:$B$97</c:f>
              <c:numCache>
                <c:formatCode>General</c:formatCode>
                <c:ptCount val="5"/>
                <c:pt idx="0">
                  <c:v>203412.73300000009</c:v>
                </c:pt>
                <c:pt idx="1">
                  <c:v>206965.53200000009</c:v>
                </c:pt>
                <c:pt idx="2">
                  <c:v>223843.60800000012</c:v>
                </c:pt>
                <c:pt idx="3">
                  <c:v>328449.1030000007</c:v>
                </c:pt>
                <c:pt idx="4">
                  <c:v>330007.05400000012</c:v>
                </c:pt>
              </c:numCache>
            </c:numRef>
          </c:val>
        </c:ser>
        <c:dLbls>
          <c:showLegendKey val="0"/>
          <c:showVal val="0"/>
          <c:showCatName val="0"/>
          <c:showSerName val="0"/>
          <c:showPercent val="0"/>
          <c:showBubbleSize val="0"/>
        </c:dLbls>
        <c:gapWidth val="150"/>
        <c:axId val="188311808"/>
        <c:axId val="188321792"/>
      </c:barChart>
      <c:catAx>
        <c:axId val="188311808"/>
        <c:scaling>
          <c:orientation val="minMax"/>
        </c:scaling>
        <c:delete val="0"/>
        <c:axPos val="l"/>
        <c:majorTickMark val="out"/>
        <c:minorTickMark val="none"/>
        <c:tickLblPos val="nextTo"/>
        <c:crossAx val="188321792"/>
        <c:crosses val="autoZero"/>
        <c:auto val="1"/>
        <c:lblAlgn val="ctr"/>
        <c:lblOffset val="100"/>
        <c:noMultiLvlLbl val="0"/>
      </c:catAx>
      <c:valAx>
        <c:axId val="188321792"/>
        <c:scaling>
          <c:orientation val="minMax"/>
        </c:scaling>
        <c:delete val="0"/>
        <c:axPos val="b"/>
        <c:majorGridlines/>
        <c:numFmt formatCode="General" sourceLinked="1"/>
        <c:majorTickMark val="out"/>
        <c:minorTickMark val="none"/>
        <c:tickLblPos val="nextTo"/>
        <c:crossAx val="188311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a:solidFill>
              <a:schemeClr val="accent5">
                <a:lumMod val="50000"/>
              </a:schemeClr>
            </a:solidFill>
          </a:ln>
        </c:spPr>
        <c:marker>
          <c:symbol val="none"/>
        </c:marker>
      </c:pivotFmt>
    </c:pivotFmts>
    <c:plotArea>
      <c:layout/>
      <c:lineChart>
        <c:grouping val="standard"/>
        <c:varyColors val="0"/>
        <c:ser>
          <c:idx val="0"/>
          <c:order val="0"/>
          <c:tx>
            <c:strRef>
              <c:f>KPI!$B$3</c:f>
              <c:strCache>
                <c:ptCount val="1"/>
                <c:pt idx="0">
                  <c:v>Total</c:v>
                </c:pt>
              </c:strCache>
            </c:strRef>
          </c:tx>
          <c:spPr>
            <a:ln>
              <a:solidFill>
                <a:schemeClr val="accent5">
                  <a:lumMod val="50000"/>
                </a:schemeClr>
              </a:solidFill>
            </a:ln>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marker val="1"/>
        <c:smooth val="0"/>
        <c:axId val="189137280"/>
        <c:axId val="189138816"/>
      </c:lineChart>
      <c:catAx>
        <c:axId val="189137280"/>
        <c:scaling>
          <c:orientation val="minMax"/>
        </c:scaling>
        <c:delete val="1"/>
        <c:axPos val="b"/>
        <c:majorTickMark val="out"/>
        <c:minorTickMark val="none"/>
        <c:tickLblPos val="nextTo"/>
        <c:crossAx val="189138816"/>
        <c:crosses val="autoZero"/>
        <c:auto val="1"/>
        <c:lblAlgn val="ctr"/>
        <c:lblOffset val="100"/>
        <c:noMultiLvlLbl val="0"/>
      </c:catAx>
      <c:valAx>
        <c:axId val="189138816"/>
        <c:scaling>
          <c:orientation val="minMax"/>
        </c:scaling>
        <c:delete val="1"/>
        <c:axPos val="l"/>
        <c:numFmt formatCode="General" sourceLinked="1"/>
        <c:majorTickMark val="out"/>
        <c:minorTickMark val="none"/>
        <c:tickLblPos val="nextTo"/>
        <c:crossAx val="18913728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
  </c:pivotSource>
  <c:chart>
    <c:autoTitleDeleted val="1"/>
    <c:pivotFmts>
      <c:pivotFmt>
        <c:idx val="0"/>
        <c:spPr>
          <a:ln w="25400">
            <a:solidFill>
              <a:schemeClr val="accent5">
                <a:lumMod val="50000"/>
              </a:schemeClr>
            </a:solidFill>
          </a:ln>
        </c:spPr>
        <c:marker>
          <c:symbol val="none"/>
        </c:marker>
      </c:pivotFmt>
    </c:pivotFmts>
    <c:plotArea>
      <c:layout/>
      <c:lineChart>
        <c:grouping val="standard"/>
        <c:varyColors val="0"/>
        <c:ser>
          <c:idx val="0"/>
          <c:order val="0"/>
          <c:tx>
            <c:strRef>
              <c:f>KPI!$E$3</c:f>
              <c:strCache>
                <c:ptCount val="1"/>
                <c:pt idx="0">
                  <c:v>Total</c:v>
                </c:pt>
              </c:strCache>
            </c:strRef>
          </c:tx>
          <c:spPr>
            <a:ln w="25400">
              <a:solidFill>
                <a:schemeClr val="accent5">
                  <a:lumMod val="50000"/>
                </a:schemeClr>
              </a:solidFill>
            </a:ln>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marker val="1"/>
        <c:smooth val="0"/>
        <c:axId val="189174912"/>
        <c:axId val="189176448"/>
      </c:lineChart>
      <c:catAx>
        <c:axId val="189174912"/>
        <c:scaling>
          <c:orientation val="minMax"/>
        </c:scaling>
        <c:delete val="1"/>
        <c:axPos val="b"/>
        <c:majorTickMark val="out"/>
        <c:minorTickMark val="none"/>
        <c:tickLblPos val="nextTo"/>
        <c:crossAx val="189176448"/>
        <c:crosses val="autoZero"/>
        <c:auto val="1"/>
        <c:lblAlgn val="ctr"/>
        <c:lblOffset val="100"/>
        <c:noMultiLvlLbl val="0"/>
      </c:catAx>
      <c:valAx>
        <c:axId val="189176448"/>
        <c:scaling>
          <c:orientation val="minMax"/>
        </c:scaling>
        <c:delete val="1"/>
        <c:axPos val="l"/>
        <c:numFmt formatCode="General" sourceLinked="1"/>
        <c:majorTickMark val="out"/>
        <c:minorTickMark val="none"/>
        <c:tickLblPos val="nextTo"/>
        <c:crossAx val="18917491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5400">
            <a:solidFill>
              <a:schemeClr val="accent5">
                <a:lumMod val="50000"/>
              </a:schemeClr>
            </a:solidFill>
          </a:ln>
        </c:spPr>
        <c:marker>
          <c:symbol val="none"/>
        </c:marker>
      </c:pivotFmt>
    </c:pivotFmts>
    <c:plotArea>
      <c:layout>
        <c:manualLayout>
          <c:layoutTarget val="inner"/>
          <c:xMode val="edge"/>
          <c:yMode val="edge"/>
          <c:x val="1.0178117048346057E-2"/>
          <c:y val="6.1728395061728392E-3"/>
          <c:w val="0.98333334791483118"/>
          <c:h val="0.99382716049382713"/>
        </c:manualLayout>
      </c:layout>
      <c:lineChart>
        <c:grouping val="standard"/>
        <c:varyColors val="0"/>
        <c:ser>
          <c:idx val="0"/>
          <c:order val="0"/>
          <c:tx>
            <c:strRef>
              <c:f>KPI!$H$3</c:f>
              <c:strCache>
                <c:ptCount val="1"/>
                <c:pt idx="0">
                  <c:v>Total</c:v>
                </c:pt>
              </c:strCache>
            </c:strRef>
          </c:tx>
          <c:spPr>
            <a:ln w="25400">
              <a:solidFill>
                <a:schemeClr val="accent5">
                  <a:lumMod val="50000"/>
                </a:schemeClr>
              </a:solidFill>
            </a:ln>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marker val="1"/>
        <c:smooth val="0"/>
        <c:axId val="189184256"/>
        <c:axId val="189186048"/>
      </c:lineChart>
      <c:catAx>
        <c:axId val="189184256"/>
        <c:scaling>
          <c:orientation val="minMax"/>
        </c:scaling>
        <c:delete val="1"/>
        <c:axPos val="b"/>
        <c:majorTickMark val="out"/>
        <c:minorTickMark val="none"/>
        <c:tickLblPos val="nextTo"/>
        <c:crossAx val="189186048"/>
        <c:crosses val="autoZero"/>
        <c:auto val="1"/>
        <c:lblAlgn val="ctr"/>
        <c:lblOffset val="100"/>
        <c:noMultiLvlLbl val="0"/>
      </c:catAx>
      <c:valAx>
        <c:axId val="189186048"/>
        <c:scaling>
          <c:orientation val="minMax"/>
        </c:scaling>
        <c:delete val="1"/>
        <c:axPos val="l"/>
        <c:numFmt formatCode="General" sourceLinked="1"/>
        <c:majorTickMark val="out"/>
        <c:minorTickMark val="none"/>
        <c:tickLblPos val="nextTo"/>
        <c:crossAx val="18918425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ln w="25400">
            <a:solidFill>
              <a:schemeClr val="accent5">
                <a:lumMod val="50000"/>
              </a:schemeClr>
            </a:solidFill>
          </a:ln>
        </c:spPr>
        <c:marker>
          <c:symbol val="none"/>
        </c:marker>
      </c:pivotFmt>
    </c:pivotFmts>
    <c:plotArea>
      <c:layout>
        <c:manualLayout>
          <c:layoutTarget val="inner"/>
          <c:xMode val="edge"/>
          <c:yMode val="edge"/>
          <c:x val="0.12293144208037825"/>
          <c:y val="0.19323671497584541"/>
          <c:w val="0.79196217494089838"/>
          <c:h val="0.5748792270531401"/>
        </c:manualLayout>
      </c:layout>
      <c:lineChart>
        <c:grouping val="standard"/>
        <c:varyColors val="0"/>
        <c:ser>
          <c:idx val="0"/>
          <c:order val="0"/>
          <c:tx>
            <c:strRef>
              <c:f>KPI!$K$3</c:f>
              <c:strCache>
                <c:ptCount val="1"/>
                <c:pt idx="0">
                  <c:v>Total</c:v>
                </c:pt>
              </c:strCache>
            </c:strRef>
          </c:tx>
          <c:spPr>
            <a:ln w="25400">
              <a:solidFill>
                <a:schemeClr val="accent5">
                  <a:lumMod val="50000"/>
                </a:schemeClr>
              </a:solidFill>
            </a:ln>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marker val="1"/>
        <c:smooth val="0"/>
        <c:axId val="188956032"/>
        <c:axId val="188957824"/>
      </c:lineChart>
      <c:catAx>
        <c:axId val="188956032"/>
        <c:scaling>
          <c:orientation val="minMax"/>
        </c:scaling>
        <c:delete val="1"/>
        <c:axPos val="b"/>
        <c:majorTickMark val="out"/>
        <c:minorTickMark val="none"/>
        <c:tickLblPos val="nextTo"/>
        <c:crossAx val="188957824"/>
        <c:crosses val="autoZero"/>
        <c:auto val="1"/>
        <c:lblAlgn val="ctr"/>
        <c:lblOffset val="100"/>
        <c:noMultiLvlLbl val="0"/>
      </c:catAx>
      <c:valAx>
        <c:axId val="188957824"/>
        <c:scaling>
          <c:orientation val="minMax"/>
        </c:scaling>
        <c:delete val="1"/>
        <c:axPos val="l"/>
        <c:numFmt formatCode="General" sourceLinked="1"/>
        <c:majorTickMark val="out"/>
        <c:minorTickMark val="none"/>
        <c:tickLblPos val="nextTo"/>
        <c:crossAx val="18895603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5400">
            <a:solidFill>
              <a:schemeClr val="accent5">
                <a:lumMod val="50000"/>
              </a:schemeClr>
            </a:solidFill>
          </a:ln>
        </c:spPr>
        <c:marker>
          <c:symbol val="none"/>
        </c:marker>
      </c:pivotFmt>
    </c:pivotFmts>
    <c:plotArea>
      <c:layout>
        <c:manualLayout>
          <c:layoutTarget val="inner"/>
          <c:xMode val="edge"/>
          <c:yMode val="edge"/>
          <c:x val="0.11479028697571744"/>
          <c:y val="0.20657276995305165"/>
          <c:w val="0.80573951434878588"/>
          <c:h val="0.58685446009389675"/>
        </c:manualLayout>
      </c:layout>
      <c:lineChart>
        <c:grouping val="standard"/>
        <c:varyColors val="0"/>
        <c:ser>
          <c:idx val="0"/>
          <c:order val="0"/>
          <c:tx>
            <c:strRef>
              <c:f>KPI!$C$24</c:f>
              <c:strCache>
                <c:ptCount val="1"/>
                <c:pt idx="0">
                  <c:v>Total</c:v>
                </c:pt>
              </c:strCache>
            </c:strRef>
          </c:tx>
          <c:spPr>
            <a:ln w="25400">
              <a:solidFill>
                <a:schemeClr val="accent5">
                  <a:lumMod val="50000"/>
                </a:schemeClr>
              </a:solidFill>
            </a:ln>
          </c:spPr>
          <c:marker>
            <c:symbol val="none"/>
          </c:marker>
          <c:cat>
            <c:strRef>
              <c:f>KPI!$B$25:$B$37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KPI!$C$25:$C$37</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marker val="1"/>
        <c:smooth val="0"/>
        <c:axId val="188986112"/>
        <c:axId val="188987648"/>
      </c:lineChart>
      <c:catAx>
        <c:axId val="188986112"/>
        <c:scaling>
          <c:orientation val="minMax"/>
        </c:scaling>
        <c:delete val="1"/>
        <c:axPos val="b"/>
        <c:majorTickMark val="out"/>
        <c:minorTickMark val="none"/>
        <c:tickLblPos val="nextTo"/>
        <c:crossAx val="188987648"/>
        <c:crosses val="autoZero"/>
        <c:auto val="1"/>
        <c:lblAlgn val="ctr"/>
        <c:lblOffset val="100"/>
        <c:noMultiLvlLbl val="0"/>
      </c:catAx>
      <c:valAx>
        <c:axId val="188987648"/>
        <c:scaling>
          <c:orientation val="minMax"/>
        </c:scaling>
        <c:delete val="1"/>
        <c:axPos val="l"/>
        <c:numFmt formatCode="0%" sourceLinked="1"/>
        <c:majorTickMark val="out"/>
        <c:minorTickMark val="none"/>
        <c:tickLblPos val="nextTo"/>
        <c:crossAx val="18898611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ln w="25400">
            <a:solidFill>
              <a:schemeClr val="accent5">
                <a:lumMod val="50000"/>
              </a:schemeClr>
            </a:solidFill>
          </a:ln>
        </c:spPr>
        <c:marker>
          <c:symbol val="none"/>
        </c:marker>
      </c:pivotFmt>
      <c:pivotFmt>
        <c:idx val="1"/>
        <c:spPr>
          <a:ln w="25400">
            <a:solidFill>
              <a:schemeClr val="accent5">
                <a:lumMod val="50000"/>
              </a:schemeClr>
            </a:solidFill>
          </a:ln>
        </c:spPr>
        <c:marker>
          <c:symbol val="none"/>
        </c:marker>
      </c:pivotFmt>
      <c:pivotFmt>
        <c:idx val="2"/>
        <c:spPr>
          <a:ln w="34925">
            <a:solidFill>
              <a:schemeClr val="bg1"/>
            </a:solidFill>
          </a:ln>
        </c:spPr>
        <c:marker>
          <c:symbol val="none"/>
        </c:marker>
      </c:pivotFmt>
    </c:pivotFmts>
    <c:plotArea>
      <c:layout>
        <c:manualLayout>
          <c:layoutTarget val="inner"/>
          <c:xMode val="edge"/>
          <c:yMode val="edge"/>
          <c:x val="0"/>
          <c:y val="0"/>
          <c:w val="0.9899749373433584"/>
          <c:h val="1"/>
        </c:manualLayout>
      </c:layout>
      <c:lineChart>
        <c:grouping val="standard"/>
        <c:varyColors val="0"/>
        <c:ser>
          <c:idx val="0"/>
          <c:order val="0"/>
          <c:tx>
            <c:strRef>
              <c:f>KPI!$E$3</c:f>
              <c:strCache>
                <c:ptCount val="1"/>
                <c:pt idx="0">
                  <c:v>Total</c:v>
                </c:pt>
              </c:strCache>
            </c:strRef>
          </c:tx>
          <c:spPr>
            <a:ln w="34925">
              <a:solidFill>
                <a:schemeClr val="bg1"/>
              </a:solidFill>
            </a:ln>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marker val="1"/>
        <c:smooth val="0"/>
        <c:axId val="187366784"/>
        <c:axId val="189404288"/>
      </c:lineChart>
      <c:catAx>
        <c:axId val="187366784"/>
        <c:scaling>
          <c:orientation val="minMax"/>
        </c:scaling>
        <c:delete val="1"/>
        <c:axPos val="b"/>
        <c:majorTickMark val="out"/>
        <c:minorTickMark val="none"/>
        <c:tickLblPos val="nextTo"/>
        <c:crossAx val="189404288"/>
        <c:crosses val="autoZero"/>
        <c:auto val="1"/>
        <c:lblAlgn val="ctr"/>
        <c:lblOffset val="100"/>
        <c:noMultiLvlLbl val="0"/>
      </c:catAx>
      <c:valAx>
        <c:axId val="189404288"/>
        <c:scaling>
          <c:orientation val="minMax"/>
        </c:scaling>
        <c:delete val="1"/>
        <c:axPos val="l"/>
        <c:numFmt formatCode="General" sourceLinked="1"/>
        <c:majorTickMark val="out"/>
        <c:minorTickMark val="none"/>
        <c:tickLblPos val="nextTo"/>
        <c:crossAx val="18736678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ln w="25400">
            <a:solidFill>
              <a:schemeClr val="accent5">
                <a:lumMod val="50000"/>
              </a:schemeClr>
            </a:solidFill>
          </a:ln>
        </c:spPr>
        <c:marker>
          <c:symbol val="none"/>
        </c:marker>
      </c:pivotFmt>
      <c:pivotFmt>
        <c:idx val="1"/>
        <c:spPr>
          <a:ln w="25400">
            <a:solidFill>
              <a:schemeClr val="accent5">
                <a:lumMod val="50000"/>
              </a:schemeClr>
            </a:solidFill>
          </a:ln>
        </c:spPr>
        <c:marker>
          <c:symbol val="none"/>
        </c:marker>
      </c:pivotFmt>
      <c:pivotFmt>
        <c:idx val="2"/>
        <c:spPr>
          <a:ln w="34925">
            <a:solidFill>
              <a:schemeClr val="bg1"/>
            </a:solidFill>
          </a:ln>
        </c:spPr>
        <c:marker>
          <c:symbol val="none"/>
        </c:marker>
      </c:pivotFmt>
    </c:pivotFmts>
    <c:plotArea>
      <c:layout>
        <c:manualLayout>
          <c:layoutTarget val="inner"/>
          <c:xMode val="edge"/>
          <c:yMode val="edge"/>
          <c:x val="1.0178468785241658E-2"/>
          <c:y val="6.1718743019505175E-3"/>
          <c:w val="0.98333334791483118"/>
          <c:h val="0.99382716049382713"/>
        </c:manualLayout>
      </c:layout>
      <c:lineChart>
        <c:grouping val="standard"/>
        <c:varyColors val="0"/>
        <c:ser>
          <c:idx val="0"/>
          <c:order val="0"/>
          <c:tx>
            <c:strRef>
              <c:f>KPI!$H$3</c:f>
              <c:strCache>
                <c:ptCount val="1"/>
                <c:pt idx="0">
                  <c:v>Total</c:v>
                </c:pt>
              </c:strCache>
            </c:strRef>
          </c:tx>
          <c:spPr>
            <a:ln w="34925">
              <a:solidFill>
                <a:schemeClr val="bg1"/>
              </a:solidFill>
            </a:ln>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marker val="1"/>
        <c:smooth val="0"/>
        <c:axId val="189433344"/>
        <c:axId val="189434880"/>
      </c:lineChart>
      <c:catAx>
        <c:axId val="189433344"/>
        <c:scaling>
          <c:orientation val="minMax"/>
        </c:scaling>
        <c:delete val="1"/>
        <c:axPos val="b"/>
        <c:majorTickMark val="out"/>
        <c:minorTickMark val="none"/>
        <c:tickLblPos val="nextTo"/>
        <c:crossAx val="189434880"/>
        <c:crosses val="autoZero"/>
        <c:auto val="1"/>
        <c:lblAlgn val="ctr"/>
        <c:lblOffset val="100"/>
        <c:noMultiLvlLbl val="0"/>
      </c:catAx>
      <c:valAx>
        <c:axId val="189434880"/>
        <c:scaling>
          <c:orientation val="minMax"/>
        </c:scaling>
        <c:delete val="1"/>
        <c:axPos val="l"/>
        <c:numFmt formatCode="General" sourceLinked="1"/>
        <c:majorTickMark val="out"/>
        <c:minorTickMark val="none"/>
        <c:tickLblPos val="nextTo"/>
        <c:crossAx val="189433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ln w="25400">
            <a:solidFill>
              <a:schemeClr val="accent5">
                <a:lumMod val="50000"/>
              </a:schemeClr>
            </a:solidFill>
          </a:ln>
        </c:spPr>
        <c:marker>
          <c:symbol val="none"/>
        </c:marker>
      </c:pivotFmt>
      <c:pivotFmt>
        <c:idx val="1"/>
        <c:spPr>
          <a:ln w="25400">
            <a:solidFill>
              <a:schemeClr val="accent5">
                <a:lumMod val="50000"/>
              </a:schemeClr>
            </a:solidFill>
          </a:ln>
        </c:spPr>
        <c:marker>
          <c:symbol val="none"/>
        </c:marker>
      </c:pivotFmt>
      <c:pivotFmt>
        <c:idx val="2"/>
        <c:spPr>
          <a:ln w="34925">
            <a:solidFill>
              <a:schemeClr val="bg1"/>
            </a:solidFill>
          </a:ln>
        </c:spPr>
        <c:marker>
          <c:symbol val="none"/>
        </c:marker>
      </c:pivotFmt>
    </c:pivotFmts>
    <c:plotArea>
      <c:layout>
        <c:manualLayout>
          <c:layoutTarget val="inner"/>
          <c:xMode val="edge"/>
          <c:yMode val="edge"/>
          <c:x val="1.1043436636428507E-2"/>
          <c:y val="0"/>
          <c:w val="0.98895656336357152"/>
          <c:h val="1"/>
        </c:manualLayout>
      </c:layout>
      <c:lineChart>
        <c:grouping val="standard"/>
        <c:varyColors val="0"/>
        <c:ser>
          <c:idx val="0"/>
          <c:order val="0"/>
          <c:tx>
            <c:strRef>
              <c:f>KPI!$K$3</c:f>
              <c:strCache>
                <c:ptCount val="1"/>
                <c:pt idx="0">
                  <c:v>Total</c:v>
                </c:pt>
              </c:strCache>
            </c:strRef>
          </c:tx>
          <c:spPr>
            <a:ln w="34925">
              <a:solidFill>
                <a:schemeClr val="bg1"/>
              </a:solidFill>
            </a:ln>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marker val="1"/>
        <c:smooth val="0"/>
        <c:axId val="189447552"/>
        <c:axId val="189449344"/>
      </c:lineChart>
      <c:catAx>
        <c:axId val="189447552"/>
        <c:scaling>
          <c:orientation val="minMax"/>
        </c:scaling>
        <c:delete val="1"/>
        <c:axPos val="b"/>
        <c:majorTickMark val="out"/>
        <c:minorTickMark val="none"/>
        <c:tickLblPos val="nextTo"/>
        <c:crossAx val="189449344"/>
        <c:crosses val="autoZero"/>
        <c:auto val="1"/>
        <c:lblAlgn val="ctr"/>
        <c:lblOffset val="100"/>
        <c:noMultiLvlLbl val="0"/>
      </c:catAx>
      <c:valAx>
        <c:axId val="189449344"/>
        <c:scaling>
          <c:orientation val="minMax"/>
        </c:scaling>
        <c:delete val="1"/>
        <c:axPos val="l"/>
        <c:numFmt formatCode="General" sourceLinked="1"/>
        <c:majorTickMark val="out"/>
        <c:minorTickMark val="none"/>
        <c:tickLblPos val="nextTo"/>
        <c:crossAx val="18944755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5400">
            <a:solidFill>
              <a:schemeClr val="accent5">
                <a:lumMod val="50000"/>
              </a:schemeClr>
            </a:solidFill>
          </a:ln>
        </c:spPr>
        <c:marker>
          <c:symbol val="none"/>
        </c:marker>
      </c:pivotFmt>
      <c:pivotFmt>
        <c:idx val="1"/>
        <c:spPr>
          <a:ln w="25400">
            <a:solidFill>
              <a:schemeClr val="accent5">
                <a:lumMod val="50000"/>
              </a:schemeClr>
            </a:solidFill>
          </a:ln>
        </c:spPr>
        <c:marker>
          <c:symbol val="none"/>
        </c:marker>
      </c:pivotFmt>
      <c:pivotFmt>
        <c:idx val="2"/>
        <c:spPr>
          <a:ln w="34925">
            <a:solidFill>
              <a:schemeClr val="bg1"/>
            </a:solidFill>
          </a:ln>
        </c:spPr>
        <c:marker>
          <c:symbol val="none"/>
        </c:marker>
      </c:pivotFmt>
    </c:pivotFmts>
    <c:plotArea>
      <c:layout>
        <c:manualLayout>
          <c:layoutTarget val="inner"/>
          <c:xMode val="edge"/>
          <c:yMode val="edge"/>
          <c:x val="0"/>
          <c:y val="0"/>
          <c:w val="1"/>
          <c:h val="1"/>
        </c:manualLayout>
      </c:layout>
      <c:lineChart>
        <c:grouping val="standard"/>
        <c:varyColors val="0"/>
        <c:ser>
          <c:idx val="0"/>
          <c:order val="0"/>
          <c:tx>
            <c:strRef>
              <c:f>KPI!$C$24</c:f>
              <c:strCache>
                <c:ptCount val="1"/>
                <c:pt idx="0">
                  <c:v>Total</c:v>
                </c:pt>
              </c:strCache>
            </c:strRef>
          </c:tx>
          <c:spPr>
            <a:ln w="34925">
              <a:solidFill>
                <a:schemeClr val="bg1"/>
              </a:solidFill>
            </a:ln>
          </c:spPr>
          <c:marker>
            <c:symbol val="none"/>
          </c:marker>
          <c:cat>
            <c:strRef>
              <c:f>KPI!$B$25:$B$37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KPI!$C$25:$C$37</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marker val="1"/>
        <c:smooth val="0"/>
        <c:axId val="194479616"/>
        <c:axId val="194481152"/>
      </c:lineChart>
      <c:catAx>
        <c:axId val="194479616"/>
        <c:scaling>
          <c:orientation val="minMax"/>
        </c:scaling>
        <c:delete val="1"/>
        <c:axPos val="b"/>
        <c:majorTickMark val="out"/>
        <c:minorTickMark val="none"/>
        <c:tickLblPos val="nextTo"/>
        <c:crossAx val="194481152"/>
        <c:crosses val="autoZero"/>
        <c:auto val="1"/>
        <c:lblAlgn val="ctr"/>
        <c:lblOffset val="100"/>
        <c:noMultiLvlLbl val="0"/>
      </c:catAx>
      <c:valAx>
        <c:axId val="194481152"/>
        <c:scaling>
          <c:orientation val="minMax"/>
        </c:scaling>
        <c:delete val="1"/>
        <c:axPos val="l"/>
        <c:numFmt formatCode="0%" sourceLinked="1"/>
        <c:majorTickMark val="out"/>
        <c:minorTickMark val="none"/>
        <c:tickLblPos val="nextTo"/>
        <c:crossAx val="1944796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2"/>
  </c:pivotSource>
  <c:chart>
    <c:autoTitleDeleted val="1"/>
    <c:pivotFmts>
      <c:pivotFmt>
        <c:idx val="0"/>
        <c:spPr>
          <a:ln>
            <a:solidFill>
              <a:schemeClr val="accent5">
                <a:lumMod val="50000"/>
              </a:schemeClr>
            </a:solidFill>
          </a:ln>
        </c:spPr>
        <c:marker>
          <c:symbol val="none"/>
        </c:marker>
      </c:pivotFmt>
      <c:pivotFmt>
        <c:idx val="1"/>
        <c:spPr>
          <a:ln>
            <a:solidFill>
              <a:schemeClr val="accent5">
                <a:lumMod val="50000"/>
              </a:schemeClr>
            </a:solidFill>
          </a:ln>
        </c:spPr>
        <c:marker>
          <c:symbol val="none"/>
        </c:marker>
      </c:pivotFmt>
      <c:pivotFmt>
        <c:idx val="2"/>
        <c:spPr>
          <a:ln w="34925">
            <a:solidFill>
              <a:schemeClr val="bg1"/>
            </a:solidFill>
          </a:ln>
        </c:spPr>
        <c:marker>
          <c:symbol val="none"/>
        </c:marker>
      </c:pivotFmt>
    </c:pivotFmts>
    <c:plotArea>
      <c:layout>
        <c:manualLayout>
          <c:layoutTarget val="inner"/>
          <c:xMode val="edge"/>
          <c:yMode val="edge"/>
          <c:x val="0"/>
          <c:y val="0"/>
          <c:w val="1"/>
          <c:h val="0.98538057742782148"/>
        </c:manualLayout>
      </c:layout>
      <c:lineChart>
        <c:grouping val="standard"/>
        <c:varyColors val="0"/>
        <c:ser>
          <c:idx val="0"/>
          <c:order val="0"/>
          <c:tx>
            <c:strRef>
              <c:f>KPI!$B$3</c:f>
              <c:strCache>
                <c:ptCount val="1"/>
                <c:pt idx="0">
                  <c:v>Total</c:v>
                </c:pt>
              </c:strCache>
            </c:strRef>
          </c:tx>
          <c:spPr>
            <a:ln w="34925">
              <a:solidFill>
                <a:schemeClr val="bg1"/>
              </a:solidFill>
            </a:ln>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marker val="1"/>
        <c:smooth val="0"/>
        <c:axId val="194493824"/>
        <c:axId val="196543616"/>
      </c:lineChart>
      <c:catAx>
        <c:axId val="194493824"/>
        <c:scaling>
          <c:orientation val="minMax"/>
        </c:scaling>
        <c:delete val="1"/>
        <c:axPos val="b"/>
        <c:majorTickMark val="out"/>
        <c:minorTickMark val="none"/>
        <c:tickLblPos val="nextTo"/>
        <c:crossAx val="196543616"/>
        <c:crosses val="autoZero"/>
        <c:auto val="1"/>
        <c:lblAlgn val="ctr"/>
        <c:lblOffset val="100"/>
        <c:noMultiLvlLbl val="0"/>
      </c:catAx>
      <c:valAx>
        <c:axId val="196543616"/>
        <c:scaling>
          <c:orientation val="minMax"/>
        </c:scaling>
        <c:delete val="1"/>
        <c:axPos val="l"/>
        <c:numFmt formatCode="General" sourceLinked="1"/>
        <c:majorTickMark val="out"/>
        <c:minorTickMark val="none"/>
        <c:tickLblPos val="nextTo"/>
        <c:crossAx val="19449382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solidFill>
            <a:schemeClr val="accent1">
              <a:lumMod val="75000"/>
            </a:schemeClr>
          </a:solidFill>
        </c:spPr>
        <c:marker>
          <c:symbol val="none"/>
        </c:marker>
      </c:pivotFmt>
      <c:pivotFmt>
        <c:idx val="5"/>
        <c:spPr>
          <a:solidFill>
            <a:schemeClr val="bg2"/>
          </a:solidFill>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er>
        <c:dLbls>
          <c:showLegendKey val="0"/>
          <c:showVal val="0"/>
          <c:showCatName val="0"/>
          <c:showSerName val="0"/>
          <c:showPercent val="0"/>
          <c:showBubbleSize val="0"/>
        </c:dLbls>
        <c:axId val="196372352"/>
        <c:axId val="196373888"/>
      </c:areaChart>
      <c:barChart>
        <c:barDir val="col"/>
        <c:grouping val="clustered"/>
        <c:varyColors val="0"/>
        <c:ser>
          <c:idx val="0"/>
          <c:order val="0"/>
          <c:tx>
            <c:strRef>
              <c:f>'Combo Chart'!$B$3</c:f>
              <c:strCache>
                <c:ptCount val="1"/>
                <c:pt idx="0">
                  <c:v>Sum of Sales</c:v>
                </c:pt>
              </c:strCache>
            </c:strRef>
          </c:tx>
          <c:spPr>
            <a:solidFill>
              <a:schemeClr val="bg2"/>
            </a:solidFill>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150"/>
        <c:axId val="196372352"/>
        <c:axId val="196373888"/>
      </c:barChart>
      <c:catAx>
        <c:axId val="196372352"/>
        <c:scaling>
          <c:orientation val="minMax"/>
        </c:scaling>
        <c:delete val="0"/>
        <c:axPos val="b"/>
        <c:majorTickMark val="out"/>
        <c:minorTickMark val="none"/>
        <c:tickLblPos val="nextTo"/>
        <c:txPr>
          <a:bodyPr/>
          <a:lstStyle/>
          <a:p>
            <a:pPr>
              <a:defRPr b="1">
                <a:solidFill>
                  <a:schemeClr val="bg1"/>
                </a:solidFill>
              </a:defRPr>
            </a:pPr>
            <a:endParaRPr lang="en-US"/>
          </a:p>
        </c:txPr>
        <c:crossAx val="196373888"/>
        <c:crossesAt val="0"/>
        <c:auto val="1"/>
        <c:lblAlgn val="ctr"/>
        <c:lblOffset val="100"/>
        <c:noMultiLvlLbl val="0"/>
      </c:catAx>
      <c:valAx>
        <c:axId val="196373888"/>
        <c:scaling>
          <c:orientation val="minMax"/>
        </c:scaling>
        <c:delete val="0"/>
        <c:axPos val="l"/>
        <c:numFmt formatCode="\$0,&quot;K&quot;" sourceLinked="0"/>
        <c:majorTickMark val="out"/>
        <c:minorTickMark val="none"/>
        <c:tickLblPos val="nextTo"/>
        <c:txPr>
          <a:bodyPr/>
          <a:lstStyle/>
          <a:p>
            <a:pPr>
              <a:defRPr b="1">
                <a:solidFill>
                  <a:schemeClr val="bg1"/>
                </a:solidFill>
              </a:defRPr>
            </a:pPr>
            <a:endParaRPr lang="en-US"/>
          </a:p>
        </c:txPr>
        <c:crossAx val="196372352"/>
        <c:crosses val="autoZero"/>
        <c:crossBetween val="between"/>
      </c:valAx>
      <c:spPr>
        <a:noFill/>
        <a:ln>
          <a:noFill/>
        </a:ln>
      </c:spPr>
    </c:plotArea>
    <c:legend>
      <c:legendPos val="t"/>
      <c:layout/>
      <c:overlay val="0"/>
      <c:spPr>
        <a:noFill/>
      </c:spPr>
      <c:txPr>
        <a:bodyPr/>
        <a:lstStyle/>
        <a:p>
          <a:pPr>
            <a:defRPr b="1">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Sheet2!$F$3</c:f>
              <c:strCache>
                <c:ptCount val="1"/>
                <c:pt idx="0">
                  <c:v>profit</c:v>
                </c:pt>
              </c:strCache>
            </c:strRef>
          </c:tx>
          <c:spPr>
            <a:gradFill flip="none" rotWithShape="1">
              <a:gsLst>
                <a:gs pos="0">
                  <a:schemeClr val="bg1"/>
                </a:gs>
                <a:gs pos="100000">
                  <a:schemeClr val="tx1">
                    <a:lumMod val="50000"/>
                    <a:lumOff val="50000"/>
                  </a:schemeClr>
                </a:gs>
              </a:gsLst>
              <a:lin ang="5400000" scaled="1"/>
              <a:tileRect/>
            </a:gradFill>
          </c:spPr>
          <c:invertIfNegative val="0"/>
          <c:cat>
            <c:strRef>
              <c:f>Sheet2!$E$4:$E$7</c:f>
              <c:strCache>
                <c:ptCount val="4"/>
                <c:pt idx="0">
                  <c:v>Furniture</c:v>
                </c:pt>
                <c:pt idx="1">
                  <c:v>Office Supplies</c:v>
                </c:pt>
                <c:pt idx="2">
                  <c:v>Technology</c:v>
                </c:pt>
                <c:pt idx="3">
                  <c:v>Grand Total</c:v>
                </c:pt>
              </c:strCache>
            </c:strRef>
          </c:cat>
          <c:val>
            <c:numRef>
              <c:f>Sheet2!$F$4:$F$7</c:f>
              <c:numCache>
                <c:formatCode>General</c:formatCode>
                <c:ptCount val="4"/>
                <c:pt idx="0">
                  <c:v>18451.272799999992</c:v>
                </c:pt>
                <c:pt idx="1">
                  <c:v>122490.8008000001</c:v>
                </c:pt>
                <c:pt idx="2">
                  <c:v>145454.9480999998</c:v>
                </c:pt>
                <c:pt idx="3">
                  <c:v>286397.02169999992</c:v>
                </c:pt>
              </c:numCache>
            </c:numRef>
          </c:val>
        </c:ser>
        <c:dLbls>
          <c:showLegendKey val="0"/>
          <c:showVal val="0"/>
          <c:showCatName val="0"/>
          <c:showSerName val="0"/>
          <c:showPercent val="0"/>
          <c:showBubbleSize val="0"/>
        </c:dLbls>
        <c:gapWidth val="150"/>
        <c:overlap val="100"/>
        <c:axId val="196385792"/>
        <c:axId val="196387584"/>
      </c:barChart>
      <c:catAx>
        <c:axId val="196385792"/>
        <c:scaling>
          <c:orientation val="minMax"/>
        </c:scaling>
        <c:delete val="0"/>
        <c:axPos val="b"/>
        <c:majorTickMark val="out"/>
        <c:minorTickMark val="none"/>
        <c:tickLblPos val="nextTo"/>
        <c:txPr>
          <a:bodyPr/>
          <a:lstStyle/>
          <a:p>
            <a:pPr>
              <a:defRPr b="1">
                <a:solidFill>
                  <a:schemeClr val="bg1"/>
                </a:solidFill>
              </a:defRPr>
            </a:pPr>
            <a:endParaRPr lang="en-US"/>
          </a:p>
        </c:txPr>
        <c:crossAx val="196387584"/>
        <c:crosses val="autoZero"/>
        <c:auto val="1"/>
        <c:lblAlgn val="ctr"/>
        <c:lblOffset val="100"/>
        <c:noMultiLvlLbl val="0"/>
      </c:catAx>
      <c:valAx>
        <c:axId val="196387584"/>
        <c:scaling>
          <c:orientation val="minMax"/>
        </c:scaling>
        <c:delete val="0"/>
        <c:axPos val="l"/>
        <c:numFmt formatCode="General" sourceLinked="1"/>
        <c:majorTickMark val="out"/>
        <c:minorTickMark val="none"/>
        <c:tickLblPos val="nextTo"/>
        <c:txPr>
          <a:bodyPr/>
          <a:lstStyle/>
          <a:p>
            <a:pPr>
              <a:defRPr b="1">
                <a:solidFill>
                  <a:schemeClr val="bg1"/>
                </a:solidFill>
              </a:defRPr>
            </a:pPr>
            <a:endParaRPr lang="en-US"/>
          </a:p>
        </c:txPr>
        <c:crossAx val="19638579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2"/>
  </c:pivotSource>
  <c:chart>
    <c:autoTitleDeleted val="1"/>
    <c:pivotFmts>
      <c:pivotFmt>
        <c:idx val="0"/>
        <c:marker>
          <c:symbol val="none"/>
        </c:marker>
      </c:pivotFmt>
      <c:pivotFmt>
        <c:idx val="1"/>
        <c:marker>
          <c:symbol val="none"/>
        </c:marker>
      </c:pivotFmt>
      <c:pivotFmt>
        <c:idx val="2"/>
        <c:spPr>
          <a:solidFill>
            <a:schemeClr val="accent1">
              <a:lumMod val="75000"/>
            </a:schemeClr>
          </a:solidFill>
        </c:spPr>
        <c:marker>
          <c:symbol val="none"/>
        </c:marker>
        <c:dLbl>
          <c:idx val="0"/>
          <c:layout/>
          <c:spPr/>
          <c:txPr>
            <a:bodyPr/>
            <a:lstStyle/>
            <a:p>
              <a:pPr>
                <a:defRPr b="1">
                  <a:solidFill>
                    <a:schemeClr val="bg1"/>
                  </a:solidFill>
                </a:defRPr>
              </a:pPr>
              <a:endParaRPr lang="en-US"/>
            </a:p>
          </c:txPr>
          <c:showLegendKey val="0"/>
          <c:showVal val="1"/>
          <c:showCatName val="0"/>
          <c:showSerName val="0"/>
          <c:showPercent val="0"/>
          <c:showBubbleSize val="0"/>
        </c:dLbl>
      </c:pivotFmt>
      <c:pivotFmt>
        <c:idx val="3"/>
      </c:pivotFmt>
      <c:pivotFmt>
        <c:idx val="4"/>
        <c:spPr>
          <a:solidFill>
            <a:srgbClr val="5899D4"/>
          </a:solidFill>
        </c:spPr>
      </c:pivotFmt>
      <c:pivotFmt>
        <c:idx val="5"/>
        <c:spPr>
          <a:solidFill>
            <a:schemeClr val="accent1">
              <a:lumMod val="60000"/>
              <a:lumOff val="40000"/>
            </a:schemeClr>
          </a:solidFill>
        </c:spPr>
      </c:pivotFmt>
    </c:pivotFmts>
    <c:plotArea>
      <c:layout>
        <c:manualLayout>
          <c:layoutTarget val="inner"/>
          <c:xMode val="edge"/>
          <c:yMode val="edge"/>
          <c:x val="0.22708443343691831"/>
          <c:y val="0.14441681215187469"/>
          <c:w val="0.5537437790602584"/>
          <c:h val="0.84439662236790536"/>
        </c:manualLayout>
      </c:layout>
      <c:doughnutChart>
        <c:varyColors val="1"/>
        <c:ser>
          <c:idx val="0"/>
          <c:order val="0"/>
          <c:tx>
            <c:strRef>
              <c:f>'Combo Chart'!$B$19</c:f>
              <c:strCache>
                <c:ptCount val="1"/>
                <c:pt idx="0">
                  <c:v>Total</c:v>
                </c:pt>
              </c:strCache>
            </c:strRef>
          </c:tx>
          <c:spPr>
            <a:solidFill>
              <a:schemeClr val="accent1">
                <a:lumMod val="75000"/>
              </a:schemeClr>
            </a:solidFill>
          </c:spPr>
          <c:explosion val="3"/>
          <c:dPt>
            <c:idx val="1"/>
            <c:bubble3D val="0"/>
            <c:spPr>
              <a:solidFill>
                <a:schemeClr val="accent1">
                  <a:lumMod val="60000"/>
                  <a:lumOff val="40000"/>
                </a:schemeClr>
              </a:solidFill>
            </c:spPr>
          </c:dPt>
          <c:dPt>
            <c:idx val="2"/>
            <c:bubble3D val="0"/>
            <c:spPr>
              <a:solidFill>
                <a:srgbClr val="5899D4"/>
              </a:solidFill>
            </c:spPr>
          </c:dPt>
          <c:dLbls>
            <c:spPr/>
            <c:txPr>
              <a:bodyPr/>
              <a:lstStyle/>
              <a:p>
                <a:pPr>
                  <a:defRPr b="1">
                    <a:solidFill>
                      <a:schemeClr val="bg1"/>
                    </a:solidFill>
                  </a:defRPr>
                </a:pPr>
                <a:endParaRPr lang="en-US"/>
              </a:p>
            </c:txPr>
            <c:showLegendKey val="0"/>
            <c:showVal val="1"/>
            <c:showCatName val="0"/>
            <c:showSerName val="0"/>
            <c:showPercent val="0"/>
            <c:showBubbleSize val="0"/>
            <c:showLeaderLines val="1"/>
          </c:dLbls>
          <c:cat>
            <c:strRef>
              <c:f>'Combo Chart'!$A$20:$A$23</c:f>
              <c:strCache>
                <c:ptCount val="3"/>
                <c:pt idx="0">
                  <c:v>Furniture</c:v>
                </c:pt>
                <c:pt idx="1">
                  <c:v>Office Supplies</c:v>
                </c:pt>
                <c:pt idx="2">
                  <c:v>Technology</c:v>
                </c:pt>
              </c:strCache>
            </c:strRef>
          </c:cat>
          <c:val>
            <c:numRef>
              <c:f>'Combo Chart'!$B$20:$B$23</c:f>
              <c:numCache>
                <c:formatCode>0.00%</c:formatCode>
                <c:ptCount val="3"/>
                <c:pt idx="0">
                  <c:v>0.32300170530281774</c:v>
                </c:pt>
                <c:pt idx="1">
                  <c:v>0.31301008302169103</c:v>
                </c:pt>
                <c:pt idx="2">
                  <c:v>0.36398821167549117</c:v>
                </c:pt>
              </c:numCache>
            </c:numRef>
          </c:val>
        </c:ser>
        <c:dLbls>
          <c:showLegendKey val="0"/>
          <c:showVal val="1"/>
          <c:showCatName val="0"/>
          <c:showSerName val="0"/>
          <c:showPercent val="0"/>
          <c:showBubbleSize val="0"/>
          <c:showLeaderLines val="1"/>
        </c:dLbls>
        <c:firstSliceAng val="0"/>
        <c:holeSize val="63"/>
      </c:doughnutChart>
    </c:plotArea>
    <c:legend>
      <c:legendPos val="t"/>
      <c:layout/>
      <c:overlay val="0"/>
      <c:txPr>
        <a:bodyPr/>
        <a:lstStyle/>
        <a:p>
          <a:pPr>
            <a:defRPr>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562681197999546E-2"/>
          <c:y val="8.5262732923799545E-2"/>
          <c:w val="0.90814751117812176"/>
          <c:h val="0.6961742451838846"/>
        </c:manualLayout>
      </c:layout>
      <c:barChart>
        <c:barDir val="col"/>
        <c:grouping val="clustered"/>
        <c:varyColors val="0"/>
        <c:ser>
          <c:idx val="0"/>
          <c:order val="0"/>
          <c:tx>
            <c:strRef>
              <c:f>'Combo Chart'!$D$36</c:f>
              <c:strCache>
                <c:ptCount val="1"/>
                <c:pt idx="0">
                  <c:v>Alabama</c:v>
                </c:pt>
              </c:strCache>
            </c:strRef>
          </c:tx>
          <c:spPr>
            <a:solidFill>
              <a:srgbClr val="CCECFF"/>
            </a:solidFill>
          </c:spPr>
          <c:invertIfNegative val="0"/>
          <c:val>
            <c:numRef>
              <c:f>'Combo Chart'!$E$36</c:f>
              <c:numCache>
                <c:formatCode>General</c:formatCode>
                <c:ptCount val="1"/>
                <c:pt idx="0">
                  <c:v>19510.639999999992</c:v>
                </c:pt>
              </c:numCache>
            </c:numRef>
          </c:val>
        </c:ser>
        <c:ser>
          <c:idx val="1"/>
          <c:order val="1"/>
          <c:tx>
            <c:strRef>
              <c:f>'Combo Chart'!$D$38</c:f>
              <c:strCache>
                <c:ptCount val="1"/>
                <c:pt idx="0">
                  <c:v>Arkansas</c:v>
                </c:pt>
              </c:strCache>
            </c:strRef>
          </c:tx>
          <c:spPr>
            <a:solidFill>
              <a:srgbClr val="C00000"/>
            </a:solidFill>
          </c:spPr>
          <c:invertIfNegative val="0"/>
          <c:val>
            <c:numRef>
              <c:f>'Combo Chart'!$E$38</c:f>
              <c:numCache>
                <c:formatCode>General</c:formatCode>
                <c:ptCount val="1"/>
                <c:pt idx="0">
                  <c:v>11678.129999999997</c:v>
                </c:pt>
              </c:numCache>
            </c:numRef>
          </c:val>
        </c:ser>
        <c:ser>
          <c:idx val="2"/>
          <c:order val="2"/>
          <c:tx>
            <c:strRef>
              <c:f>'Combo Chart'!$D$40</c:f>
              <c:strCache>
                <c:ptCount val="1"/>
                <c:pt idx="0">
                  <c:v>Colorado</c:v>
                </c:pt>
              </c:strCache>
            </c:strRef>
          </c:tx>
          <c:spPr>
            <a:solidFill>
              <a:schemeClr val="tx2"/>
            </a:solidFill>
          </c:spPr>
          <c:invertIfNegative val="0"/>
          <c:val>
            <c:numRef>
              <c:f>'Combo Chart'!$E$40</c:f>
              <c:numCache>
                <c:formatCode>General</c:formatCode>
                <c:ptCount val="1"/>
                <c:pt idx="0">
                  <c:v>32108.117999999995</c:v>
                </c:pt>
              </c:numCache>
            </c:numRef>
          </c:val>
        </c:ser>
        <c:ser>
          <c:idx val="3"/>
          <c:order val="3"/>
          <c:tx>
            <c:strRef>
              <c:f>'Combo Chart'!$D$42</c:f>
              <c:strCache>
                <c:ptCount val="1"/>
                <c:pt idx="0">
                  <c:v>Delaware</c:v>
                </c:pt>
              </c:strCache>
            </c:strRef>
          </c:tx>
          <c:spPr>
            <a:solidFill>
              <a:srgbClr val="C87B50"/>
            </a:solidFill>
          </c:spPr>
          <c:invertIfNegative val="0"/>
          <c:val>
            <c:numRef>
              <c:f>'Combo Chart'!$E$42</c:f>
              <c:numCache>
                <c:formatCode>General</c:formatCode>
                <c:ptCount val="1"/>
                <c:pt idx="0">
                  <c:v>27451.068999999992</c:v>
                </c:pt>
              </c:numCache>
            </c:numRef>
          </c:val>
        </c:ser>
        <c:ser>
          <c:idx val="4"/>
          <c:order val="4"/>
          <c:tx>
            <c:strRef>
              <c:f>'Combo Chart'!$D$44</c:f>
              <c:strCache>
                <c:ptCount val="1"/>
                <c:pt idx="0">
                  <c:v>Florida</c:v>
                </c:pt>
              </c:strCache>
            </c:strRef>
          </c:tx>
          <c:spPr>
            <a:solidFill>
              <a:srgbClr val="172949"/>
            </a:solidFill>
          </c:spPr>
          <c:invertIfNegative val="0"/>
          <c:val>
            <c:numRef>
              <c:f>'Combo Chart'!$E$44</c:f>
              <c:numCache>
                <c:formatCode>General</c:formatCode>
                <c:ptCount val="1"/>
                <c:pt idx="0">
                  <c:v>89473.707999999999</c:v>
                </c:pt>
              </c:numCache>
            </c:numRef>
          </c:val>
        </c:ser>
        <c:ser>
          <c:idx val="5"/>
          <c:order val="5"/>
          <c:tx>
            <c:strRef>
              <c:f>'Combo Chart'!$D$46</c:f>
              <c:strCache>
                <c:ptCount val="1"/>
                <c:pt idx="0">
                  <c:v>Idaho</c:v>
                </c:pt>
              </c:strCache>
            </c:strRef>
          </c:tx>
          <c:spPr>
            <a:solidFill>
              <a:srgbClr val="33CC33"/>
            </a:solidFill>
            <a:ln>
              <a:solidFill>
                <a:schemeClr val="accent1"/>
              </a:solidFill>
            </a:ln>
          </c:spPr>
          <c:invertIfNegative val="0"/>
          <c:val>
            <c:numRef>
              <c:f>'Combo Chart'!$E$46</c:f>
              <c:numCache>
                <c:formatCode>General</c:formatCode>
                <c:ptCount val="1"/>
                <c:pt idx="0">
                  <c:v>4382.4860000000017</c:v>
                </c:pt>
              </c:numCache>
            </c:numRef>
          </c:val>
        </c:ser>
        <c:ser>
          <c:idx val="6"/>
          <c:order val="6"/>
          <c:tx>
            <c:strRef>
              <c:f>'Combo Chart'!$D$48</c:f>
              <c:strCache>
                <c:ptCount val="1"/>
                <c:pt idx="0">
                  <c:v>Indiana</c:v>
                </c:pt>
              </c:strCache>
            </c:strRef>
          </c:tx>
          <c:invertIfNegative val="0"/>
          <c:val>
            <c:numRef>
              <c:f>'Combo Chart'!$E$48</c:f>
              <c:numCache>
                <c:formatCode>General</c:formatCode>
                <c:ptCount val="1"/>
                <c:pt idx="0">
                  <c:v>53555.360000000001</c:v>
                </c:pt>
              </c:numCache>
            </c:numRef>
          </c:val>
        </c:ser>
        <c:ser>
          <c:idx val="7"/>
          <c:order val="7"/>
          <c:tx>
            <c:strRef>
              <c:f>'Combo Chart'!$D$50</c:f>
              <c:strCache>
                <c:ptCount val="1"/>
                <c:pt idx="0">
                  <c:v>Kansas</c:v>
                </c:pt>
              </c:strCache>
            </c:strRef>
          </c:tx>
          <c:spPr>
            <a:solidFill>
              <a:srgbClr val="B046AB"/>
            </a:solidFill>
          </c:spPr>
          <c:invertIfNegative val="0"/>
          <c:val>
            <c:numRef>
              <c:f>'Combo Chart'!$E$50</c:f>
              <c:numCache>
                <c:formatCode>General</c:formatCode>
                <c:ptCount val="1"/>
                <c:pt idx="0">
                  <c:v>2914.31</c:v>
                </c:pt>
              </c:numCache>
            </c:numRef>
          </c:val>
        </c:ser>
        <c:ser>
          <c:idx val="8"/>
          <c:order val="8"/>
          <c:tx>
            <c:strRef>
              <c:f>'Combo Chart'!$D$52</c:f>
              <c:strCache>
                <c:ptCount val="1"/>
                <c:pt idx="0">
                  <c:v>Louisiana</c:v>
                </c:pt>
              </c:strCache>
            </c:strRef>
          </c:tx>
          <c:spPr>
            <a:solidFill>
              <a:schemeClr val="bg1">
                <a:lumMod val="85000"/>
              </a:schemeClr>
            </a:solidFill>
          </c:spPr>
          <c:invertIfNegative val="0"/>
          <c:val>
            <c:numRef>
              <c:f>'Combo Chart'!$E$52</c:f>
              <c:numCache>
                <c:formatCode>General</c:formatCode>
                <c:ptCount val="1"/>
                <c:pt idx="0">
                  <c:v>9217.0299999999988</c:v>
                </c:pt>
              </c:numCache>
            </c:numRef>
          </c:val>
        </c:ser>
        <c:ser>
          <c:idx val="9"/>
          <c:order val="9"/>
          <c:tx>
            <c:strRef>
              <c:f>'Combo Chart'!$D$54</c:f>
              <c:strCache>
                <c:ptCount val="1"/>
                <c:pt idx="0">
                  <c:v>Maryland</c:v>
                </c:pt>
              </c:strCache>
            </c:strRef>
          </c:tx>
          <c:spPr>
            <a:solidFill>
              <a:schemeClr val="accent4">
                <a:lumMod val="40000"/>
                <a:lumOff val="60000"/>
              </a:schemeClr>
            </a:solidFill>
          </c:spPr>
          <c:invertIfNegative val="0"/>
          <c:val>
            <c:numRef>
              <c:f>'Combo Chart'!$E$54</c:f>
              <c:numCache>
                <c:formatCode>General</c:formatCode>
                <c:ptCount val="1"/>
                <c:pt idx="0">
                  <c:v>23705.523000000005</c:v>
                </c:pt>
              </c:numCache>
            </c:numRef>
          </c:val>
        </c:ser>
        <c:ser>
          <c:idx val="10"/>
          <c:order val="10"/>
          <c:tx>
            <c:strRef>
              <c:f>'Combo Chart'!$D$56</c:f>
              <c:strCache>
                <c:ptCount val="1"/>
                <c:pt idx="0">
                  <c:v>Michigan</c:v>
                </c:pt>
              </c:strCache>
            </c:strRef>
          </c:tx>
          <c:spPr>
            <a:solidFill>
              <a:srgbClr val="000099"/>
            </a:solidFill>
          </c:spPr>
          <c:invertIfNegative val="0"/>
          <c:val>
            <c:numRef>
              <c:f>'Combo Chart'!$E$56</c:f>
              <c:numCache>
                <c:formatCode>General</c:formatCode>
                <c:ptCount val="1"/>
                <c:pt idx="0">
                  <c:v>76269.614000000016</c:v>
                </c:pt>
              </c:numCache>
            </c:numRef>
          </c:val>
        </c:ser>
        <c:ser>
          <c:idx val="11"/>
          <c:order val="11"/>
          <c:tx>
            <c:strRef>
              <c:f>'Combo Chart'!$D$58</c:f>
              <c:strCache>
                <c:ptCount val="1"/>
                <c:pt idx="0">
                  <c:v>Mississippi</c:v>
                </c:pt>
              </c:strCache>
            </c:strRef>
          </c:tx>
          <c:spPr>
            <a:solidFill>
              <a:srgbClr val="009600"/>
            </a:solidFill>
          </c:spPr>
          <c:invertIfNegative val="0"/>
          <c:val>
            <c:numRef>
              <c:f>'Combo Chart'!$E$58</c:f>
              <c:numCache>
                <c:formatCode>General</c:formatCode>
                <c:ptCount val="1"/>
                <c:pt idx="0">
                  <c:v>10771.34</c:v>
                </c:pt>
              </c:numCache>
            </c:numRef>
          </c:val>
        </c:ser>
        <c:ser>
          <c:idx val="12"/>
          <c:order val="12"/>
          <c:tx>
            <c:strRef>
              <c:f>'Combo Chart'!$D$60</c:f>
              <c:strCache>
                <c:ptCount val="1"/>
                <c:pt idx="0">
                  <c:v>Montana</c:v>
                </c:pt>
              </c:strCache>
            </c:strRef>
          </c:tx>
          <c:spPr>
            <a:solidFill>
              <a:schemeClr val="accent6">
                <a:lumMod val="60000"/>
                <a:lumOff val="40000"/>
              </a:schemeClr>
            </a:solidFill>
          </c:spPr>
          <c:invertIfNegative val="0"/>
          <c:val>
            <c:numRef>
              <c:f>'Combo Chart'!$E$60</c:f>
              <c:numCache>
                <c:formatCode>General</c:formatCode>
                <c:ptCount val="1"/>
                <c:pt idx="0">
                  <c:v>5589.3519999999971</c:v>
                </c:pt>
              </c:numCache>
            </c:numRef>
          </c:val>
        </c:ser>
        <c:ser>
          <c:idx val="13"/>
          <c:order val="13"/>
          <c:tx>
            <c:strRef>
              <c:f>'Combo Chart'!$D$62</c:f>
              <c:strCache>
                <c:ptCount val="1"/>
                <c:pt idx="0">
                  <c:v>Nevada</c:v>
                </c:pt>
              </c:strCache>
            </c:strRef>
          </c:tx>
          <c:spPr>
            <a:solidFill>
              <a:srgbClr val="FF0000"/>
            </a:solidFill>
          </c:spPr>
          <c:invertIfNegative val="0"/>
          <c:val>
            <c:numRef>
              <c:f>'Combo Chart'!$E$62</c:f>
              <c:numCache>
                <c:formatCode>General</c:formatCode>
                <c:ptCount val="1"/>
                <c:pt idx="0">
                  <c:v>16729.101999999999</c:v>
                </c:pt>
              </c:numCache>
            </c:numRef>
          </c:val>
        </c:ser>
        <c:ser>
          <c:idx val="14"/>
          <c:order val="14"/>
          <c:tx>
            <c:strRef>
              <c:f>'Combo Chart'!$D$64</c:f>
              <c:strCache>
                <c:ptCount val="1"/>
                <c:pt idx="0">
                  <c:v>New Jersey</c:v>
                </c:pt>
              </c:strCache>
            </c:strRef>
          </c:tx>
          <c:spPr>
            <a:solidFill>
              <a:schemeClr val="bg1">
                <a:lumMod val="50000"/>
              </a:schemeClr>
            </a:solidFill>
          </c:spPr>
          <c:invertIfNegative val="0"/>
          <c:val>
            <c:numRef>
              <c:f>'Combo Chart'!$E$64</c:f>
              <c:numCache>
                <c:formatCode>General</c:formatCode>
                <c:ptCount val="1"/>
                <c:pt idx="0">
                  <c:v>35764.312000000013</c:v>
                </c:pt>
              </c:numCache>
            </c:numRef>
          </c:val>
        </c:ser>
        <c:ser>
          <c:idx val="15"/>
          <c:order val="15"/>
          <c:tx>
            <c:strRef>
              <c:f>'Combo Chart'!$D$66</c:f>
              <c:strCache>
                <c:ptCount val="1"/>
                <c:pt idx="0">
                  <c:v>New York</c:v>
                </c:pt>
              </c:strCache>
            </c:strRef>
          </c:tx>
          <c:invertIfNegative val="0"/>
          <c:val>
            <c:numRef>
              <c:f>'Combo Chart'!$E$66</c:f>
              <c:numCache>
                <c:formatCode>General</c:formatCode>
                <c:ptCount val="1"/>
                <c:pt idx="0">
                  <c:v>310876.27099999978</c:v>
                </c:pt>
              </c:numCache>
            </c:numRef>
          </c:val>
        </c:ser>
        <c:ser>
          <c:idx val="16"/>
          <c:order val="16"/>
          <c:tx>
            <c:strRef>
              <c:f>'Combo Chart'!$D$68</c:f>
              <c:strCache>
                <c:ptCount val="1"/>
                <c:pt idx="0">
                  <c:v>North Dakota</c:v>
                </c:pt>
              </c:strCache>
            </c:strRef>
          </c:tx>
          <c:invertIfNegative val="0"/>
          <c:val>
            <c:numRef>
              <c:f>'Combo Chart'!$E$68</c:f>
              <c:numCache>
                <c:formatCode>General</c:formatCode>
                <c:ptCount val="1"/>
                <c:pt idx="0">
                  <c:v>919.91</c:v>
                </c:pt>
              </c:numCache>
            </c:numRef>
          </c:val>
        </c:ser>
        <c:ser>
          <c:idx val="17"/>
          <c:order val="17"/>
          <c:tx>
            <c:strRef>
              <c:f>'Combo Chart'!$D$70</c:f>
              <c:strCache>
                <c:ptCount val="1"/>
                <c:pt idx="0">
                  <c:v>Oklahoma</c:v>
                </c:pt>
              </c:strCache>
            </c:strRef>
          </c:tx>
          <c:spPr>
            <a:solidFill>
              <a:srgbClr val="16EE87"/>
            </a:solidFill>
          </c:spPr>
          <c:invertIfNegative val="0"/>
          <c:val>
            <c:numRef>
              <c:f>'Combo Chart'!$E$70</c:f>
              <c:numCache>
                <c:formatCode>General</c:formatCode>
                <c:ptCount val="1"/>
                <c:pt idx="0">
                  <c:v>19683.390000000003</c:v>
                </c:pt>
              </c:numCache>
            </c:numRef>
          </c:val>
        </c:ser>
        <c:ser>
          <c:idx val="18"/>
          <c:order val="18"/>
          <c:tx>
            <c:strRef>
              <c:f>'Combo Chart'!$D$72</c:f>
              <c:strCache>
                <c:ptCount val="1"/>
                <c:pt idx="0">
                  <c:v>Pennsylvania</c:v>
                </c:pt>
              </c:strCache>
            </c:strRef>
          </c:tx>
          <c:spPr>
            <a:solidFill>
              <a:schemeClr val="accent5">
                <a:lumMod val="40000"/>
                <a:lumOff val="60000"/>
              </a:schemeClr>
            </a:solidFill>
          </c:spPr>
          <c:invertIfNegative val="0"/>
          <c:val>
            <c:numRef>
              <c:f>'Combo Chart'!$E$72</c:f>
              <c:numCache>
                <c:formatCode>General</c:formatCode>
                <c:ptCount val="1"/>
                <c:pt idx="0">
                  <c:v>116511.91400000003</c:v>
                </c:pt>
              </c:numCache>
            </c:numRef>
          </c:val>
        </c:ser>
        <c:ser>
          <c:idx val="19"/>
          <c:order val="19"/>
          <c:tx>
            <c:strRef>
              <c:f>'Combo Chart'!$D$74</c:f>
              <c:strCache>
                <c:ptCount val="1"/>
                <c:pt idx="0">
                  <c:v>South Carolina</c:v>
                </c:pt>
              </c:strCache>
            </c:strRef>
          </c:tx>
          <c:spPr>
            <a:solidFill>
              <a:srgbClr val="A29A34"/>
            </a:solidFill>
          </c:spPr>
          <c:invertIfNegative val="0"/>
          <c:val>
            <c:numRef>
              <c:f>'Combo Chart'!$E$74</c:f>
              <c:numCache>
                <c:formatCode>General</c:formatCode>
                <c:ptCount val="1"/>
                <c:pt idx="0">
                  <c:v>8481.7099999999991</c:v>
                </c:pt>
              </c:numCache>
            </c:numRef>
          </c:val>
        </c:ser>
        <c:ser>
          <c:idx val="20"/>
          <c:order val="20"/>
          <c:tx>
            <c:strRef>
              <c:f>'Combo Chart'!$D$76</c:f>
              <c:strCache>
                <c:ptCount val="1"/>
                <c:pt idx="0">
                  <c:v>Tennessee</c:v>
                </c:pt>
              </c:strCache>
            </c:strRef>
          </c:tx>
          <c:spPr>
            <a:solidFill>
              <a:srgbClr val="00FFFF"/>
            </a:solidFill>
          </c:spPr>
          <c:invertIfNegative val="0"/>
          <c:val>
            <c:numRef>
              <c:f>'Combo Chart'!$E$76</c:f>
              <c:numCache>
                <c:formatCode>General</c:formatCode>
                <c:ptCount val="1"/>
                <c:pt idx="0">
                  <c:v>30661.872999999981</c:v>
                </c:pt>
              </c:numCache>
            </c:numRef>
          </c:val>
        </c:ser>
        <c:ser>
          <c:idx val="21"/>
          <c:order val="21"/>
          <c:tx>
            <c:strRef>
              <c:f>'Combo Chart'!$D$78</c:f>
              <c:strCache>
                <c:ptCount val="1"/>
                <c:pt idx="0">
                  <c:v>Utah</c:v>
                </c:pt>
              </c:strCache>
            </c:strRef>
          </c:tx>
          <c:spPr>
            <a:solidFill>
              <a:srgbClr val="FF00FF"/>
            </a:solidFill>
          </c:spPr>
          <c:invertIfNegative val="0"/>
          <c:val>
            <c:numRef>
              <c:f>'Combo Chart'!$E$78</c:f>
              <c:numCache>
                <c:formatCode>General</c:formatCode>
                <c:ptCount val="1"/>
                <c:pt idx="0">
                  <c:v>11220.055999999999</c:v>
                </c:pt>
              </c:numCache>
            </c:numRef>
          </c:val>
        </c:ser>
        <c:ser>
          <c:idx val="22"/>
          <c:order val="22"/>
          <c:tx>
            <c:strRef>
              <c:f>'Combo Chart'!$D$80</c:f>
              <c:strCache>
                <c:ptCount val="1"/>
                <c:pt idx="0">
                  <c:v>Virginia</c:v>
                </c:pt>
              </c:strCache>
            </c:strRef>
          </c:tx>
          <c:spPr>
            <a:solidFill>
              <a:srgbClr val="FFFF00"/>
            </a:solidFill>
          </c:spPr>
          <c:invertIfNegative val="0"/>
          <c:val>
            <c:numRef>
              <c:f>'Combo Chart'!$E$80</c:f>
              <c:numCache>
                <c:formatCode>General</c:formatCode>
                <c:ptCount val="1"/>
                <c:pt idx="0">
                  <c:v>70636.719999999987</c:v>
                </c:pt>
              </c:numCache>
            </c:numRef>
          </c:val>
        </c:ser>
        <c:ser>
          <c:idx val="23"/>
          <c:order val="23"/>
          <c:tx>
            <c:strRef>
              <c:f>'Combo Chart'!$D$82</c:f>
              <c:strCache>
                <c:ptCount val="1"/>
                <c:pt idx="0">
                  <c:v>West Virginia</c:v>
                </c:pt>
              </c:strCache>
            </c:strRef>
          </c:tx>
          <c:invertIfNegative val="0"/>
          <c:val>
            <c:numRef>
              <c:f>'Combo Chart'!$E$82</c:f>
              <c:numCache>
                <c:formatCode>General</c:formatCode>
                <c:ptCount val="1"/>
                <c:pt idx="0">
                  <c:v>1209.8240000000001</c:v>
                </c:pt>
              </c:numCache>
            </c:numRef>
          </c:val>
        </c:ser>
        <c:ser>
          <c:idx val="24"/>
          <c:order val="24"/>
          <c:tx>
            <c:strRef>
              <c:f>'Combo Chart'!$D$84</c:f>
              <c:strCache>
                <c:ptCount val="1"/>
                <c:pt idx="0">
                  <c:v>Wyoming</c:v>
                </c:pt>
              </c:strCache>
            </c:strRef>
          </c:tx>
          <c:invertIfNegative val="0"/>
          <c:val>
            <c:numRef>
              <c:f>'Combo Chart'!$E$84</c:f>
              <c:numCache>
                <c:formatCode>General</c:formatCode>
                <c:ptCount val="1"/>
                <c:pt idx="0">
                  <c:v>1603.1360000000002</c:v>
                </c:pt>
              </c:numCache>
            </c:numRef>
          </c:val>
        </c:ser>
        <c:dLbls>
          <c:showLegendKey val="0"/>
          <c:showVal val="0"/>
          <c:showCatName val="0"/>
          <c:showSerName val="0"/>
          <c:showPercent val="0"/>
          <c:showBubbleSize val="0"/>
        </c:dLbls>
        <c:gapWidth val="150"/>
        <c:axId val="196919296"/>
        <c:axId val="196920832"/>
      </c:barChart>
      <c:catAx>
        <c:axId val="196919296"/>
        <c:scaling>
          <c:orientation val="minMax"/>
        </c:scaling>
        <c:delete val="0"/>
        <c:axPos val="b"/>
        <c:majorTickMark val="none"/>
        <c:minorTickMark val="none"/>
        <c:tickLblPos val="nextTo"/>
        <c:crossAx val="196920832"/>
        <c:crosses val="autoZero"/>
        <c:auto val="1"/>
        <c:lblAlgn val="ctr"/>
        <c:lblOffset val="100"/>
        <c:noMultiLvlLbl val="0"/>
      </c:catAx>
      <c:valAx>
        <c:axId val="196920832"/>
        <c:scaling>
          <c:orientation val="minMax"/>
        </c:scaling>
        <c:delete val="0"/>
        <c:axPos val="l"/>
        <c:numFmt formatCode="General" sourceLinked="1"/>
        <c:majorTickMark val="none"/>
        <c:minorTickMark val="none"/>
        <c:tickLblPos val="nextTo"/>
        <c:txPr>
          <a:bodyPr/>
          <a:lstStyle/>
          <a:p>
            <a:pPr>
              <a:defRPr b="1">
                <a:solidFill>
                  <a:schemeClr val="bg1"/>
                </a:solidFill>
              </a:defRPr>
            </a:pPr>
            <a:endParaRPr lang="en-US"/>
          </a:p>
        </c:txPr>
        <c:crossAx val="196919296"/>
        <c:crosses val="autoZero"/>
        <c:crossBetween val="between"/>
      </c:valAx>
      <c:spPr>
        <a:noFill/>
        <a:ln w="25400">
          <a:noFill/>
        </a:ln>
      </c:spPr>
    </c:plotArea>
    <c:legend>
      <c:legendPos val="b"/>
      <c:layout>
        <c:manualLayout>
          <c:xMode val="edge"/>
          <c:yMode val="edge"/>
          <c:x val="0"/>
          <c:y val="0.790250151992413"/>
          <c:w val="0.85301253446061176"/>
          <c:h val="0.20766784374794375"/>
        </c:manualLayout>
      </c:layout>
      <c:overlay val="0"/>
      <c:txPr>
        <a:bodyPr/>
        <a:lstStyle/>
        <a:p>
          <a:pPr>
            <a:defRPr b="1">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Chart!PivotTable4</c:name>
    <c:fmtId val="2"/>
  </c:pivotSource>
  <c:chart>
    <c:autoTitleDeleted val="1"/>
    <c:pivotFmts>
      <c:pivotFmt>
        <c:idx val="0"/>
        <c:marker>
          <c:symbol val="none"/>
        </c:marker>
      </c:pivotFmt>
      <c:pivotFmt>
        <c:idx val="1"/>
        <c:marker>
          <c:symbol val="none"/>
        </c:marker>
      </c:pivotFmt>
      <c:pivotFmt>
        <c:idx val="2"/>
        <c:spPr>
          <a:solidFill>
            <a:schemeClr val="bg1"/>
          </a:solidFill>
        </c:spPr>
        <c:marker>
          <c:symbol val="none"/>
        </c:marker>
      </c:pivotFmt>
    </c:pivotFmts>
    <c:plotArea>
      <c:layout/>
      <c:barChart>
        <c:barDir val="bar"/>
        <c:grouping val="clustered"/>
        <c:varyColors val="0"/>
        <c:ser>
          <c:idx val="0"/>
          <c:order val="0"/>
          <c:tx>
            <c:strRef>
              <c:f>'Combo Chart'!$B$91</c:f>
              <c:strCache>
                <c:ptCount val="1"/>
                <c:pt idx="0">
                  <c:v>Total</c:v>
                </c:pt>
              </c:strCache>
            </c:strRef>
          </c:tx>
          <c:spPr>
            <a:solidFill>
              <a:schemeClr val="bg1"/>
            </a:solidFill>
          </c:spPr>
          <c:invertIfNegative val="0"/>
          <c:cat>
            <c:strRef>
              <c:f>'Combo Chart'!$A$92:$A$97</c:f>
              <c:strCache>
                <c:ptCount val="5"/>
                <c:pt idx="0">
                  <c:v>Binders</c:v>
                </c:pt>
                <c:pt idx="1">
                  <c:v>Tables</c:v>
                </c:pt>
                <c:pt idx="2">
                  <c:v>Storage</c:v>
                </c:pt>
                <c:pt idx="3">
                  <c:v>Chairs</c:v>
                </c:pt>
                <c:pt idx="4">
                  <c:v>Phones</c:v>
                </c:pt>
              </c:strCache>
            </c:strRef>
          </c:cat>
          <c:val>
            <c:numRef>
              <c:f>'Combo Chart'!$B$92:$B$97</c:f>
              <c:numCache>
                <c:formatCode>General</c:formatCode>
                <c:ptCount val="5"/>
                <c:pt idx="0">
                  <c:v>203412.73300000009</c:v>
                </c:pt>
                <c:pt idx="1">
                  <c:v>206965.53200000009</c:v>
                </c:pt>
                <c:pt idx="2">
                  <c:v>223843.60800000012</c:v>
                </c:pt>
                <c:pt idx="3">
                  <c:v>328449.1030000007</c:v>
                </c:pt>
                <c:pt idx="4">
                  <c:v>330007.05400000012</c:v>
                </c:pt>
              </c:numCache>
            </c:numRef>
          </c:val>
        </c:ser>
        <c:dLbls>
          <c:showLegendKey val="0"/>
          <c:showVal val="0"/>
          <c:showCatName val="0"/>
          <c:showSerName val="0"/>
          <c:showPercent val="0"/>
          <c:showBubbleSize val="0"/>
        </c:dLbls>
        <c:gapWidth val="150"/>
        <c:axId val="196621824"/>
        <c:axId val="196623360"/>
      </c:barChart>
      <c:catAx>
        <c:axId val="196621824"/>
        <c:scaling>
          <c:orientation val="minMax"/>
        </c:scaling>
        <c:delete val="0"/>
        <c:axPos val="l"/>
        <c:majorTickMark val="out"/>
        <c:minorTickMark val="none"/>
        <c:tickLblPos val="nextTo"/>
        <c:txPr>
          <a:bodyPr/>
          <a:lstStyle/>
          <a:p>
            <a:pPr>
              <a:defRPr>
                <a:solidFill>
                  <a:schemeClr val="bg1"/>
                </a:solidFill>
              </a:defRPr>
            </a:pPr>
            <a:endParaRPr lang="en-US"/>
          </a:p>
        </c:txPr>
        <c:crossAx val="196623360"/>
        <c:crosses val="autoZero"/>
        <c:auto val="1"/>
        <c:lblAlgn val="ctr"/>
        <c:lblOffset val="100"/>
        <c:noMultiLvlLbl val="0"/>
      </c:catAx>
      <c:valAx>
        <c:axId val="196623360"/>
        <c:scaling>
          <c:orientation val="minMax"/>
        </c:scaling>
        <c:delete val="1"/>
        <c:axPos val="b"/>
        <c:numFmt formatCode="General" sourceLinked="1"/>
        <c:majorTickMark val="out"/>
        <c:minorTickMark val="none"/>
        <c:tickLblPos val="nextTo"/>
        <c:crossAx val="19662182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image" Target="../media/image3.emf"/><Relationship Id="rId12"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2.emf"/><Relationship Id="rId11" Type="http://schemas.openxmlformats.org/officeDocument/2006/relationships/chart" Target="../charts/chart16.xml"/><Relationship Id="rId5" Type="http://schemas.openxmlformats.org/officeDocument/2006/relationships/chart" Target="../charts/chart15.xml"/><Relationship Id="rId15" Type="http://schemas.openxmlformats.org/officeDocument/2006/relationships/chart" Target="../charts/chart20.xml"/><Relationship Id="rId10" Type="http://schemas.openxmlformats.org/officeDocument/2006/relationships/image" Target="../media/image6.emf"/><Relationship Id="rId4" Type="http://schemas.openxmlformats.org/officeDocument/2006/relationships/chart" Target="../charts/chart14.xml"/><Relationship Id="rId9" Type="http://schemas.openxmlformats.org/officeDocument/2006/relationships/image" Target="../media/image5.emf"/><Relationship Id="rId1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7</xdr:col>
      <xdr:colOff>142875</xdr:colOff>
      <xdr:row>2</xdr:row>
      <xdr:rowOff>28575</xdr:rowOff>
    </xdr:from>
    <xdr:to>
      <xdr:col>14</xdr:col>
      <xdr:colOff>447675</xdr:colOff>
      <xdr:row>16</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85725</xdr:colOff>
      <xdr:row>0</xdr:row>
      <xdr:rowOff>114300</xdr:rowOff>
    </xdr:from>
    <xdr:to>
      <xdr:col>11</xdr:col>
      <xdr:colOff>390525</xdr:colOff>
      <xdr:row>15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295275</xdr:colOff>
      <xdr:row>17</xdr:row>
      <xdr:rowOff>76200</xdr:rowOff>
    </xdr:from>
    <xdr:to>
      <xdr:col>9</xdr:col>
      <xdr:colOff>571500</xdr:colOff>
      <xdr:row>29</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285750</xdr:colOff>
      <xdr:row>38</xdr:row>
      <xdr:rowOff>171449</xdr:rowOff>
    </xdr:from>
    <xdr:to>
      <xdr:col>19</xdr:col>
      <xdr:colOff>371475</xdr:colOff>
      <xdr:row>58</xdr:row>
      <xdr:rowOff>95250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342900</xdr:colOff>
      <xdr:row>88</xdr:row>
      <xdr:rowOff>95250</xdr:rowOff>
    </xdr:from>
    <xdr:to>
      <xdr:col>9</xdr:col>
      <xdr:colOff>419100</xdr:colOff>
      <xdr:row>102</xdr:row>
      <xdr:rowOff>171450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200025</xdr:colOff>
      <xdr:row>2</xdr:row>
      <xdr:rowOff>95250</xdr:rowOff>
    </xdr:from>
    <xdr:to>
      <xdr:col>6</xdr:col>
      <xdr:colOff>561975</xdr:colOff>
      <xdr:row>15</xdr:row>
      <xdr:rowOff>142875</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457575" y="476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676275</xdr:colOff>
      <xdr:row>5</xdr:row>
      <xdr:rowOff>0</xdr:rowOff>
    </xdr:from>
    <xdr:to>
      <xdr:col>7</xdr:col>
      <xdr:colOff>295275</xdr:colOff>
      <xdr:row>18</xdr:row>
      <xdr:rowOff>47625</xdr:rowOff>
    </xdr:to>
    <mc:AlternateContent xmlns:mc="http://schemas.openxmlformats.org/markup-compatibility/2006" xmlns:a14="http://schemas.microsoft.com/office/drawing/2010/main">
      <mc:Choice Requires="a14">
        <xdr:graphicFrame macro="">
          <xdr:nvGraphicFramePr>
            <xdr:cNvPr id="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933825" y="952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419100</xdr:colOff>
      <xdr:row>7</xdr:row>
      <xdr:rowOff>95250</xdr:rowOff>
    </xdr:from>
    <xdr:to>
      <xdr:col>8</xdr:col>
      <xdr:colOff>161925</xdr:colOff>
      <xdr:row>20</xdr:row>
      <xdr:rowOff>142875</xdr:rowOff>
    </xdr:to>
    <mc:AlternateContent xmlns:mc="http://schemas.openxmlformats.org/markup-compatibility/2006" xmlns:a14="http://schemas.microsoft.com/office/drawing/2010/main">
      <mc:Choice Requires="a14">
        <xdr:graphicFrame macro="">
          <xdr:nvGraphicFramePr>
            <xdr:cNvPr id="8"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410075" y="1428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28575</xdr:colOff>
      <xdr:row>6</xdr:row>
      <xdr:rowOff>47625</xdr:rowOff>
    </xdr:from>
    <xdr:to>
      <xdr:col>10</xdr:col>
      <xdr:colOff>28575</xdr:colOff>
      <xdr:row>19</xdr:row>
      <xdr:rowOff>95250</xdr:rowOff>
    </xdr:to>
    <mc:AlternateContent xmlns:mc="http://schemas.openxmlformats.org/markup-compatibility/2006" xmlns:a14="http://schemas.microsoft.com/office/drawing/2010/main">
      <mc:Choice Requires="a14">
        <xdr:graphicFrame macro="">
          <xdr:nvGraphicFramePr>
            <xdr:cNvPr id="10"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495925" y="1190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295275</xdr:colOff>
      <xdr:row>17</xdr:row>
      <xdr:rowOff>0</xdr:rowOff>
    </xdr:from>
    <xdr:to>
      <xdr:col>1</xdr:col>
      <xdr:colOff>609600</xdr:colOff>
      <xdr:row>19</xdr:row>
      <xdr:rowOff>161926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152399</xdr:colOff>
      <xdr:row>17</xdr:row>
      <xdr:rowOff>0</xdr:rowOff>
    </xdr:from>
    <xdr:to>
      <xdr:col>4</xdr:col>
      <xdr:colOff>542924</xdr:colOff>
      <xdr:row>19</xdr:row>
      <xdr:rowOff>180975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285750</xdr:colOff>
      <xdr:row>17</xdr:row>
      <xdr:rowOff>19050</xdr:rowOff>
    </xdr:from>
    <xdr:to>
      <xdr:col>7</xdr:col>
      <xdr:colOff>619126</xdr:colOff>
      <xdr:row>19</xdr:row>
      <xdr:rowOff>85726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295274</xdr:colOff>
      <xdr:row>16</xdr:row>
      <xdr:rowOff>180975</xdr:rowOff>
    </xdr:from>
    <xdr:to>
      <xdr:col>10</xdr:col>
      <xdr:colOff>733425</xdr:colOff>
      <xdr:row>19</xdr:row>
      <xdr:rowOff>95251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361950</xdr:colOff>
      <xdr:row>37</xdr:row>
      <xdr:rowOff>114301</xdr:rowOff>
    </xdr:from>
    <xdr:to>
      <xdr:col>2</xdr:col>
      <xdr:colOff>914400</xdr:colOff>
      <xdr:row>40</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133350</xdr:colOff>
      <xdr:row>3</xdr:row>
      <xdr:rowOff>28575</xdr:rowOff>
    </xdr:from>
    <xdr:to>
      <xdr:col>20</xdr:col>
      <xdr:colOff>285750</xdr:colOff>
      <xdr:row>11</xdr:row>
      <xdr:rowOff>76200</xdr:rowOff>
    </xdr:to>
    <xdr:grpSp>
      <xdr:nvGrpSpPr>
        <xdr:cNvPr id="78" name="Group 77"/>
        <xdr:cNvGrpSpPr/>
      </xdr:nvGrpSpPr>
      <xdr:grpSpPr>
        <a:xfrm>
          <a:off x="133350" y="600075"/>
          <a:ext cx="12254753" cy="1571625"/>
          <a:chOff x="133350" y="600075"/>
          <a:chExt cx="12344400" cy="1619250"/>
        </a:xfrm>
      </xdr:grpSpPr>
      <xdr:grpSp>
        <xdr:nvGrpSpPr>
          <xdr:cNvPr id="35" name="Group 34"/>
          <xdr:cNvGrpSpPr/>
        </xdr:nvGrpSpPr>
        <xdr:grpSpPr>
          <a:xfrm>
            <a:off x="133350" y="628650"/>
            <a:ext cx="1924050" cy="1590675"/>
            <a:chOff x="114300" y="600075"/>
            <a:chExt cx="1924050" cy="1590675"/>
          </a:xfrm>
        </xdr:grpSpPr>
        <xdr:grpSp>
          <xdr:nvGrpSpPr>
            <xdr:cNvPr id="14" name="Group 13"/>
            <xdr:cNvGrpSpPr/>
          </xdr:nvGrpSpPr>
          <xdr:grpSpPr>
            <a:xfrm>
              <a:off x="114300" y="600075"/>
              <a:ext cx="1924050" cy="1590675"/>
              <a:chOff x="114300" y="600075"/>
              <a:chExt cx="1924050" cy="1590675"/>
            </a:xfrm>
          </xdr:grpSpPr>
          <xdr:sp macro="" textlink="">
            <xdr:nvSpPr>
              <xdr:cNvPr id="4" name="Rounded Rectangle 3"/>
              <xdr:cNvSpPr/>
            </xdr:nvSpPr>
            <xdr:spPr>
              <a:xfrm>
                <a:off x="114300" y="971550"/>
                <a:ext cx="1914525" cy="1219200"/>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ounded Rectangle 2"/>
              <xdr:cNvSpPr/>
            </xdr:nvSpPr>
            <xdr:spPr>
              <a:xfrm>
                <a:off x="114300" y="600075"/>
                <a:ext cx="1924050" cy="3333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itchFamily="34" charset="0"/>
                  </a:rPr>
                  <a:t>SALES</a:t>
                </a:r>
              </a:p>
            </xdr:txBody>
          </xdr:sp>
          <xdr:sp macro="" textlink="KPI!C17">
            <xdr:nvSpPr>
              <xdr:cNvPr id="5" name="Rounded Rectangle 4"/>
              <xdr:cNvSpPr/>
            </xdr:nvSpPr>
            <xdr:spPr>
              <a:xfrm>
                <a:off x="219075" y="1028700"/>
                <a:ext cx="1733550" cy="2571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EDF99DB-D4B8-4353-BD57-345F42610972}" type="TxLink">
                  <a:rPr lang="en-IN" sz="1100">
                    <a:latin typeface="Arial Black" pitchFamily="34" charset="0"/>
                  </a:rPr>
                  <a:pPr algn="ctr"/>
                  <a:t> $22,97,200.86 </a:t>
                </a:fld>
                <a:endParaRPr lang="en-IN" sz="1100">
                  <a:latin typeface="Arial Black" pitchFamily="34" charset="0"/>
                </a:endParaRPr>
              </a:p>
            </xdr:txBody>
          </xdr:sp>
        </xdr:grpSp>
        <xdr:sp macro="" textlink="">
          <xdr:nvSpPr>
            <xdr:cNvPr id="10" name="Rounded Rectangle 9"/>
            <xdr:cNvSpPr/>
          </xdr:nvSpPr>
          <xdr:spPr>
            <a:xfrm>
              <a:off x="123825" y="1838325"/>
              <a:ext cx="1885949" cy="2571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latin typeface="Arial Black" pitchFamily="34" charset="0"/>
                </a:rPr>
                <a:t>YOY</a:t>
              </a:r>
              <a:r>
                <a:rPr lang="en-US" sz="1000" baseline="0">
                  <a:latin typeface="Arial Black" pitchFamily="34" charset="0"/>
                </a:rPr>
                <a:t> GROWH</a:t>
              </a:r>
              <a:r>
                <a:rPr lang="en-US" sz="1000">
                  <a:latin typeface="Arial Black" pitchFamily="34" charset="0"/>
                </a:rPr>
                <a:t> </a:t>
              </a:r>
            </a:p>
          </xdr:txBody>
        </xdr:sp>
      </xdr:grpSp>
      <xdr:grpSp>
        <xdr:nvGrpSpPr>
          <xdr:cNvPr id="36" name="Group 35"/>
          <xdr:cNvGrpSpPr/>
        </xdr:nvGrpSpPr>
        <xdr:grpSpPr>
          <a:xfrm>
            <a:off x="2666999" y="628650"/>
            <a:ext cx="1971675" cy="1590675"/>
            <a:chOff x="114300" y="600075"/>
            <a:chExt cx="1924050" cy="1590675"/>
          </a:xfrm>
        </xdr:grpSpPr>
        <xdr:grpSp>
          <xdr:nvGrpSpPr>
            <xdr:cNvPr id="37" name="Group 36"/>
            <xdr:cNvGrpSpPr/>
          </xdr:nvGrpSpPr>
          <xdr:grpSpPr>
            <a:xfrm>
              <a:off x="114300" y="600075"/>
              <a:ext cx="1924050" cy="1590675"/>
              <a:chOff x="114300" y="600075"/>
              <a:chExt cx="1924050" cy="1590675"/>
            </a:xfrm>
          </xdr:grpSpPr>
          <xdr:sp macro="" textlink="">
            <xdr:nvSpPr>
              <xdr:cNvPr id="39" name="Rounded Rectangle 38"/>
              <xdr:cNvSpPr/>
            </xdr:nvSpPr>
            <xdr:spPr>
              <a:xfrm>
                <a:off x="114300" y="600075"/>
                <a:ext cx="1924050" cy="3333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itchFamily="34" charset="0"/>
                  </a:rPr>
                  <a:t>PROFIT</a:t>
                </a:r>
              </a:p>
            </xdr:txBody>
          </xdr:sp>
          <xdr:sp macro="" textlink="">
            <xdr:nvSpPr>
              <xdr:cNvPr id="40" name="Rounded Rectangle 39"/>
              <xdr:cNvSpPr/>
            </xdr:nvSpPr>
            <xdr:spPr>
              <a:xfrm>
                <a:off x="114300" y="971550"/>
                <a:ext cx="1914525" cy="1219200"/>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41" name="Rounded Rectangle 40"/>
              <xdr:cNvSpPr/>
            </xdr:nvSpPr>
            <xdr:spPr>
              <a:xfrm>
                <a:off x="219075" y="1028700"/>
                <a:ext cx="1733550" cy="2571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F99A385-86D3-4DD4-BF25-5AED6A3EE018}" type="TxLink">
                  <a:rPr lang="en-IN" sz="1100">
                    <a:latin typeface="Arial Black" pitchFamily="34" charset="0"/>
                  </a:rPr>
                  <a:pPr algn="ctr"/>
                  <a:t> $2,86,397.02 </a:t>
                </a:fld>
                <a:endParaRPr lang="en-IN" sz="1100">
                  <a:latin typeface="Arial Black" pitchFamily="34" charset="0"/>
                </a:endParaRPr>
              </a:p>
            </xdr:txBody>
          </xdr:sp>
        </xdr:grpSp>
        <xdr:sp macro="" textlink="">
          <xdr:nvSpPr>
            <xdr:cNvPr id="38" name="Rounded Rectangle 37"/>
            <xdr:cNvSpPr/>
          </xdr:nvSpPr>
          <xdr:spPr>
            <a:xfrm>
              <a:off x="123825" y="1838325"/>
              <a:ext cx="1885949" cy="2571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latin typeface="Arial Black" pitchFamily="34" charset="0"/>
                </a:rPr>
                <a:t>YOY</a:t>
              </a:r>
              <a:r>
                <a:rPr lang="en-US" sz="1000" baseline="0">
                  <a:latin typeface="Arial Black" pitchFamily="34" charset="0"/>
                </a:rPr>
                <a:t> GROWH</a:t>
              </a:r>
              <a:r>
                <a:rPr lang="en-US" sz="1000">
                  <a:latin typeface="Arial Black" pitchFamily="34" charset="0"/>
                </a:rPr>
                <a:t> </a:t>
              </a:r>
            </a:p>
          </xdr:txBody>
        </xdr:sp>
      </xdr:grpSp>
      <xdr:grpSp>
        <xdr:nvGrpSpPr>
          <xdr:cNvPr id="42" name="Group 41"/>
          <xdr:cNvGrpSpPr/>
        </xdr:nvGrpSpPr>
        <xdr:grpSpPr>
          <a:xfrm>
            <a:off x="5257800" y="609600"/>
            <a:ext cx="2019300" cy="1590675"/>
            <a:chOff x="114300" y="600075"/>
            <a:chExt cx="1924050" cy="1590675"/>
          </a:xfrm>
        </xdr:grpSpPr>
        <xdr:grpSp>
          <xdr:nvGrpSpPr>
            <xdr:cNvPr id="43" name="Group 42"/>
            <xdr:cNvGrpSpPr/>
          </xdr:nvGrpSpPr>
          <xdr:grpSpPr>
            <a:xfrm>
              <a:off x="114300" y="600075"/>
              <a:ext cx="1924050" cy="1590675"/>
              <a:chOff x="114300" y="600075"/>
              <a:chExt cx="1924050" cy="1590675"/>
            </a:xfrm>
          </xdr:grpSpPr>
          <xdr:sp macro="" textlink="">
            <xdr:nvSpPr>
              <xdr:cNvPr id="45" name="Rounded Rectangle 44"/>
              <xdr:cNvSpPr/>
            </xdr:nvSpPr>
            <xdr:spPr>
              <a:xfrm>
                <a:off x="114300" y="600075"/>
                <a:ext cx="1924050" cy="3333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itchFamily="34" charset="0"/>
                  </a:rPr>
                  <a:t>QUNTITY</a:t>
                </a:r>
              </a:p>
            </xdr:txBody>
          </xdr:sp>
          <xdr:sp macro="" textlink="">
            <xdr:nvSpPr>
              <xdr:cNvPr id="46" name="Rounded Rectangle 45"/>
              <xdr:cNvSpPr/>
            </xdr:nvSpPr>
            <xdr:spPr>
              <a:xfrm>
                <a:off x="114300" y="971550"/>
                <a:ext cx="1914525" cy="1219200"/>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I17">
            <xdr:nvSpPr>
              <xdr:cNvPr id="47" name="Rounded Rectangle 46"/>
              <xdr:cNvSpPr/>
            </xdr:nvSpPr>
            <xdr:spPr>
              <a:xfrm>
                <a:off x="219075" y="1028700"/>
                <a:ext cx="1733550" cy="2571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F121586-2EA4-4DA4-9565-F55906038FE6}" type="TxLink">
                  <a:rPr lang="en-IN" sz="1100">
                    <a:latin typeface="Arial Black" pitchFamily="34" charset="0"/>
                  </a:rPr>
                  <a:pPr algn="ctr"/>
                  <a:t># 37873</a:t>
                </a:fld>
                <a:endParaRPr lang="en-IN" sz="1100">
                  <a:latin typeface="Arial Black" pitchFamily="34" charset="0"/>
                </a:endParaRPr>
              </a:p>
            </xdr:txBody>
          </xdr:sp>
        </xdr:grpSp>
        <xdr:sp macro="" textlink="">
          <xdr:nvSpPr>
            <xdr:cNvPr id="44" name="Rounded Rectangle 43"/>
            <xdr:cNvSpPr/>
          </xdr:nvSpPr>
          <xdr:spPr>
            <a:xfrm>
              <a:off x="123825" y="1838325"/>
              <a:ext cx="1885949" cy="2571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latin typeface="Arial Black" pitchFamily="34" charset="0"/>
                </a:rPr>
                <a:t>YOY</a:t>
              </a:r>
              <a:r>
                <a:rPr lang="en-US" sz="1000" baseline="0">
                  <a:latin typeface="Arial Black" pitchFamily="34" charset="0"/>
                </a:rPr>
                <a:t> GROWH</a:t>
              </a:r>
              <a:r>
                <a:rPr lang="en-US" sz="1000">
                  <a:latin typeface="Arial Black" pitchFamily="34" charset="0"/>
                </a:rPr>
                <a:t> </a:t>
              </a:r>
            </a:p>
          </xdr:txBody>
        </xdr:sp>
      </xdr:grpSp>
      <xdr:grpSp>
        <xdr:nvGrpSpPr>
          <xdr:cNvPr id="48" name="Group 47"/>
          <xdr:cNvGrpSpPr/>
        </xdr:nvGrpSpPr>
        <xdr:grpSpPr>
          <a:xfrm>
            <a:off x="7867650" y="628650"/>
            <a:ext cx="2038352" cy="1590675"/>
            <a:chOff x="114300" y="600075"/>
            <a:chExt cx="1924050" cy="1590675"/>
          </a:xfrm>
        </xdr:grpSpPr>
        <xdr:grpSp>
          <xdr:nvGrpSpPr>
            <xdr:cNvPr id="49" name="Group 48"/>
            <xdr:cNvGrpSpPr/>
          </xdr:nvGrpSpPr>
          <xdr:grpSpPr>
            <a:xfrm>
              <a:off x="114300" y="600075"/>
              <a:ext cx="1924050" cy="1590675"/>
              <a:chOff x="114300" y="600075"/>
              <a:chExt cx="1924050" cy="1590675"/>
            </a:xfrm>
          </xdr:grpSpPr>
          <xdr:sp macro="" textlink="">
            <xdr:nvSpPr>
              <xdr:cNvPr id="51" name="Rounded Rectangle 50"/>
              <xdr:cNvSpPr/>
            </xdr:nvSpPr>
            <xdr:spPr>
              <a:xfrm>
                <a:off x="114300" y="600075"/>
                <a:ext cx="1924050" cy="3333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itchFamily="34" charset="0"/>
                  </a:rPr>
                  <a:t>NO.</a:t>
                </a:r>
                <a:r>
                  <a:rPr lang="en-IN" sz="1100" baseline="0">
                    <a:latin typeface="Arial Black" pitchFamily="34" charset="0"/>
                  </a:rPr>
                  <a:t> OF ORDERS</a:t>
                </a:r>
                <a:endParaRPr lang="en-IN" sz="1100">
                  <a:latin typeface="Arial Black" pitchFamily="34" charset="0"/>
                </a:endParaRPr>
              </a:p>
            </xdr:txBody>
          </xdr:sp>
          <xdr:sp macro="" textlink="">
            <xdr:nvSpPr>
              <xdr:cNvPr id="52" name="Rounded Rectangle 51"/>
              <xdr:cNvSpPr/>
            </xdr:nvSpPr>
            <xdr:spPr>
              <a:xfrm>
                <a:off x="114300" y="971550"/>
                <a:ext cx="1914525" cy="1219200"/>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L17">
            <xdr:nvSpPr>
              <xdr:cNvPr id="53" name="Rounded Rectangle 52"/>
              <xdr:cNvSpPr/>
            </xdr:nvSpPr>
            <xdr:spPr>
              <a:xfrm>
                <a:off x="219075" y="1028700"/>
                <a:ext cx="1733550" cy="2571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944BF6B-D12F-4E55-BBCA-5739BC26B953}" type="TxLink">
                  <a:rPr lang="en-IN" sz="1100">
                    <a:latin typeface="Arial Black" pitchFamily="34" charset="0"/>
                  </a:rPr>
                  <a:pPr algn="ctr"/>
                  <a:t># 9994</a:t>
                </a:fld>
                <a:endParaRPr lang="en-IN" sz="1100">
                  <a:latin typeface="Arial Black" pitchFamily="34" charset="0"/>
                </a:endParaRPr>
              </a:p>
            </xdr:txBody>
          </xdr:sp>
        </xdr:grpSp>
        <xdr:sp macro="" textlink="">
          <xdr:nvSpPr>
            <xdr:cNvPr id="50" name="Rounded Rectangle 49"/>
            <xdr:cNvSpPr/>
          </xdr:nvSpPr>
          <xdr:spPr>
            <a:xfrm>
              <a:off x="123825" y="1838325"/>
              <a:ext cx="1885949" cy="2571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latin typeface="Arial Black" pitchFamily="34" charset="0"/>
                </a:rPr>
                <a:t>YOY</a:t>
              </a:r>
              <a:r>
                <a:rPr lang="en-US" sz="1000" baseline="0">
                  <a:latin typeface="Arial Black" pitchFamily="34" charset="0"/>
                </a:rPr>
                <a:t> GROWH</a:t>
              </a:r>
              <a:r>
                <a:rPr lang="en-US" sz="1000">
                  <a:latin typeface="Arial Black" pitchFamily="34" charset="0"/>
                </a:rPr>
                <a:t> </a:t>
              </a:r>
            </a:p>
          </xdr:txBody>
        </xdr:sp>
      </xdr:grpSp>
      <xdr:grpSp>
        <xdr:nvGrpSpPr>
          <xdr:cNvPr id="54" name="Group 53"/>
          <xdr:cNvGrpSpPr/>
        </xdr:nvGrpSpPr>
        <xdr:grpSpPr>
          <a:xfrm>
            <a:off x="10487025" y="600075"/>
            <a:ext cx="1990725" cy="1590675"/>
            <a:chOff x="114300" y="600075"/>
            <a:chExt cx="1924050" cy="1590675"/>
          </a:xfrm>
        </xdr:grpSpPr>
        <xdr:grpSp>
          <xdr:nvGrpSpPr>
            <xdr:cNvPr id="55" name="Group 54"/>
            <xdr:cNvGrpSpPr/>
          </xdr:nvGrpSpPr>
          <xdr:grpSpPr>
            <a:xfrm>
              <a:off x="114300" y="600075"/>
              <a:ext cx="1924050" cy="1590675"/>
              <a:chOff x="114300" y="600075"/>
              <a:chExt cx="1924050" cy="1590675"/>
            </a:xfrm>
          </xdr:grpSpPr>
          <xdr:sp macro="" textlink="">
            <xdr:nvSpPr>
              <xdr:cNvPr id="57" name="Rounded Rectangle 56"/>
              <xdr:cNvSpPr/>
            </xdr:nvSpPr>
            <xdr:spPr>
              <a:xfrm>
                <a:off x="114300" y="600075"/>
                <a:ext cx="1924050" cy="3333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itchFamily="34" charset="0"/>
                  </a:rPr>
                  <a:t>PROFIT</a:t>
                </a:r>
                <a:r>
                  <a:rPr lang="en-IN" sz="1100" baseline="0">
                    <a:latin typeface="Arial Black" pitchFamily="34" charset="0"/>
                  </a:rPr>
                  <a:t> MARGIN</a:t>
                </a:r>
                <a:endParaRPr lang="en-IN" sz="1100">
                  <a:latin typeface="Arial Black" pitchFamily="34" charset="0"/>
                </a:endParaRPr>
              </a:p>
            </xdr:txBody>
          </xdr:sp>
          <xdr:sp macro="" textlink="">
            <xdr:nvSpPr>
              <xdr:cNvPr id="58" name="Rounded Rectangle 57"/>
              <xdr:cNvSpPr/>
            </xdr:nvSpPr>
            <xdr:spPr>
              <a:xfrm>
                <a:off x="114300" y="971550"/>
                <a:ext cx="1914525" cy="1219200"/>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D37">
            <xdr:nvSpPr>
              <xdr:cNvPr id="59" name="Rounded Rectangle 58"/>
              <xdr:cNvSpPr/>
            </xdr:nvSpPr>
            <xdr:spPr>
              <a:xfrm>
                <a:off x="219075" y="1028700"/>
                <a:ext cx="1733550" cy="2571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C23A161-3093-4048-BE89-7585612B5E7E}" type="TxLink">
                  <a:rPr lang="en-IN" sz="1100">
                    <a:latin typeface="Arial Black" pitchFamily="34" charset="0"/>
                  </a:rPr>
                  <a:pPr algn="ctr"/>
                  <a:t>12.47%</a:t>
                </a:fld>
                <a:endParaRPr lang="en-IN" sz="1100">
                  <a:latin typeface="Arial Black" pitchFamily="34" charset="0"/>
                </a:endParaRPr>
              </a:p>
            </xdr:txBody>
          </xdr:sp>
        </xdr:grpSp>
        <xdr:sp macro="" textlink="">
          <xdr:nvSpPr>
            <xdr:cNvPr id="56" name="Rounded Rectangle 55"/>
            <xdr:cNvSpPr/>
          </xdr:nvSpPr>
          <xdr:spPr>
            <a:xfrm>
              <a:off x="123825" y="1838325"/>
              <a:ext cx="1885949" cy="257175"/>
            </a:xfrm>
            <a:prstGeom prst="roundRect">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latin typeface="Arial Black" pitchFamily="34" charset="0"/>
                </a:rPr>
                <a:t>YOY</a:t>
              </a:r>
              <a:r>
                <a:rPr lang="en-US" sz="1000" baseline="0">
                  <a:latin typeface="Arial Black" pitchFamily="34" charset="0"/>
                </a:rPr>
                <a:t> GROWH</a:t>
              </a:r>
              <a:r>
                <a:rPr lang="en-US" sz="1000">
                  <a:latin typeface="Arial Black" pitchFamily="34" charset="0"/>
                </a:rPr>
                <a:t> </a:t>
              </a:r>
            </a:p>
          </xdr:txBody>
        </xdr:sp>
      </xdr:grpSp>
      <xdr:graphicFrame macro="">
        <xdr:nvGraphicFramePr>
          <xdr:cNvPr id="72" name="Chart 71"/>
          <xdr:cNvGraphicFramePr>
            <a:graphicFrameLocks/>
          </xdr:cNvGraphicFramePr>
        </xdr:nvGraphicFramePr>
        <xdr:xfrm>
          <a:off x="3067050" y="1400176"/>
          <a:ext cx="1266825" cy="3429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73" name="Chart 72"/>
          <xdr:cNvGraphicFramePr>
            <a:graphicFrameLocks/>
          </xdr:cNvGraphicFramePr>
        </xdr:nvGraphicFramePr>
        <xdr:xfrm>
          <a:off x="5638799" y="1362075"/>
          <a:ext cx="1323975" cy="447676"/>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4" name="Chart 73"/>
          <xdr:cNvGraphicFramePr>
            <a:graphicFrameLocks/>
          </xdr:cNvGraphicFramePr>
        </xdr:nvGraphicFramePr>
        <xdr:xfrm>
          <a:off x="8220075" y="1362075"/>
          <a:ext cx="1362076" cy="44767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5" name="Chart 74"/>
          <xdr:cNvGraphicFramePr>
            <a:graphicFrameLocks/>
          </xdr:cNvGraphicFramePr>
        </xdr:nvGraphicFramePr>
        <xdr:xfrm>
          <a:off x="10868025" y="1323975"/>
          <a:ext cx="1333500" cy="49529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 name="Chart 5"/>
          <xdr:cNvGraphicFramePr>
            <a:graphicFrameLocks/>
          </xdr:cNvGraphicFramePr>
        </xdr:nvGraphicFramePr>
        <xdr:xfrm>
          <a:off x="361950" y="1343025"/>
          <a:ext cx="1466850" cy="4953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133350</xdr:colOff>
      <xdr:row>0</xdr:row>
      <xdr:rowOff>85725</xdr:rowOff>
    </xdr:from>
    <xdr:to>
      <xdr:col>20</xdr:col>
      <xdr:colOff>266700</xdr:colOff>
      <xdr:row>2</xdr:row>
      <xdr:rowOff>152400</xdr:rowOff>
    </xdr:to>
    <xdr:sp macro="" textlink="">
      <xdr:nvSpPr>
        <xdr:cNvPr id="2" name="Rounded Rectangle 1"/>
        <xdr:cNvSpPr/>
      </xdr:nvSpPr>
      <xdr:spPr>
        <a:xfrm>
          <a:off x="133350" y="85725"/>
          <a:ext cx="12325350" cy="447675"/>
        </a:xfrm>
        <a:prstGeom prst="round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cap="none" spc="0">
              <a:ln>
                <a:noFill/>
              </a:ln>
              <a:solidFill>
                <a:schemeClr val="bg1"/>
              </a:solidFill>
              <a:effectLst/>
              <a:latin typeface="Arial Black" pitchFamily="34" charset="0"/>
            </a:rPr>
            <a:t>ECOMMERCE</a:t>
          </a:r>
          <a:r>
            <a:rPr lang="en-IN" sz="2400" b="1" cap="none" spc="0" baseline="0">
              <a:ln>
                <a:noFill/>
              </a:ln>
              <a:solidFill>
                <a:schemeClr val="bg1"/>
              </a:solidFill>
              <a:effectLst/>
              <a:latin typeface="Arial Black" pitchFamily="34" charset="0"/>
            </a:rPr>
            <a:t> SALES ANALYSIS DASHBOARD</a:t>
          </a:r>
          <a:endParaRPr lang="en-IN" sz="2400" b="1" cap="none" spc="0">
            <a:ln>
              <a:noFill/>
            </a:ln>
            <a:solidFill>
              <a:schemeClr val="bg1"/>
            </a:solidFill>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552450</xdr:colOff>
          <xdr:row>10</xdr:row>
          <xdr:rowOff>0</xdr:rowOff>
        </xdr:from>
        <xdr:to>
          <xdr:col>3</xdr:col>
          <xdr:colOff>152400</xdr:colOff>
          <xdr:row>11</xdr:row>
          <xdr:rowOff>9525</xdr:rowOff>
        </xdr:to>
        <xdr:pic>
          <xdr:nvPicPr>
            <xdr:cNvPr id="13" name="Picture 12"/>
            <xdr:cNvPicPr>
              <a:picLocks noChangeAspect="1" noChangeArrowheads="1"/>
              <a:extLst>
                <a:ext uri="{84589F7E-364E-4C9E-8A38-B11213B215E9}">
                  <a14:cameraTool cellRange="KPI!$G$30" spid="_x0000_s6257"/>
                </a:ext>
              </a:extLst>
            </xdr:cNvPicPr>
          </xdr:nvPicPr>
          <xdr:blipFill>
            <a:blip xmlns:r="http://schemas.openxmlformats.org/officeDocument/2006/relationships" r:embed="rId6"/>
            <a:srcRect/>
            <a:stretch>
              <a:fillRect/>
            </a:stretch>
          </xdr:blipFill>
          <xdr:spPr bwMode="auto">
            <a:xfrm>
              <a:off x="1162050" y="1905000"/>
              <a:ext cx="819150" cy="200025"/>
            </a:xfrm>
            <a:prstGeom prst="rect">
              <a:avLst/>
            </a:prstGeom>
            <a:no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66675</xdr:colOff>
          <xdr:row>10</xdr:row>
          <xdr:rowOff>0</xdr:rowOff>
        </xdr:from>
        <xdr:to>
          <xdr:col>7</xdr:col>
          <xdr:colOff>304800</xdr:colOff>
          <xdr:row>11</xdr:row>
          <xdr:rowOff>9525</xdr:rowOff>
        </xdr:to>
        <xdr:pic>
          <xdr:nvPicPr>
            <xdr:cNvPr id="60" name="Picture 59"/>
            <xdr:cNvPicPr>
              <a:picLocks noChangeAspect="1" noChangeArrowheads="1"/>
              <a:extLst>
                <a:ext uri="{84589F7E-364E-4C9E-8A38-B11213B215E9}">
                  <a14:cameraTool cellRange="KPI!$H$30" spid="_x0000_s6258"/>
                </a:ext>
              </a:extLst>
            </xdr:cNvPicPr>
          </xdr:nvPicPr>
          <xdr:blipFill>
            <a:blip xmlns:r="http://schemas.openxmlformats.org/officeDocument/2006/relationships" r:embed="rId7"/>
            <a:srcRect/>
            <a:stretch>
              <a:fillRect/>
            </a:stretch>
          </xdr:blipFill>
          <xdr:spPr bwMode="auto">
            <a:xfrm>
              <a:off x="3724275" y="1905000"/>
              <a:ext cx="8477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219075</xdr:colOff>
          <xdr:row>9</xdr:row>
          <xdr:rowOff>171450</xdr:rowOff>
        </xdr:from>
        <xdr:to>
          <xdr:col>11</xdr:col>
          <xdr:colOff>523875</xdr:colOff>
          <xdr:row>10</xdr:row>
          <xdr:rowOff>180975</xdr:rowOff>
        </xdr:to>
        <xdr:pic>
          <xdr:nvPicPr>
            <xdr:cNvPr id="69" name="Picture 68"/>
            <xdr:cNvPicPr>
              <a:picLocks noChangeAspect="1" noChangeArrowheads="1"/>
              <a:extLst>
                <a:ext uri="{84589F7E-364E-4C9E-8A38-B11213B215E9}">
                  <a14:cameraTool cellRange="KPI!$I$30" spid="_x0000_s6259"/>
                </a:ext>
              </a:extLst>
            </xdr:cNvPicPr>
          </xdr:nvPicPr>
          <xdr:blipFill>
            <a:blip xmlns:r="http://schemas.openxmlformats.org/officeDocument/2006/relationships" r:embed="rId8"/>
            <a:srcRect/>
            <a:stretch>
              <a:fillRect/>
            </a:stretch>
          </xdr:blipFill>
          <xdr:spPr bwMode="auto">
            <a:xfrm>
              <a:off x="6315075" y="1885950"/>
              <a:ext cx="914400"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590550</xdr:colOff>
          <xdr:row>9</xdr:row>
          <xdr:rowOff>152400</xdr:rowOff>
        </xdr:from>
        <xdr:to>
          <xdr:col>20</xdr:col>
          <xdr:colOff>209550</xdr:colOff>
          <xdr:row>10</xdr:row>
          <xdr:rowOff>161925</xdr:rowOff>
        </xdr:to>
        <xdr:pic>
          <xdr:nvPicPr>
            <xdr:cNvPr id="71" name="Picture 70"/>
            <xdr:cNvPicPr>
              <a:picLocks noChangeAspect="1" noChangeArrowheads="1"/>
              <a:extLst>
                <a:ext uri="{84589F7E-364E-4C9E-8A38-B11213B215E9}">
                  <a14:cameraTool cellRange="KPI!$K$30" spid="_x0000_s6260"/>
                </a:ext>
              </a:extLst>
            </xdr:cNvPicPr>
          </xdr:nvPicPr>
          <xdr:blipFill>
            <a:blip xmlns:r="http://schemas.openxmlformats.org/officeDocument/2006/relationships" r:embed="rId9"/>
            <a:srcRect/>
            <a:stretch>
              <a:fillRect/>
            </a:stretch>
          </xdr:blipFill>
          <xdr:spPr bwMode="auto">
            <a:xfrm>
              <a:off x="11563350" y="1866900"/>
              <a:ext cx="838200"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390525</xdr:colOff>
          <xdr:row>10</xdr:row>
          <xdr:rowOff>0</xdr:rowOff>
        </xdr:from>
        <xdr:to>
          <xdr:col>16</xdr:col>
          <xdr:colOff>66675</xdr:colOff>
          <xdr:row>11</xdr:row>
          <xdr:rowOff>9525</xdr:rowOff>
        </xdr:to>
        <xdr:pic>
          <xdr:nvPicPr>
            <xdr:cNvPr id="77" name="Picture 76"/>
            <xdr:cNvPicPr>
              <a:picLocks noChangeAspect="1" noChangeArrowheads="1"/>
              <a:extLst>
                <a:ext uri="{84589F7E-364E-4C9E-8A38-B11213B215E9}">
                  <a14:cameraTool cellRange="KPI!$J$30" spid="_x0000_s6261"/>
                </a:ext>
              </a:extLst>
            </xdr:cNvPicPr>
          </xdr:nvPicPr>
          <xdr:blipFill>
            <a:blip xmlns:r="http://schemas.openxmlformats.org/officeDocument/2006/relationships" r:embed="rId10"/>
            <a:srcRect/>
            <a:stretch>
              <a:fillRect/>
            </a:stretch>
          </xdr:blipFill>
          <xdr:spPr bwMode="auto">
            <a:xfrm>
              <a:off x="8924925" y="1905000"/>
              <a:ext cx="895350"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104775</xdr:colOff>
      <xdr:row>11</xdr:row>
      <xdr:rowOff>152400</xdr:rowOff>
    </xdr:from>
    <xdr:to>
      <xdr:col>20</xdr:col>
      <xdr:colOff>323850</xdr:colOff>
      <xdr:row>25</xdr:row>
      <xdr:rowOff>180975</xdr:rowOff>
    </xdr:to>
    <xdr:grpSp>
      <xdr:nvGrpSpPr>
        <xdr:cNvPr id="95" name="Group 94"/>
        <xdr:cNvGrpSpPr/>
      </xdr:nvGrpSpPr>
      <xdr:grpSpPr>
        <a:xfrm>
          <a:off x="104775" y="2247900"/>
          <a:ext cx="12321428" cy="2695575"/>
          <a:chOff x="104775" y="2247900"/>
          <a:chExt cx="12411075" cy="2695575"/>
        </a:xfrm>
      </xdr:grpSpPr>
      <xdr:sp macro="" textlink="">
        <xdr:nvSpPr>
          <xdr:cNvPr id="79" name="Rounded Rectangle 78"/>
          <xdr:cNvSpPr/>
        </xdr:nvSpPr>
        <xdr:spPr>
          <a:xfrm>
            <a:off x="104775" y="2257425"/>
            <a:ext cx="4514849" cy="2686050"/>
          </a:xfrm>
          <a:prstGeom prst="roundRect">
            <a:avLst>
              <a:gd name="adj" fmla="val 9929"/>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0" name="Rounded Rectangle 79"/>
          <xdr:cNvSpPr/>
        </xdr:nvSpPr>
        <xdr:spPr>
          <a:xfrm>
            <a:off x="4714876" y="2247900"/>
            <a:ext cx="4229100" cy="2686050"/>
          </a:xfrm>
          <a:prstGeom prst="roundRect">
            <a:avLst>
              <a:gd name="adj" fmla="val 9929"/>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1" name="Rounded Rectangle 80"/>
          <xdr:cNvSpPr/>
        </xdr:nvSpPr>
        <xdr:spPr>
          <a:xfrm>
            <a:off x="9048751" y="2257425"/>
            <a:ext cx="3467099" cy="2686050"/>
          </a:xfrm>
          <a:prstGeom prst="roundRect">
            <a:avLst>
              <a:gd name="adj" fmla="val 9929"/>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7" name="Rectangle 86"/>
          <xdr:cNvSpPr/>
        </xdr:nvSpPr>
        <xdr:spPr>
          <a:xfrm>
            <a:off x="209550" y="2333625"/>
            <a:ext cx="2324100" cy="371475"/>
          </a:xfrm>
          <a:prstGeom prst="rect">
            <a:avLst/>
          </a:prstGeom>
          <a:gradFill>
            <a:gsLst>
              <a:gs pos="0">
                <a:schemeClr val="tx1">
                  <a:alpha val="75000"/>
                  <a:lumMod val="86000"/>
                  <a:lumOff val="14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AND PROFIT ANALYSIS</a:t>
            </a:r>
          </a:p>
        </xdr:txBody>
      </xdr:sp>
      <xdr:sp macro="" textlink="">
        <xdr:nvSpPr>
          <xdr:cNvPr id="90" name="Rectangle 89"/>
          <xdr:cNvSpPr/>
        </xdr:nvSpPr>
        <xdr:spPr>
          <a:xfrm>
            <a:off x="4981575" y="2314575"/>
            <a:ext cx="2324100" cy="371475"/>
          </a:xfrm>
          <a:prstGeom prst="rect">
            <a:avLst/>
          </a:prstGeom>
          <a:gradFill>
            <a:gsLst>
              <a:gs pos="0">
                <a:schemeClr val="tx1">
                  <a:alpha val="75000"/>
                  <a:lumMod val="86000"/>
                  <a:lumOff val="14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bg1"/>
                </a:solidFill>
              </a:rPr>
              <a:t>CATEGORY WISE PROFIT</a:t>
            </a:r>
          </a:p>
        </xdr:txBody>
      </xdr:sp>
      <xdr:sp macro="" textlink="">
        <xdr:nvSpPr>
          <xdr:cNvPr id="92" name="Rectangle 91"/>
          <xdr:cNvSpPr/>
        </xdr:nvSpPr>
        <xdr:spPr>
          <a:xfrm>
            <a:off x="9153523" y="2324100"/>
            <a:ext cx="2314577" cy="371475"/>
          </a:xfrm>
          <a:prstGeom prst="rect">
            <a:avLst/>
          </a:prstGeom>
          <a:gradFill>
            <a:gsLst>
              <a:gs pos="0">
                <a:schemeClr val="tx1">
                  <a:alpha val="75000"/>
                  <a:lumMod val="86000"/>
                  <a:lumOff val="14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CATEGORY-WISE SALES SHARE %</a:t>
            </a:r>
          </a:p>
        </xdr:txBody>
      </xdr:sp>
    </xdr:grpSp>
    <xdr:clientData/>
  </xdr:twoCellAnchor>
  <xdr:twoCellAnchor>
    <xdr:from>
      <xdr:col>0</xdr:col>
      <xdr:colOff>1</xdr:colOff>
      <xdr:row>26</xdr:row>
      <xdr:rowOff>76199</xdr:rowOff>
    </xdr:from>
    <xdr:to>
      <xdr:col>9</xdr:col>
      <xdr:colOff>38100</xdr:colOff>
      <xdr:row>44</xdr:row>
      <xdr:rowOff>85725</xdr:rowOff>
    </xdr:to>
    <xdr:sp macro="" textlink="">
      <xdr:nvSpPr>
        <xdr:cNvPr id="84" name="Rounded Rectangle 83"/>
        <xdr:cNvSpPr/>
      </xdr:nvSpPr>
      <xdr:spPr>
        <a:xfrm>
          <a:off x="1" y="5029199"/>
          <a:ext cx="5524499" cy="3438526"/>
        </a:xfrm>
        <a:prstGeom prst="roundRect">
          <a:avLst>
            <a:gd name="adj" fmla="val 8455"/>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95250</xdr:colOff>
      <xdr:row>26</xdr:row>
      <xdr:rowOff>66674</xdr:rowOff>
    </xdr:from>
    <xdr:to>
      <xdr:col>15</xdr:col>
      <xdr:colOff>466725</xdr:colOff>
      <xdr:row>44</xdr:row>
      <xdr:rowOff>95250</xdr:rowOff>
    </xdr:to>
    <xdr:sp macro="" textlink="">
      <xdr:nvSpPr>
        <xdr:cNvPr id="85" name="Rounded Rectangle 84"/>
        <xdr:cNvSpPr/>
      </xdr:nvSpPr>
      <xdr:spPr>
        <a:xfrm>
          <a:off x="5581650" y="5019674"/>
          <a:ext cx="4029075" cy="3457576"/>
        </a:xfrm>
        <a:prstGeom prst="roundRect">
          <a:avLst>
            <a:gd name="adj" fmla="val 8707"/>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209550</xdr:colOff>
      <xdr:row>26</xdr:row>
      <xdr:rowOff>161925</xdr:rowOff>
    </xdr:from>
    <xdr:to>
      <xdr:col>13</xdr:col>
      <xdr:colOff>95250</xdr:colOff>
      <xdr:row>28</xdr:row>
      <xdr:rowOff>152400</xdr:rowOff>
    </xdr:to>
    <xdr:sp macro="" textlink="">
      <xdr:nvSpPr>
        <xdr:cNvPr id="91" name="Rectangle 90"/>
        <xdr:cNvSpPr/>
      </xdr:nvSpPr>
      <xdr:spPr>
        <a:xfrm>
          <a:off x="5695950" y="5114925"/>
          <a:ext cx="2324100" cy="371475"/>
        </a:xfrm>
        <a:prstGeom prst="rect">
          <a:avLst/>
        </a:prstGeom>
        <a:gradFill>
          <a:gsLst>
            <a:gs pos="0">
              <a:schemeClr val="tx1">
                <a:alpha val="75000"/>
                <a:lumMod val="86000"/>
                <a:lumOff val="14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TOP 10 SUB-CATEGORIES</a:t>
          </a:r>
        </a:p>
      </xdr:txBody>
    </xdr:sp>
    <xdr:clientData/>
  </xdr:twoCellAnchor>
  <xdr:twoCellAnchor>
    <xdr:from>
      <xdr:col>0</xdr:col>
      <xdr:colOff>152400</xdr:colOff>
      <xdr:row>26</xdr:row>
      <xdr:rowOff>161925</xdr:rowOff>
    </xdr:from>
    <xdr:to>
      <xdr:col>4</xdr:col>
      <xdr:colOff>38100</xdr:colOff>
      <xdr:row>28</xdr:row>
      <xdr:rowOff>152400</xdr:rowOff>
    </xdr:to>
    <xdr:sp macro="" textlink="">
      <xdr:nvSpPr>
        <xdr:cNvPr id="93" name="Rectangle 92"/>
        <xdr:cNvSpPr/>
      </xdr:nvSpPr>
      <xdr:spPr>
        <a:xfrm>
          <a:off x="152400" y="5114925"/>
          <a:ext cx="2324100" cy="371475"/>
        </a:xfrm>
        <a:prstGeom prst="rect">
          <a:avLst/>
        </a:prstGeom>
        <a:gradFill>
          <a:gsLst>
            <a:gs pos="0">
              <a:schemeClr val="tx1">
                <a:alpha val="75000"/>
                <a:lumMod val="86000"/>
                <a:lumOff val="14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SATAES</a:t>
          </a:r>
        </a:p>
      </xdr:txBody>
    </xdr:sp>
    <xdr:clientData/>
  </xdr:twoCellAnchor>
  <xdr:twoCellAnchor>
    <xdr:from>
      <xdr:col>0</xdr:col>
      <xdr:colOff>285750</xdr:colOff>
      <xdr:row>13</xdr:row>
      <xdr:rowOff>171450</xdr:rowOff>
    </xdr:from>
    <xdr:to>
      <xdr:col>7</xdr:col>
      <xdr:colOff>171450</xdr:colOff>
      <xdr:row>25</xdr:row>
      <xdr:rowOff>57149</xdr:rowOff>
    </xdr:to>
    <xdr:graphicFrame macro="">
      <xdr:nvGraphicFramePr>
        <xdr:cNvPr id="97" name="Chart 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571500</xdr:colOff>
      <xdr:row>13</xdr:row>
      <xdr:rowOff>171450</xdr:rowOff>
    </xdr:from>
    <xdr:to>
      <xdr:col>14</xdr:col>
      <xdr:colOff>352425</xdr:colOff>
      <xdr:row>25</xdr:row>
      <xdr:rowOff>133348</xdr:rowOff>
    </xdr:to>
    <xdr:graphicFrame macro="">
      <xdr:nvGraphicFramePr>
        <xdr:cNvPr id="98" name="Chart 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38100</xdr:colOff>
      <xdr:row>14</xdr:row>
      <xdr:rowOff>104774</xdr:rowOff>
    </xdr:from>
    <xdr:to>
      <xdr:col>20</xdr:col>
      <xdr:colOff>200025</xdr:colOff>
      <xdr:row>25</xdr:row>
      <xdr:rowOff>114299</xdr:rowOff>
    </xdr:to>
    <xdr:graphicFrame macro="">
      <xdr:nvGraphicFramePr>
        <xdr:cNvPr id="99" name="Chart 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142877</xdr:colOff>
      <xdr:row>28</xdr:row>
      <xdr:rowOff>0</xdr:rowOff>
    </xdr:from>
    <xdr:to>
      <xdr:col>9</xdr:col>
      <xdr:colOff>19050</xdr:colOff>
      <xdr:row>44</xdr:row>
      <xdr:rowOff>28574</xdr:rowOff>
    </xdr:to>
    <xdr:graphicFrame macro="">
      <xdr:nvGraphicFramePr>
        <xdr:cNvPr id="100" name="Chart 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523875</xdr:colOff>
      <xdr:row>26</xdr:row>
      <xdr:rowOff>95249</xdr:rowOff>
    </xdr:from>
    <xdr:to>
      <xdr:col>20</xdr:col>
      <xdr:colOff>333375</xdr:colOff>
      <xdr:row>44</xdr:row>
      <xdr:rowOff>95250</xdr:rowOff>
    </xdr:to>
    <xdr:sp macro="" textlink="">
      <xdr:nvSpPr>
        <xdr:cNvPr id="101" name="Rounded Rectangle 100"/>
        <xdr:cNvSpPr/>
      </xdr:nvSpPr>
      <xdr:spPr>
        <a:xfrm>
          <a:off x="9667875" y="5048249"/>
          <a:ext cx="2857500" cy="3429001"/>
        </a:xfrm>
        <a:prstGeom prst="roundRect">
          <a:avLst>
            <a:gd name="adj" fmla="val 8707"/>
          </a:avLst>
        </a:prstGeom>
        <a:gradFill>
          <a:gsLst>
            <a:gs pos="0">
              <a:schemeClr val="tx1">
                <a:alpha val="75000"/>
                <a:lumMod val="86000"/>
                <a:lumOff val="14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295275</xdr:colOff>
      <xdr:row>29</xdr:row>
      <xdr:rowOff>95250</xdr:rowOff>
    </xdr:from>
    <xdr:to>
      <xdr:col>15</xdr:col>
      <xdr:colOff>304800</xdr:colOff>
      <xdr:row>43</xdr:row>
      <xdr:rowOff>171450</xdr:rowOff>
    </xdr:to>
    <xdr:graphicFrame macro="">
      <xdr:nvGraphicFramePr>
        <xdr:cNvPr id="102" name="Chart 1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47625</xdr:colOff>
      <xdr:row>27</xdr:row>
      <xdr:rowOff>9525</xdr:rowOff>
    </xdr:from>
    <xdr:to>
      <xdr:col>19</xdr:col>
      <xdr:colOff>28575</xdr:colOff>
      <xdr:row>29</xdr:row>
      <xdr:rowOff>0</xdr:rowOff>
    </xdr:to>
    <xdr:sp macro="" textlink="">
      <xdr:nvSpPr>
        <xdr:cNvPr id="103" name="Rectangle 102"/>
        <xdr:cNvSpPr/>
      </xdr:nvSpPr>
      <xdr:spPr>
        <a:xfrm>
          <a:off x="9801225" y="5153025"/>
          <a:ext cx="1809750" cy="371475"/>
        </a:xfrm>
        <a:prstGeom prst="rect">
          <a:avLst/>
        </a:prstGeom>
        <a:gradFill>
          <a:gsLst>
            <a:gs pos="0">
              <a:schemeClr val="tx1">
                <a:alpha val="75000"/>
                <a:lumMod val="86000"/>
                <a:lumOff val="14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t>FILTERS</a:t>
          </a:r>
        </a:p>
      </xdr:txBody>
    </xdr:sp>
    <xdr:clientData/>
  </xdr:twoCellAnchor>
  <xdr:twoCellAnchor editAs="oneCell">
    <xdr:from>
      <xdr:col>16</xdr:col>
      <xdr:colOff>0</xdr:colOff>
      <xdr:row>29</xdr:row>
      <xdr:rowOff>123265</xdr:rowOff>
    </xdr:from>
    <xdr:to>
      <xdr:col>18</xdr:col>
      <xdr:colOff>76200</xdr:colOff>
      <xdr:row>36</xdr:row>
      <xdr:rowOff>47625</xdr:rowOff>
    </xdr:to>
    <mc:AlternateContent xmlns:mc="http://schemas.openxmlformats.org/markup-compatibility/2006" xmlns:a14="http://schemas.microsoft.com/office/drawing/2010/main">
      <mc:Choice Requires="a14">
        <xdr:graphicFrame macro="">
          <xdr:nvGraphicFramePr>
            <xdr:cNvPr id="10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681882" y="5647765"/>
              <a:ext cx="1286436" cy="125786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36</xdr:row>
      <xdr:rowOff>152399</xdr:rowOff>
    </xdr:from>
    <xdr:to>
      <xdr:col>18</xdr:col>
      <xdr:colOff>76200</xdr:colOff>
      <xdr:row>43</xdr:row>
      <xdr:rowOff>114300</xdr:rowOff>
    </xdr:to>
    <mc:AlternateContent xmlns:mc="http://schemas.openxmlformats.org/markup-compatibility/2006" xmlns:a14="http://schemas.microsoft.com/office/drawing/2010/main">
      <mc:Choice Requires="a14">
        <xdr:graphicFrame macro="">
          <xdr:nvGraphicFramePr>
            <xdr:cNvPr id="105"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81882" y="7010399"/>
              <a:ext cx="1286436" cy="1295401"/>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161925</xdr:colOff>
      <xdr:row>29</xdr:row>
      <xdr:rowOff>123824</xdr:rowOff>
    </xdr:from>
    <xdr:to>
      <xdr:col>20</xdr:col>
      <xdr:colOff>219074</xdr:colOff>
      <xdr:row>36</xdr:row>
      <xdr:rowOff>66675</xdr:rowOff>
    </xdr:to>
    <mc:AlternateContent xmlns:mc="http://schemas.openxmlformats.org/markup-compatibility/2006" xmlns:a14="http://schemas.microsoft.com/office/drawing/2010/main">
      <mc:Choice Requires="a14">
        <xdr:graphicFrame macro="">
          <xdr:nvGraphicFramePr>
            <xdr:cNvPr id="10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054043" y="5648324"/>
              <a:ext cx="1267384" cy="1276351"/>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161926</xdr:colOff>
      <xdr:row>36</xdr:row>
      <xdr:rowOff>161926</xdr:rowOff>
    </xdr:from>
    <xdr:to>
      <xdr:col>20</xdr:col>
      <xdr:colOff>219076</xdr:colOff>
      <xdr:row>43</xdr:row>
      <xdr:rowOff>123826</xdr:rowOff>
    </xdr:to>
    <mc:AlternateContent xmlns:mc="http://schemas.openxmlformats.org/markup-compatibility/2006" xmlns:a14="http://schemas.microsoft.com/office/drawing/2010/main">
      <mc:Choice Requires="a14">
        <xdr:graphicFrame macro="">
          <xdr:nvGraphicFramePr>
            <xdr:cNvPr id="107"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1054044" y="7019926"/>
              <a:ext cx="1267385"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054.963685763891" createdVersion="4" refreshedVersion="4" minRefreshableVersion="3" recordCount="9994">
  <cacheSource type="worksheet">
    <worksheetSource name="Table_1"/>
  </cacheSource>
  <cacheFields count="23">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7" firstHeaderRow="1" firstDataRow="1" firstDataCol="1"/>
  <pivotFields count="23">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5:B85" firstHeaderRow="1" firstDataRow="1" firstDataCol="1"/>
  <pivotFields count="23">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19:B23" firstHeaderRow="1" firstDataRow="1" firstDataCol="1"/>
  <pivotFields count="23">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0"/>
          </reference>
        </references>
      </pivotArea>
    </chartFormat>
    <chartFormat chart="2" format="4">
      <pivotArea type="data" outline="0" fieldPosition="0">
        <references count="2">
          <reference field="4294967294" count="1" selected="0">
            <x v="0"/>
          </reference>
          <reference field="15" count="1" selected="0">
            <x v="2"/>
          </reference>
        </references>
      </pivotArea>
    </chartFormat>
    <chartFormat chart="2" format="5">
      <pivotArea type="data" outline="0" fieldPosition="0">
        <references count="2">
          <reference field="4294967294" count="1" selected="0">
            <x v="0"/>
          </reference>
          <reference field="15"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C16" firstHeaderRow="0" firstDataRow="1" firstDataCol="1"/>
  <pivotFields count="23">
    <pivotField showAll="0"/>
    <pivotField showAll="0"/>
    <pivotField showAll="0">
      <items count="5">
        <item x="2"/>
        <item x="1"/>
        <item x="0"/>
        <item x="3"/>
        <item t="default"/>
      </items>
    </pivotField>
    <pivotField axis="axisRow"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6"/>
    <dataField name="Sum of Profit" fld="21" baseField="0" baseItem="0" numFmtId="166"/>
  </dataFields>
  <formats count="2">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91:B97" firstHeaderRow="1" firstDataRow="1" firstDataCol="1"/>
  <pivotFields count="23">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F24:K28" firstHeaderRow="0" firstDataRow="1" firstDataCol="1"/>
  <pivotFields count="23">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2" baseItem="2"/>
    <dataField name="Sum of Profit Margin" fld="2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D3:E16"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3:B16"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B24:C37"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2" baseField="0" baseItem="0" numFmtId="9"/>
  </dataFields>
  <formats count="1">
    <format dxfId="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J3:K16" firstHeaderRow="1" firstDataRow="1" firstDataCol="1"/>
  <pivotFields count="23">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G3:H16"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1"/>
    <pivotTable tabId="3" name="PivotTable2"/>
    <pivotTable tabId="3" name="PivotTable3"/>
    <pivotTable tabId="3" name="PivotTable4"/>
    <pivotTable tabId="4" name="PivotTable2"/>
    <pivotTable tabId="5" name="PivotTable10"/>
    <pivotTable tabId="5" name="PivotTable5"/>
    <pivotTable tabId="5" name="PivotTable6"/>
    <pivotTable tabId="5" name="PivotTable7"/>
    <pivotTable tabId="5" name="PivotTable8"/>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3" name="PivotTable1"/>
    <pivotTable tabId="3" name="PivotTable2"/>
    <pivotTable tabId="3" name="PivotTable3"/>
    <pivotTable tabId="3" name="PivotTable4"/>
    <pivotTable tabId="5" name="PivotTable10"/>
    <pivotTable tabId="5" name="PivotTable5"/>
    <pivotTable tabId="5" name="PivotTable6"/>
    <pivotTable tabId="5" name="PivotTable7"/>
    <pivotTable tabId="5" name="PivotTable8"/>
    <pivotTable tabId="4" name="PivotTable2"/>
    <pivotTable tabId="5"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1"/>
    <pivotTable tabId="3" name="PivotTable2"/>
    <pivotTable tabId="3" name="PivotTable3"/>
    <pivotTable tabId="3" name="PivotTable4"/>
    <pivotTable tabId="5" name="PivotTable10"/>
    <pivotTable tabId="5" name="PivotTable5"/>
    <pivotTable tabId="5" name="PivotTable6"/>
    <pivotTable tabId="5" name="PivotTable7"/>
    <pivotTable tabId="5" name="PivotTable8"/>
    <pivotTable tabId="4" name="PivotTable2"/>
    <pivotTable tabId="5" name="PivotTable1"/>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3" name="PivotTable1"/>
    <pivotTable tabId="3" name="PivotTable2"/>
    <pivotTable tabId="3" name="PivotTable3"/>
    <pivotTable tabId="3" name="PivotTable4"/>
    <pivotTable tabId="5" name="PivotTable10"/>
    <pivotTable tabId="5" name="PivotTable5"/>
    <pivotTable tabId="5" name="PivotTable6"/>
    <pivotTable tabId="5" name="PivotTable7"/>
    <pivotTable tabId="5" name="PivotTable8"/>
    <pivotTable tabId="4" name="PivotTable2"/>
    <pivotTable tabId="5" name="PivotTable1"/>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 name="Sub-Category" cache="Slicer_Sub_Category" caption="Sub-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 rowHeight="241300"/>
  <slicer name="Segment 1" cache="Slicer_Segment" caption="Segment" style="AB" rowHeight="241300"/>
  <slicer name="Region 1" cache="Slicer_Region" caption="Region" style="AB" rowHeight="241300"/>
  <slicer name="Sub-Category 1" cache="Slicer_Sub_Category" caption="Sub-Category" style="AB" rowHeight="24130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8.xml"/><Relationship Id="rId7"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workbookViewId="0">
      <selection activeCell="B3" sqref="B3"/>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
  <sheetViews>
    <sheetView workbookViewId="0">
      <selection activeCell="A12" sqref="A12"/>
    </sheetView>
  </sheetViews>
  <sheetFormatPr defaultRowHeight="15" x14ac:dyDescent="0.25"/>
  <cols>
    <col min="1" max="1" width="14.5703125" bestFit="1" customWidth="1"/>
    <col min="2" max="2" width="12.5703125" bestFit="1" customWidth="1"/>
    <col min="5" max="5" width="12" customWidth="1"/>
    <col min="6" max="6" width="12.7109375" customWidth="1"/>
  </cols>
  <sheetData>
    <row r="3" spans="1:6" x14ac:dyDescent="0.25">
      <c r="A3" s="5" t="s">
        <v>10932</v>
      </c>
      <c r="B3" s="6" t="s">
        <v>10935</v>
      </c>
      <c r="E3" s="23" t="s">
        <v>15</v>
      </c>
      <c r="F3" s="24" t="s">
        <v>10948</v>
      </c>
    </row>
    <row r="4" spans="1:6" x14ac:dyDescent="0.25">
      <c r="A4" s="20" t="s">
        <v>32</v>
      </c>
      <c r="B4" s="7">
        <v>18451.272799999992</v>
      </c>
      <c r="E4" t="str">
        <f>A4</f>
        <v>Furniture</v>
      </c>
      <c r="F4">
        <f>GETPIVOTDATA("Profit",$A$3,"Category",A4)</f>
        <v>18451.272799999992</v>
      </c>
    </row>
    <row r="5" spans="1:6" x14ac:dyDescent="0.25">
      <c r="A5" s="21" t="s">
        <v>46</v>
      </c>
      <c r="B5" s="8">
        <v>122490.8008000001</v>
      </c>
      <c r="E5" t="str">
        <f t="shared" ref="E5:E7" si="0">A5</f>
        <v>Office Supplies</v>
      </c>
      <c r="F5">
        <f t="shared" ref="F5:F6" si="1">GETPIVOTDATA("Profit",$A$3,"Category",A5)</f>
        <v>122490.8008000001</v>
      </c>
    </row>
    <row r="6" spans="1:6" x14ac:dyDescent="0.25">
      <c r="A6" s="21" t="s">
        <v>71</v>
      </c>
      <c r="B6" s="8">
        <v>145454.9480999998</v>
      </c>
      <c r="E6" t="str">
        <f t="shared" si="0"/>
        <v>Technology</v>
      </c>
      <c r="F6">
        <f t="shared" si="1"/>
        <v>145454.9480999998</v>
      </c>
    </row>
    <row r="7" spans="1:6" x14ac:dyDescent="0.25">
      <c r="A7" s="22" t="s">
        <v>10933</v>
      </c>
      <c r="B7" s="9">
        <v>286397.02169999992</v>
      </c>
      <c r="E7" t="str">
        <f t="shared" si="0"/>
        <v>Grand Total</v>
      </c>
      <c r="F7">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7"/>
  <sheetViews>
    <sheetView zoomScaleNormal="100" workbookViewId="0">
      <selection activeCell="C5" sqref="C5"/>
    </sheetView>
  </sheetViews>
  <sheetFormatPr defaultRowHeight="15" x14ac:dyDescent="0.25"/>
  <cols>
    <col min="1" max="1" width="13.140625" customWidth="1"/>
    <col min="2" max="2" width="12.140625" customWidth="1"/>
    <col min="3" max="3" width="12.5703125" customWidth="1"/>
    <col min="4" max="6" width="11" bestFit="1" customWidth="1"/>
    <col min="7" max="7" width="11.140625" bestFit="1" customWidth="1"/>
  </cols>
  <sheetData>
    <row r="3" spans="1:3" x14ac:dyDescent="0.25">
      <c r="A3" s="5" t="s">
        <v>10932</v>
      </c>
      <c r="B3" s="4" t="s">
        <v>10934</v>
      </c>
      <c r="C3" s="10" t="s">
        <v>10935</v>
      </c>
    </row>
    <row r="4" spans="1:3" x14ac:dyDescent="0.25">
      <c r="A4" s="11" t="s">
        <v>10936</v>
      </c>
      <c r="B4" s="17">
        <v>95365.937600000019</v>
      </c>
      <c r="C4" s="14">
        <v>9199.2699999999986</v>
      </c>
    </row>
    <row r="5" spans="1:3" x14ac:dyDescent="0.25">
      <c r="A5" s="12" t="s">
        <v>10937</v>
      </c>
      <c r="B5" s="18">
        <v>60172.649400000024</v>
      </c>
      <c r="C5" s="15">
        <v>10288.898699999991</v>
      </c>
    </row>
    <row r="6" spans="1:3" x14ac:dyDescent="0.25">
      <c r="A6" s="12" t="s">
        <v>10938</v>
      </c>
      <c r="B6" s="18">
        <v>199252.98399999991</v>
      </c>
      <c r="C6" s="15">
        <v>26806.573700000015</v>
      </c>
    </row>
    <row r="7" spans="1:3" x14ac:dyDescent="0.25">
      <c r="A7" s="12" t="s">
        <v>10939</v>
      </c>
      <c r="B7" s="18">
        <v>141851.5674</v>
      </c>
      <c r="C7" s="15">
        <v>13437.806799999998</v>
      </c>
    </row>
    <row r="8" spans="1:3" x14ac:dyDescent="0.25">
      <c r="A8" s="12" t="s">
        <v>10940</v>
      </c>
      <c r="B8" s="18">
        <v>156122.28669999994</v>
      </c>
      <c r="C8" s="15">
        <v>22308.51279999999</v>
      </c>
    </row>
    <row r="9" spans="1:3" x14ac:dyDescent="0.25">
      <c r="A9" s="12" t="s">
        <v>10941</v>
      </c>
      <c r="B9" s="18">
        <v>147082.61130000011</v>
      </c>
      <c r="C9" s="15">
        <v>20899.334500000012</v>
      </c>
    </row>
    <row r="10" spans="1:3" x14ac:dyDescent="0.25">
      <c r="A10" s="12" t="s">
        <v>10942</v>
      </c>
      <c r="B10" s="18">
        <v>149580.83800000031</v>
      </c>
      <c r="C10" s="15">
        <v>13535.38299999998</v>
      </c>
    </row>
    <row r="11" spans="1:3" x14ac:dyDescent="0.25">
      <c r="A11" s="12" t="s">
        <v>10943</v>
      </c>
      <c r="B11" s="18">
        <v>159589.45099999988</v>
      </c>
      <c r="C11" s="15">
        <v>21896.715399999972</v>
      </c>
    </row>
    <row r="12" spans="1:3" x14ac:dyDescent="0.25">
      <c r="A12" s="12" t="s">
        <v>10944</v>
      </c>
      <c r="B12" s="18">
        <v>309770.09970000025</v>
      </c>
      <c r="C12" s="15">
        <v>37293.192500000034</v>
      </c>
    </row>
    <row r="13" spans="1:3" x14ac:dyDescent="0.25">
      <c r="A13" s="12" t="s">
        <v>10945</v>
      </c>
      <c r="B13" s="18">
        <v>197115.20170000009</v>
      </c>
      <c r="C13" s="15">
        <v>31469.663800000035</v>
      </c>
    </row>
    <row r="14" spans="1:3" x14ac:dyDescent="0.25">
      <c r="A14" s="12" t="s">
        <v>10946</v>
      </c>
      <c r="B14" s="18">
        <v>349120.07400000008</v>
      </c>
      <c r="C14" s="15">
        <v>35825.536599999927</v>
      </c>
    </row>
    <row r="15" spans="1:3" x14ac:dyDescent="0.25">
      <c r="A15" s="12" t="s">
        <v>10947</v>
      </c>
      <c r="B15" s="18">
        <v>332177.15950000001</v>
      </c>
      <c r="C15" s="15">
        <v>43436.13390000003</v>
      </c>
    </row>
    <row r="16" spans="1:3" x14ac:dyDescent="0.25">
      <c r="A16" s="13" t="s">
        <v>10933</v>
      </c>
      <c r="B16" s="19">
        <v>2297200.8603000008</v>
      </c>
      <c r="C16" s="16">
        <v>286397.02169999998</v>
      </c>
    </row>
    <row r="19" spans="1:2" x14ac:dyDescent="0.25">
      <c r="A19" s="5" t="s">
        <v>10932</v>
      </c>
      <c r="B19" s="6" t="s">
        <v>10934</v>
      </c>
    </row>
    <row r="20" spans="1:2" x14ac:dyDescent="0.25">
      <c r="A20" s="20" t="s">
        <v>32</v>
      </c>
      <c r="B20" s="25">
        <v>0.32300170530281774</v>
      </c>
    </row>
    <row r="21" spans="1:2" x14ac:dyDescent="0.25">
      <c r="A21" s="21" t="s">
        <v>46</v>
      </c>
      <c r="B21" s="26">
        <v>0.31301008302169103</v>
      </c>
    </row>
    <row r="22" spans="1:2" x14ac:dyDescent="0.25">
      <c r="A22" s="21" t="s">
        <v>71</v>
      </c>
      <c r="B22" s="26">
        <v>0.36398821167549117</v>
      </c>
    </row>
    <row r="23" spans="1:2" x14ac:dyDescent="0.25">
      <c r="A23" s="22" t="s">
        <v>10933</v>
      </c>
      <c r="B23" s="27">
        <v>1</v>
      </c>
    </row>
    <row r="35" spans="1:5" x14ac:dyDescent="0.25">
      <c r="A35" s="5" t="s">
        <v>10932</v>
      </c>
      <c r="B35" s="6" t="s">
        <v>10934</v>
      </c>
      <c r="D35" t="s">
        <v>11</v>
      </c>
      <c r="E35" t="s">
        <v>18</v>
      </c>
    </row>
    <row r="36" spans="1:5" x14ac:dyDescent="0.25">
      <c r="A36" s="20" t="s">
        <v>358</v>
      </c>
      <c r="B36" s="7">
        <v>19510.639999999992</v>
      </c>
      <c r="D36" t="str">
        <f t="shared" ref="D36:D67" si="0">A36</f>
        <v>Alabama</v>
      </c>
      <c r="E36">
        <f t="shared" ref="E36:E67" si="1">GETPIVOTDATA("Sales",$A$35,"State",A36)</f>
        <v>19510.639999999992</v>
      </c>
    </row>
    <row r="37" spans="1:5" x14ac:dyDescent="0.25">
      <c r="A37" s="21" t="s">
        <v>310</v>
      </c>
      <c r="B37" s="8">
        <v>35282.000999999997</v>
      </c>
      <c r="D37" t="str">
        <f t="shared" si="0"/>
        <v>Arizona</v>
      </c>
      <c r="E37">
        <f t="shared" si="1"/>
        <v>35282.000999999997</v>
      </c>
    </row>
    <row r="38" spans="1:5" x14ac:dyDescent="0.25">
      <c r="A38" s="21" t="s">
        <v>1707</v>
      </c>
      <c r="B38" s="8">
        <v>11678.129999999997</v>
      </c>
      <c r="D38" t="str">
        <f t="shared" si="0"/>
        <v>Arkansas</v>
      </c>
      <c r="E38">
        <f t="shared" si="1"/>
        <v>11678.129999999997</v>
      </c>
    </row>
    <row r="39" spans="1:5" x14ac:dyDescent="0.25">
      <c r="A39" s="21" t="s">
        <v>43</v>
      </c>
      <c r="B39" s="8">
        <v>457687.63150000101</v>
      </c>
      <c r="D39" t="str">
        <f t="shared" si="0"/>
        <v>California</v>
      </c>
      <c r="E39">
        <f t="shared" si="1"/>
        <v>457687.63150000101</v>
      </c>
    </row>
    <row r="40" spans="1:5" x14ac:dyDescent="0.25">
      <c r="A40" s="21" t="s">
        <v>457</v>
      </c>
      <c r="B40" s="8">
        <v>32108.117999999995</v>
      </c>
      <c r="D40" t="str">
        <f t="shared" si="0"/>
        <v>Colorado</v>
      </c>
      <c r="E40">
        <f t="shared" si="1"/>
        <v>32108.117999999995</v>
      </c>
    </row>
    <row r="41" spans="1:5" x14ac:dyDescent="0.25">
      <c r="A41" s="21" t="s">
        <v>747</v>
      </c>
      <c r="B41" s="8">
        <v>13384.356999999996</v>
      </c>
      <c r="D41" t="str">
        <f t="shared" si="0"/>
        <v>Connecticut</v>
      </c>
      <c r="E41">
        <f t="shared" si="1"/>
        <v>13384.356999999996</v>
      </c>
    </row>
    <row r="42" spans="1:5" x14ac:dyDescent="0.25">
      <c r="A42" s="21" t="s">
        <v>245</v>
      </c>
      <c r="B42" s="8">
        <v>27451.068999999992</v>
      </c>
      <c r="D42" t="str">
        <f t="shared" si="0"/>
        <v>Delaware</v>
      </c>
      <c r="E42">
        <f t="shared" si="1"/>
        <v>27451.068999999992</v>
      </c>
    </row>
    <row r="43" spans="1:5" x14ac:dyDescent="0.25">
      <c r="A43" s="21" t="s">
        <v>3034</v>
      </c>
      <c r="B43" s="8">
        <v>2865.0199999999995</v>
      </c>
      <c r="D43" t="str">
        <f t="shared" si="0"/>
        <v>District of Columbia</v>
      </c>
      <c r="E43">
        <f t="shared" si="1"/>
        <v>2865.0199999999995</v>
      </c>
    </row>
    <row r="44" spans="1:5" x14ac:dyDescent="0.25">
      <c r="A44" s="21" t="s">
        <v>54</v>
      </c>
      <c r="B44" s="8">
        <v>89473.707999999999</v>
      </c>
      <c r="D44" t="str">
        <f t="shared" si="0"/>
        <v>Florida</v>
      </c>
      <c r="E44">
        <f t="shared" si="1"/>
        <v>89473.707999999999</v>
      </c>
    </row>
    <row r="45" spans="1:5" x14ac:dyDescent="0.25">
      <c r="A45" s="21" t="s">
        <v>1272</v>
      </c>
      <c r="B45" s="8">
        <v>49095.840000000004</v>
      </c>
      <c r="D45" t="str">
        <f t="shared" si="0"/>
        <v>Georgia</v>
      </c>
      <c r="E45">
        <f t="shared" si="1"/>
        <v>49095.840000000004</v>
      </c>
    </row>
    <row r="46" spans="1:5" x14ac:dyDescent="0.25">
      <c r="A46" s="21" t="s">
        <v>6260</v>
      </c>
      <c r="B46" s="8">
        <v>4382.4860000000017</v>
      </c>
      <c r="D46" t="str">
        <f t="shared" si="0"/>
        <v>Idaho</v>
      </c>
      <c r="E46">
        <f t="shared" si="1"/>
        <v>4382.4860000000017</v>
      </c>
    </row>
    <row r="47" spans="1:5" x14ac:dyDescent="0.25">
      <c r="A47" s="21" t="s">
        <v>211</v>
      </c>
      <c r="B47" s="8">
        <v>80166.10099999985</v>
      </c>
      <c r="D47" t="str">
        <f t="shared" si="0"/>
        <v>Illinois</v>
      </c>
      <c r="E47">
        <f t="shared" si="1"/>
        <v>80166.10099999985</v>
      </c>
    </row>
    <row r="48" spans="1:5" x14ac:dyDescent="0.25">
      <c r="A48" s="21" t="s">
        <v>254</v>
      </c>
      <c r="B48" s="8">
        <v>53555.360000000001</v>
      </c>
      <c r="D48" t="str">
        <f t="shared" si="0"/>
        <v>Indiana</v>
      </c>
      <c r="E48">
        <f t="shared" si="1"/>
        <v>53555.360000000001</v>
      </c>
    </row>
    <row r="49" spans="1:5" x14ac:dyDescent="0.25">
      <c r="A49" s="21" t="s">
        <v>489</v>
      </c>
      <c r="B49" s="8">
        <v>4579.7599999999993</v>
      </c>
      <c r="D49" t="str">
        <f t="shared" si="0"/>
        <v>Iowa</v>
      </c>
      <c r="E49">
        <f t="shared" si="1"/>
        <v>4579.7599999999993</v>
      </c>
    </row>
    <row r="50" spans="1:5" x14ac:dyDescent="0.25">
      <c r="A50" s="21" t="s">
        <v>4530</v>
      </c>
      <c r="B50" s="8">
        <v>2914.31</v>
      </c>
      <c r="D50" t="str">
        <f t="shared" si="0"/>
        <v>Kansas</v>
      </c>
      <c r="E50">
        <f t="shared" si="1"/>
        <v>2914.31</v>
      </c>
    </row>
    <row r="51" spans="1:5" x14ac:dyDescent="0.25">
      <c r="A51" s="21" t="s">
        <v>29</v>
      </c>
      <c r="B51" s="8">
        <v>36591.749999999971</v>
      </c>
      <c r="D51" t="str">
        <f t="shared" si="0"/>
        <v>Kentucky</v>
      </c>
      <c r="E51">
        <f t="shared" si="1"/>
        <v>36591.749999999971</v>
      </c>
    </row>
    <row r="52" spans="1:5" x14ac:dyDescent="0.25">
      <c r="A52" s="21" t="s">
        <v>736</v>
      </c>
      <c r="B52" s="8">
        <v>9217.0299999999988</v>
      </c>
      <c r="D52" t="str">
        <f t="shared" si="0"/>
        <v>Louisiana</v>
      </c>
      <c r="E52">
        <f t="shared" si="1"/>
        <v>9217.0299999999988</v>
      </c>
    </row>
    <row r="53" spans="1:5" x14ac:dyDescent="0.25">
      <c r="A53" s="21" t="s">
        <v>5235</v>
      </c>
      <c r="B53" s="8">
        <v>1270.53</v>
      </c>
      <c r="D53" t="str">
        <f t="shared" si="0"/>
        <v>Maine</v>
      </c>
      <c r="E53">
        <f t="shared" si="1"/>
        <v>1270.53</v>
      </c>
    </row>
    <row r="54" spans="1:5" x14ac:dyDescent="0.25">
      <c r="A54" s="21" t="s">
        <v>2735</v>
      </c>
      <c r="B54" s="8">
        <v>23705.523000000005</v>
      </c>
      <c r="D54" t="str">
        <f t="shared" si="0"/>
        <v>Maryland</v>
      </c>
      <c r="E54">
        <f t="shared" si="1"/>
        <v>23705.523000000005</v>
      </c>
    </row>
    <row r="55" spans="1:5" x14ac:dyDescent="0.25">
      <c r="A55" s="21" t="s">
        <v>1245</v>
      </c>
      <c r="B55" s="8">
        <v>28634.43399999999</v>
      </c>
      <c r="D55" t="str">
        <f t="shared" si="0"/>
        <v>Massachusetts</v>
      </c>
      <c r="E55">
        <f t="shared" si="1"/>
        <v>28634.43399999999</v>
      </c>
    </row>
    <row r="56" spans="1:5" x14ac:dyDescent="0.25">
      <c r="A56" s="21" t="s">
        <v>238</v>
      </c>
      <c r="B56" s="8">
        <v>76269.614000000016</v>
      </c>
      <c r="D56" t="str">
        <f t="shared" si="0"/>
        <v>Michigan</v>
      </c>
      <c r="E56">
        <f t="shared" si="1"/>
        <v>76269.614000000016</v>
      </c>
    </row>
    <row r="57" spans="1:5" x14ac:dyDescent="0.25">
      <c r="A57" s="21" t="s">
        <v>229</v>
      </c>
      <c r="B57" s="8">
        <v>29863.149999999994</v>
      </c>
      <c r="D57" t="str">
        <f t="shared" si="0"/>
        <v>Minnesota</v>
      </c>
      <c r="E57">
        <f t="shared" si="1"/>
        <v>29863.149999999994</v>
      </c>
    </row>
    <row r="58" spans="1:5" x14ac:dyDescent="0.25">
      <c r="A58" s="21" t="s">
        <v>1487</v>
      </c>
      <c r="B58" s="8">
        <v>10771.34</v>
      </c>
      <c r="D58" t="str">
        <f t="shared" si="0"/>
        <v>Mississippi</v>
      </c>
      <c r="E58">
        <f t="shared" si="1"/>
        <v>10771.34</v>
      </c>
    </row>
    <row r="59" spans="1:5" x14ac:dyDescent="0.25">
      <c r="A59" s="21" t="s">
        <v>596</v>
      </c>
      <c r="B59" s="8">
        <v>22205.149999999998</v>
      </c>
      <c r="D59" t="str">
        <f t="shared" si="0"/>
        <v>Missouri</v>
      </c>
      <c r="E59">
        <f t="shared" si="1"/>
        <v>22205.149999999998</v>
      </c>
    </row>
    <row r="60" spans="1:5" x14ac:dyDescent="0.25">
      <c r="A60" s="21" t="s">
        <v>1762</v>
      </c>
      <c r="B60" s="8">
        <v>5589.3519999999971</v>
      </c>
      <c r="D60" t="str">
        <f t="shared" si="0"/>
        <v>Montana</v>
      </c>
      <c r="E60">
        <f t="shared" si="1"/>
        <v>5589.3519999999971</v>
      </c>
    </row>
    <row r="61" spans="1:5" x14ac:dyDescent="0.25">
      <c r="A61" s="21" t="s">
        <v>138</v>
      </c>
      <c r="B61" s="8">
        <v>7464.9299999999985</v>
      </c>
      <c r="D61" t="str">
        <f t="shared" si="0"/>
        <v>Nebraska</v>
      </c>
      <c r="E61">
        <f t="shared" si="1"/>
        <v>7464.9299999999985</v>
      </c>
    </row>
    <row r="62" spans="1:5" x14ac:dyDescent="0.25">
      <c r="A62" s="21" t="s">
        <v>1392</v>
      </c>
      <c r="B62" s="8">
        <v>16729.101999999999</v>
      </c>
      <c r="D62" t="str">
        <f t="shared" si="0"/>
        <v>Nevada</v>
      </c>
      <c r="E62">
        <f t="shared" si="1"/>
        <v>16729.101999999999</v>
      </c>
    </row>
    <row r="63" spans="1:5" x14ac:dyDescent="0.25">
      <c r="A63" s="21" t="s">
        <v>2694</v>
      </c>
      <c r="B63" s="8">
        <v>7292.5239999999994</v>
      </c>
      <c r="D63" t="str">
        <f t="shared" si="0"/>
        <v>New Hampshire</v>
      </c>
      <c r="E63">
        <f t="shared" si="1"/>
        <v>7292.5239999999994</v>
      </c>
    </row>
    <row r="64" spans="1:5" x14ac:dyDescent="0.25">
      <c r="A64" s="21" t="s">
        <v>788</v>
      </c>
      <c r="B64" s="8">
        <v>35764.312000000013</v>
      </c>
      <c r="D64" t="str">
        <f t="shared" si="0"/>
        <v>New Jersey</v>
      </c>
      <c r="E64">
        <f t="shared" si="1"/>
        <v>35764.312000000013</v>
      </c>
    </row>
    <row r="65" spans="1:5" x14ac:dyDescent="0.25">
      <c r="A65" s="21" t="s">
        <v>668</v>
      </c>
      <c r="B65" s="8">
        <v>4783.5220000000008</v>
      </c>
      <c r="D65" t="str">
        <f t="shared" si="0"/>
        <v>New Mexico</v>
      </c>
      <c r="E65">
        <f t="shared" si="1"/>
        <v>4783.5220000000008</v>
      </c>
    </row>
    <row r="66" spans="1:5" x14ac:dyDescent="0.25">
      <c r="A66" s="21" t="s">
        <v>267</v>
      </c>
      <c r="B66" s="8">
        <v>310876.27099999978</v>
      </c>
      <c r="D66" t="str">
        <f t="shared" si="0"/>
        <v>New York</v>
      </c>
      <c r="E66">
        <f t="shared" si="1"/>
        <v>310876.27099999978</v>
      </c>
    </row>
    <row r="67" spans="1:5" x14ac:dyDescent="0.25">
      <c r="A67" s="21" t="s">
        <v>88</v>
      </c>
      <c r="B67" s="8">
        <v>55603.163999999968</v>
      </c>
      <c r="D67" t="str">
        <f t="shared" si="0"/>
        <v>North Carolina</v>
      </c>
      <c r="E67">
        <f t="shared" si="1"/>
        <v>55603.163999999968</v>
      </c>
    </row>
    <row r="68" spans="1:5" x14ac:dyDescent="0.25">
      <c r="A68" s="21" t="s">
        <v>7449</v>
      </c>
      <c r="B68" s="8">
        <v>919.91</v>
      </c>
      <c r="D68" t="str">
        <f t="shared" ref="D68:D85" si="2">A68</f>
        <v>North Dakota</v>
      </c>
      <c r="E68">
        <f t="shared" ref="E68:E84" si="3">GETPIVOTDATA("Sales",$A$35,"State",A68)</f>
        <v>919.91</v>
      </c>
    </row>
    <row r="69" spans="1:5" x14ac:dyDescent="0.25">
      <c r="A69" s="21" t="s">
        <v>498</v>
      </c>
      <c r="B69" s="8">
        <v>78258.135999999926</v>
      </c>
      <c r="D69" t="str">
        <f t="shared" si="2"/>
        <v>Ohio</v>
      </c>
      <c r="E69">
        <f t="shared" si="3"/>
        <v>78258.135999999926</v>
      </c>
    </row>
    <row r="70" spans="1:5" x14ac:dyDescent="0.25">
      <c r="A70" s="21" t="s">
        <v>649</v>
      </c>
      <c r="B70" s="8">
        <v>19683.390000000003</v>
      </c>
      <c r="D70" t="str">
        <f t="shared" si="2"/>
        <v>Oklahoma</v>
      </c>
      <c r="E70">
        <f t="shared" si="3"/>
        <v>19683.390000000003</v>
      </c>
    </row>
    <row r="71" spans="1:5" x14ac:dyDescent="0.25">
      <c r="A71" s="21" t="s">
        <v>420</v>
      </c>
      <c r="B71" s="8">
        <v>17431.149999999991</v>
      </c>
      <c r="D71" t="str">
        <f t="shared" si="2"/>
        <v>Oregon</v>
      </c>
      <c r="E71">
        <f t="shared" si="3"/>
        <v>17431.149999999991</v>
      </c>
    </row>
    <row r="72" spans="1:5" x14ac:dyDescent="0.25">
      <c r="A72" s="21" t="s">
        <v>147</v>
      </c>
      <c r="B72" s="8">
        <v>116511.91400000003</v>
      </c>
      <c r="D72" t="str">
        <f t="shared" si="2"/>
        <v>Pennsylvania</v>
      </c>
      <c r="E72">
        <f t="shared" si="3"/>
        <v>116511.91400000003</v>
      </c>
    </row>
    <row r="73" spans="1:5" x14ac:dyDescent="0.25">
      <c r="A73" s="21" t="s">
        <v>1399</v>
      </c>
      <c r="B73" s="8">
        <v>22627.955999999995</v>
      </c>
      <c r="D73" t="str">
        <f t="shared" si="2"/>
        <v>Rhode Island</v>
      </c>
      <c r="E73">
        <f t="shared" si="3"/>
        <v>22627.955999999995</v>
      </c>
    </row>
    <row r="74" spans="1:5" x14ac:dyDescent="0.25">
      <c r="A74" s="21" t="s">
        <v>383</v>
      </c>
      <c r="B74" s="8">
        <v>8481.7099999999991</v>
      </c>
      <c r="D74" t="str">
        <f t="shared" si="2"/>
        <v>South Carolina</v>
      </c>
      <c r="E74">
        <f t="shared" si="3"/>
        <v>8481.7099999999991</v>
      </c>
    </row>
    <row r="75" spans="1:5" x14ac:dyDescent="0.25">
      <c r="A75" s="21" t="s">
        <v>5326</v>
      </c>
      <c r="B75" s="8">
        <v>1315.5600000000002</v>
      </c>
      <c r="D75" t="str">
        <f t="shared" si="2"/>
        <v>South Dakota</v>
      </c>
      <c r="E75">
        <f t="shared" si="3"/>
        <v>1315.5600000000002</v>
      </c>
    </row>
    <row r="76" spans="1:5" x14ac:dyDescent="0.25">
      <c r="A76" s="21" t="s">
        <v>335</v>
      </c>
      <c r="B76" s="8">
        <v>30661.872999999981</v>
      </c>
      <c r="D76" t="str">
        <f t="shared" si="2"/>
        <v>Tennessee</v>
      </c>
      <c r="E76">
        <f t="shared" si="3"/>
        <v>30661.872999999981</v>
      </c>
    </row>
    <row r="77" spans="1:5" x14ac:dyDescent="0.25">
      <c r="A77" s="21" t="s">
        <v>104</v>
      </c>
      <c r="B77" s="8">
        <v>170188.04580000002</v>
      </c>
      <c r="D77" t="str">
        <f t="shared" si="2"/>
        <v>Texas</v>
      </c>
      <c r="E77">
        <f t="shared" si="3"/>
        <v>170188.04580000002</v>
      </c>
    </row>
    <row r="78" spans="1:5" x14ac:dyDescent="0.25">
      <c r="A78" s="21" t="s">
        <v>121</v>
      </c>
      <c r="B78" s="8">
        <v>11220.055999999999</v>
      </c>
      <c r="D78" t="str">
        <f t="shared" si="2"/>
        <v>Utah</v>
      </c>
      <c r="E78">
        <f t="shared" si="3"/>
        <v>11220.055999999999</v>
      </c>
    </row>
    <row r="79" spans="1:5" x14ac:dyDescent="0.25">
      <c r="A79" s="21" t="s">
        <v>5203</v>
      </c>
      <c r="B79" s="8">
        <v>8929.369999999999</v>
      </c>
      <c r="D79" t="str">
        <f t="shared" si="2"/>
        <v>Vermont</v>
      </c>
      <c r="E79">
        <f t="shared" si="3"/>
        <v>8929.369999999999</v>
      </c>
    </row>
    <row r="80" spans="1:5" x14ac:dyDescent="0.25">
      <c r="A80" s="21" t="s">
        <v>319</v>
      </c>
      <c r="B80" s="8">
        <v>70636.719999999987</v>
      </c>
      <c r="D80" t="str">
        <f t="shared" si="2"/>
        <v>Virginia</v>
      </c>
      <c r="E80">
        <f t="shared" si="3"/>
        <v>70636.719999999987</v>
      </c>
    </row>
    <row r="81" spans="1:5" x14ac:dyDescent="0.25">
      <c r="A81" s="21" t="s">
        <v>96</v>
      </c>
      <c r="B81" s="8">
        <v>138641.26999999993</v>
      </c>
      <c r="D81" t="str">
        <f t="shared" si="2"/>
        <v>Washington</v>
      </c>
      <c r="E81">
        <f t="shared" si="3"/>
        <v>138641.26999999993</v>
      </c>
    </row>
    <row r="82" spans="1:5" x14ac:dyDescent="0.25">
      <c r="A82" s="21" t="s">
        <v>9726</v>
      </c>
      <c r="B82" s="8">
        <v>1209.8240000000001</v>
      </c>
      <c r="D82" t="str">
        <f t="shared" si="2"/>
        <v>West Virginia</v>
      </c>
      <c r="E82">
        <f t="shared" si="3"/>
        <v>1209.8240000000001</v>
      </c>
    </row>
    <row r="83" spans="1:5" x14ac:dyDescent="0.25">
      <c r="A83" s="21" t="s">
        <v>114</v>
      </c>
      <c r="B83" s="8">
        <v>32114.610000000019</v>
      </c>
      <c r="D83" t="str">
        <f t="shared" si="2"/>
        <v>Wisconsin</v>
      </c>
      <c r="E83">
        <f t="shared" si="3"/>
        <v>32114.610000000019</v>
      </c>
    </row>
    <row r="84" spans="1:5" x14ac:dyDescent="0.25">
      <c r="A84" s="21" t="s">
        <v>8542</v>
      </c>
      <c r="B84" s="8">
        <v>1603.1360000000002</v>
      </c>
      <c r="D84" t="str">
        <f t="shared" si="2"/>
        <v>Wyoming</v>
      </c>
      <c r="E84">
        <f t="shared" si="3"/>
        <v>1603.1360000000002</v>
      </c>
    </row>
    <row r="85" spans="1:5" x14ac:dyDescent="0.25">
      <c r="A85" s="22" t="s">
        <v>10933</v>
      </c>
      <c r="B85" s="9">
        <v>2297200.8603000003</v>
      </c>
      <c r="D85" t="str">
        <f t="shared" si="2"/>
        <v>Grand Total</v>
      </c>
      <c r="E85">
        <f>GETPIVOTDATA("Sales",$A$35)</f>
        <v>2297200.8603000003</v>
      </c>
    </row>
    <row r="91" spans="1:5" x14ac:dyDescent="0.25">
      <c r="A91" s="5" t="s">
        <v>10932</v>
      </c>
      <c r="B91" s="6" t="s">
        <v>10934</v>
      </c>
    </row>
    <row r="92" spans="1:5" x14ac:dyDescent="0.25">
      <c r="A92" s="20" t="s">
        <v>75</v>
      </c>
      <c r="B92" s="7">
        <v>203412.73300000009</v>
      </c>
    </row>
    <row r="93" spans="1:5" x14ac:dyDescent="0.25">
      <c r="A93" s="21" t="s">
        <v>56</v>
      </c>
      <c r="B93" s="8">
        <v>206965.53200000009</v>
      </c>
    </row>
    <row r="94" spans="1:5" x14ac:dyDescent="0.25">
      <c r="A94" s="21" t="s">
        <v>59</v>
      </c>
      <c r="B94" s="8">
        <v>223843.60800000012</v>
      </c>
    </row>
    <row r="95" spans="1:5" x14ac:dyDescent="0.25">
      <c r="A95" s="21" t="s">
        <v>36</v>
      </c>
      <c r="B95" s="8">
        <v>328449.1030000007</v>
      </c>
    </row>
    <row r="96" spans="1:5" x14ac:dyDescent="0.25">
      <c r="A96" s="21" t="s">
        <v>72</v>
      </c>
      <c r="B96" s="8">
        <v>330007.05400000012</v>
      </c>
    </row>
    <row r="97" spans="1:2" x14ac:dyDescent="0.25">
      <c r="A97" s="22" t="s">
        <v>10933</v>
      </c>
      <c r="B97" s="9">
        <v>1292678.0300000012</v>
      </c>
    </row>
  </sheetData>
  <autoFilter ref="D35:E85"/>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37"/>
  <sheetViews>
    <sheetView topLeftCell="A19" workbookViewId="0">
      <selection activeCell="J30" sqref="J30"/>
    </sheetView>
  </sheetViews>
  <sheetFormatPr defaultRowHeight="15" x14ac:dyDescent="0.25"/>
  <cols>
    <col min="1" max="1" width="13.140625" bestFit="1" customWidth="1"/>
    <col min="2" max="2" width="12.140625" customWidth="1"/>
    <col min="3" max="3" width="19.42578125" bestFit="1" customWidth="1"/>
    <col min="4" max="4" width="13.140625" bestFit="1" customWidth="1"/>
    <col min="5" max="5" width="12.5703125" bestFit="1" customWidth="1"/>
    <col min="6" max="7" width="13.140625" customWidth="1"/>
    <col min="8" max="9" width="15.42578125" customWidth="1"/>
    <col min="10" max="10" width="13.140625" customWidth="1"/>
    <col min="11" max="11" width="16.5703125" customWidth="1"/>
    <col min="14" max="14" width="10.7109375" customWidth="1"/>
  </cols>
  <sheetData>
    <row r="3" spans="1:14" x14ac:dyDescent="0.25">
      <c r="A3" s="5" t="s">
        <v>10932</v>
      </c>
      <c r="B3" s="6" t="s">
        <v>10934</v>
      </c>
      <c r="D3" s="5" t="s">
        <v>10932</v>
      </c>
      <c r="E3" s="6" t="s">
        <v>10935</v>
      </c>
      <c r="G3" s="5" t="s">
        <v>10932</v>
      </c>
      <c r="H3" s="6" t="s">
        <v>10949</v>
      </c>
      <c r="J3" s="5" t="s">
        <v>10932</v>
      </c>
      <c r="K3" s="6" t="s">
        <v>10950</v>
      </c>
      <c r="M3" s="31"/>
      <c r="N3" s="31"/>
    </row>
    <row r="4" spans="1:14" x14ac:dyDescent="0.25">
      <c r="A4" s="28" t="s">
        <v>10936</v>
      </c>
      <c r="B4" s="7">
        <v>95365.937600000019</v>
      </c>
      <c r="D4" s="28" t="s">
        <v>10936</v>
      </c>
      <c r="E4" s="7">
        <v>9199.2699999999986</v>
      </c>
      <c r="G4" s="28" t="s">
        <v>10936</v>
      </c>
      <c r="H4" s="7">
        <v>1500</v>
      </c>
      <c r="J4" s="28" t="s">
        <v>10936</v>
      </c>
      <c r="K4" s="7">
        <v>387</v>
      </c>
      <c r="M4" s="32"/>
      <c r="N4" s="33"/>
    </row>
    <row r="5" spans="1:14" x14ac:dyDescent="0.25">
      <c r="A5" s="29" t="s">
        <v>10937</v>
      </c>
      <c r="B5" s="8">
        <v>60172.649400000024</v>
      </c>
      <c r="D5" s="29" t="s">
        <v>10937</v>
      </c>
      <c r="E5" s="8">
        <v>10288.898699999991</v>
      </c>
      <c r="G5" s="29" t="s">
        <v>10937</v>
      </c>
      <c r="H5" s="8">
        <v>1068</v>
      </c>
      <c r="J5" s="29" t="s">
        <v>10937</v>
      </c>
      <c r="K5" s="8">
        <v>301</v>
      </c>
      <c r="M5" s="32"/>
      <c r="N5" s="33"/>
    </row>
    <row r="6" spans="1:14" x14ac:dyDescent="0.25">
      <c r="A6" s="29" t="s">
        <v>10938</v>
      </c>
      <c r="B6" s="8">
        <v>199252.98399999991</v>
      </c>
      <c r="D6" s="29" t="s">
        <v>10938</v>
      </c>
      <c r="E6" s="8">
        <v>26806.573700000015</v>
      </c>
      <c r="G6" s="29" t="s">
        <v>10938</v>
      </c>
      <c r="H6" s="8">
        <v>2491</v>
      </c>
      <c r="J6" s="29" t="s">
        <v>10938</v>
      </c>
      <c r="K6" s="8">
        <v>680</v>
      </c>
      <c r="M6" s="32"/>
      <c r="N6" s="33"/>
    </row>
    <row r="7" spans="1:14" x14ac:dyDescent="0.25">
      <c r="A7" s="29" t="s">
        <v>10939</v>
      </c>
      <c r="B7" s="8">
        <v>141851.5674</v>
      </c>
      <c r="D7" s="29" t="s">
        <v>10939</v>
      </c>
      <c r="E7" s="8">
        <v>13437.806799999998</v>
      </c>
      <c r="G7" s="29" t="s">
        <v>10939</v>
      </c>
      <c r="H7" s="8">
        <v>2441</v>
      </c>
      <c r="J7" s="29" t="s">
        <v>10939</v>
      </c>
      <c r="K7" s="8">
        <v>663</v>
      </c>
      <c r="M7" s="32"/>
      <c r="N7" s="33"/>
    </row>
    <row r="8" spans="1:14" x14ac:dyDescent="0.25">
      <c r="A8" s="29" t="s">
        <v>10940</v>
      </c>
      <c r="B8" s="8">
        <v>156122.28669999994</v>
      </c>
      <c r="D8" s="29" t="s">
        <v>10940</v>
      </c>
      <c r="E8" s="8">
        <v>22308.51279999999</v>
      </c>
      <c r="G8" s="29" t="s">
        <v>10940</v>
      </c>
      <c r="H8" s="8">
        <v>2850</v>
      </c>
      <c r="J8" s="29" t="s">
        <v>10940</v>
      </c>
      <c r="K8" s="8">
        <v>750</v>
      </c>
      <c r="M8" s="32"/>
      <c r="N8" s="33"/>
    </row>
    <row r="9" spans="1:14" x14ac:dyDescent="0.25">
      <c r="A9" s="29" t="s">
        <v>10941</v>
      </c>
      <c r="B9" s="8">
        <v>147082.61130000011</v>
      </c>
      <c r="D9" s="29" t="s">
        <v>10941</v>
      </c>
      <c r="E9" s="8">
        <v>20899.334500000012</v>
      </c>
      <c r="G9" s="29" t="s">
        <v>10941</v>
      </c>
      <c r="H9" s="8">
        <v>2644</v>
      </c>
      <c r="J9" s="29" t="s">
        <v>10941</v>
      </c>
      <c r="K9" s="8">
        <v>709</v>
      </c>
      <c r="M9" s="32"/>
      <c r="N9" s="33"/>
    </row>
    <row r="10" spans="1:14" x14ac:dyDescent="0.25">
      <c r="A10" s="29" t="s">
        <v>10942</v>
      </c>
      <c r="B10" s="8">
        <v>149580.83800000031</v>
      </c>
      <c r="D10" s="29" t="s">
        <v>10942</v>
      </c>
      <c r="E10" s="8">
        <v>13535.38299999998</v>
      </c>
      <c r="G10" s="29" t="s">
        <v>10942</v>
      </c>
      <c r="H10" s="8">
        <v>2705</v>
      </c>
      <c r="J10" s="29" t="s">
        <v>10942</v>
      </c>
      <c r="K10" s="8">
        <v>708</v>
      </c>
      <c r="M10" s="32"/>
      <c r="N10" s="33"/>
    </row>
    <row r="11" spans="1:14" x14ac:dyDescent="0.25">
      <c r="A11" s="29" t="s">
        <v>10943</v>
      </c>
      <c r="B11" s="8">
        <v>159589.45099999988</v>
      </c>
      <c r="D11" s="29" t="s">
        <v>10943</v>
      </c>
      <c r="E11" s="8">
        <v>21896.715399999972</v>
      </c>
      <c r="G11" s="29" t="s">
        <v>10943</v>
      </c>
      <c r="H11" s="8">
        <v>2796</v>
      </c>
      <c r="J11" s="29" t="s">
        <v>10943</v>
      </c>
      <c r="K11" s="8">
        <v>710</v>
      </c>
      <c r="M11" s="32"/>
      <c r="N11" s="33"/>
    </row>
    <row r="12" spans="1:14" x14ac:dyDescent="0.25">
      <c r="A12" s="29" t="s">
        <v>10944</v>
      </c>
      <c r="B12" s="8">
        <v>309770.09970000025</v>
      </c>
      <c r="D12" s="29" t="s">
        <v>10944</v>
      </c>
      <c r="E12" s="8">
        <v>37293.192500000034</v>
      </c>
      <c r="G12" s="29" t="s">
        <v>10944</v>
      </c>
      <c r="H12" s="8">
        <v>5073</v>
      </c>
      <c r="J12" s="29" t="s">
        <v>10944</v>
      </c>
      <c r="K12" s="8">
        <v>1386</v>
      </c>
      <c r="M12" s="32"/>
      <c r="N12" s="33"/>
    </row>
    <row r="13" spans="1:14" x14ac:dyDescent="0.25">
      <c r="A13" s="29" t="s">
        <v>10945</v>
      </c>
      <c r="B13" s="8">
        <v>197115.20170000009</v>
      </c>
      <c r="D13" s="29" t="s">
        <v>10945</v>
      </c>
      <c r="E13" s="8">
        <v>31469.663800000035</v>
      </c>
      <c r="G13" s="29" t="s">
        <v>10945</v>
      </c>
      <c r="H13" s="8">
        <v>3095</v>
      </c>
      <c r="J13" s="29" t="s">
        <v>10945</v>
      </c>
      <c r="K13" s="8">
        <v>817</v>
      </c>
      <c r="M13" s="32"/>
      <c r="N13" s="33"/>
    </row>
    <row r="14" spans="1:14" x14ac:dyDescent="0.25">
      <c r="A14" s="29" t="s">
        <v>10946</v>
      </c>
      <c r="B14" s="8">
        <v>349120.07400000008</v>
      </c>
      <c r="D14" s="29" t="s">
        <v>10946</v>
      </c>
      <c r="E14" s="8">
        <v>35825.536599999927</v>
      </c>
      <c r="G14" s="29" t="s">
        <v>10946</v>
      </c>
      <c r="H14" s="8">
        <v>5741</v>
      </c>
      <c r="J14" s="29" t="s">
        <v>10946</v>
      </c>
      <c r="K14" s="8">
        <v>1462</v>
      </c>
      <c r="M14" s="32"/>
      <c r="N14" s="33"/>
    </row>
    <row r="15" spans="1:14" x14ac:dyDescent="0.25">
      <c r="A15" s="29" t="s">
        <v>10947</v>
      </c>
      <c r="B15" s="8">
        <v>332177.15950000001</v>
      </c>
      <c r="D15" s="29" t="s">
        <v>10947</v>
      </c>
      <c r="E15" s="8">
        <v>43436.13390000003</v>
      </c>
      <c r="G15" s="29" t="s">
        <v>10947</v>
      </c>
      <c r="H15" s="8">
        <v>5469</v>
      </c>
      <c r="J15" s="29" t="s">
        <v>10947</v>
      </c>
      <c r="K15" s="8">
        <v>1421</v>
      </c>
      <c r="M15" s="32"/>
      <c r="N15" s="33"/>
    </row>
    <row r="16" spans="1:14" x14ac:dyDescent="0.25">
      <c r="A16" s="30" t="s">
        <v>10933</v>
      </c>
      <c r="B16" s="9">
        <v>2297200.8603000008</v>
      </c>
      <c r="D16" s="30" t="s">
        <v>10933</v>
      </c>
      <c r="E16" s="9">
        <v>286397.02169999998</v>
      </c>
      <c r="G16" s="30" t="s">
        <v>10933</v>
      </c>
      <c r="H16" s="9">
        <v>37873</v>
      </c>
      <c r="J16" s="30" t="s">
        <v>10933</v>
      </c>
      <c r="K16" s="9">
        <v>9994</v>
      </c>
      <c r="M16" s="32"/>
      <c r="N16" s="33"/>
    </row>
    <row r="17" spans="2:12" x14ac:dyDescent="0.25">
      <c r="C17" s="37">
        <f>GETPIVOTDATA("Sales",$A$3)</f>
        <v>2297200.8603000008</v>
      </c>
      <c r="F17" s="37">
        <f>GETPIVOTDATA("Profit",$D$3)</f>
        <v>286397.02169999998</v>
      </c>
      <c r="I17" s="38">
        <f>GETPIVOTDATA("Quantity",$G$3)</f>
        <v>37873</v>
      </c>
      <c r="L17" s="38">
        <f>GETPIVOTDATA("Order ID",$J$3)</f>
        <v>9994</v>
      </c>
    </row>
    <row r="24" spans="2:12" x14ac:dyDescent="0.25">
      <c r="B24" s="5" t="s">
        <v>10932</v>
      </c>
      <c r="C24" s="6" t="s">
        <v>10951</v>
      </c>
      <c r="F24" s="5" t="s">
        <v>10932</v>
      </c>
      <c r="G24" s="4" t="s">
        <v>10934</v>
      </c>
      <c r="H24" s="44" t="s">
        <v>10935</v>
      </c>
      <c r="I24" s="44" t="s">
        <v>10949</v>
      </c>
      <c r="J24" s="44" t="s">
        <v>10950</v>
      </c>
      <c r="K24" s="10" t="s">
        <v>10951</v>
      </c>
    </row>
    <row r="25" spans="2:12" x14ac:dyDescent="0.25">
      <c r="B25" s="28" t="s">
        <v>10936</v>
      </c>
      <c r="C25" s="34">
        <v>9.6462848596792869E-2</v>
      </c>
      <c r="F25" s="20">
        <v>2011</v>
      </c>
      <c r="G25" s="40">
        <v>484247.49810000096</v>
      </c>
      <c r="H25" s="45">
        <v>49543.974100000007</v>
      </c>
      <c r="I25" s="45">
        <v>7581</v>
      </c>
      <c r="J25" s="45">
        <v>1993</v>
      </c>
      <c r="K25" s="41">
        <v>0.10231126499236715</v>
      </c>
    </row>
    <row r="26" spans="2:12" x14ac:dyDescent="0.25">
      <c r="B26" s="29" t="s">
        <v>10937</v>
      </c>
      <c r="C26" s="35">
        <v>0.17098962406664425</v>
      </c>
      <c r="F26" s="21">
        <v>2012</v>
      </c>
      <c r="G26" s="42">
        <v>470532.50899999985</v>
      </c>
      <c r="H26" s="46">
        <v>61618.603700000051</v>
      </c>
      <c r="I26" s="46">
        <v>7979</v>
      </c>
      <c r="J26" s="46">
        <v>2102</v>
      </c>
      <c r="K26" s="43">
        <v>0.13095504034557592</v>
      </c>
    </row>
    <row r="27" spans="2:12" x14ac:dyDescent="0.25">
      <c r="B27" s="29" t="s">
        <v>10938</v>
      </c>
      <c r="C27" s="35">
        <v>0.13453536886554246</v>
      </c>
      <c r="F27" s="21">
        <v>2013</v>
      </c>
      <c r="G27" s="42">
        <v>608473.83000000066</v>
      </c>
      <c r="H27" s="46">
        <v>81726.930800000177</v>
      </c>
      <c r="I27" s="46">
        <v>9810</v>
      </c>
      <c r="J27" s="46">
        <v>2580</v>
      </c>
      <c r="K27" s="43">
        <v>0.13431461924993568</v>
      </c>
    </row>
    <row r="28" spans="2:12" x14ac:dyDescent="0.25">
      <c r="B28" s="29" t="s">
        <v>10939</v>
      </c>
      <c r="C28" s="35">
        <v>9.4731465053942004E-2</v>
      </c>
      <c r="F28" s="47">
        <v>2014</v>
      </c>
      <c r="G28" s="48">
        <v>733947.0231999997</v>
      </c>
      <c r="H28" s="49">
        <v>93507.513099999967</v>
      </c>
      <c r="I28" s="49">
        <v>12503</v>
      </c>
      <c r="J28" s="49">
        <v>3319</v>
      </c>
      <c r="K28" s="50">
        <v>0.12740362743390987</v>
      </c>
    </row>
    <row r="29" spans="2:12" x14ac:dyDescent="0.25">
      <c r="B29" s="29" t="s">
        <v>10940</v>
      </c>
      <c r="C29" s="35">
        <v>0.14289127626517142</v>
      </c>
    </row>
    <row r="30" spans="2:12" x14ac:dyDescent="0.25">
      <c r="B30" s="29" t="s">
        <v>10941</v>
      </c>
      <c r="C30" s="35">
        <v>0.1420924901678027</v>
      </c>
      <c r="G30" s="51">
        <f>(GETPIVOTDATA("Sum of Sales",$F$24,"Year",2014)/GETPIVOTDATA("Sum of Sales",$F$24,"Year",2013))-1</f>
        <v>0.20620967905883303</v>
      </c>
      <c r="H30" s="51">
        <f>(GETPIVOTDATA("Sum of Profit",$F$24,"Year",2014)/GETPIVOTDATA("Sum of Profit",$F$24,"Year",2013))-1</f>
        <v>0.14414565902185772</v>
      </c>
      <c r="I30" s="51">
        <f>(GETPIVOTDATA("Sum of Quantity",$F$24,"Year",2014)/GETPIVOTDATA("Sum of Quantity",$F$24,"Year",2013))-1</f>
        <v>0.27451580020387367</v>
      </c>
      <c r="J30" s="51">
        <f>(GETPIVOTDATA("Count of Order ID",$F$24,"Year",2014)/GETPIVOTDATA("Count of Order ID",$F$24,"Year",2013)-1)</f>
        <v>0.2864341085271318</v>
      </c>
      <c r="K30" s="51">
        <f>(GETPIVOTDATA("Sum of Profit Margin",$F$24,"Year",2014)/GETPIVOTDATA("Sum of Profit Margin",$F$24,"Year",2013))-1</f>
        <v>-5.1453757264990463E-2</v>
      </c>
    </row>
    <row r="31" spans="2:12" x14ac:dyDescent="0.25">
      <c r="B31" s="29" t="s">
        <v>10942</v>
      </c>
      <c r="C31" s="35">
        <v>9.0488749635163512E-2</v>
      </c>
    </row>
    <row r="32" spans="2:12" x14ac:dyDescent="0.25">
      <c r="B32" s="29" t="s">
        <v>10943</v>
      </c>
      <c r="C32" s="35">
        <v>0.13720653378273723</v>
      </c>
    </row>
    <row r="33" spans="2:4" x14ac:dyDescent="0.25">
      <c r="B33" s="29" t="s">
        <v>10944</v>
      </c>
      <c r="C33" s="35">
        <v>0.12038990379031732</v>
      </c>
    </row>
    <row r="34" spans="2:4" x14ac:dyDescent="0.25">
      <c r="B34" s="29" t="s">
        <v>10945</v>
      </c>
      <c r="C34" s="35">
        <v>0.15965112547684351</v>
      </c>
    </row>
    <row r="35" spans="2:4" x14ac:dyDescent="0.25">
      <c r="B35" s="29" t="s">
        <v>10946</v>
      </c>
      <c r="C35" s="35">
        <v>0.10261666191099604</v>
      </c>
    </row>
    <row r="36" spans="2:4" x14ac:dyDescent="0.25">
      <c r="B36" s="29" t="s">
        <v>10947</v>
      </c>
      <c r="C36" s="35">
        <v>0.13076195234308405</v>
      </c>
    </row>
    <row r="37" spans="2:4" x14ac:dyDescent="0.25">
      <c r="B37" s="30" t="s">
        <v>10933</v>
      </c>
      <c r="C37" s="36">
        <v>0.12467217240315856</v>
      </c>
      <c r="D37" s="39">
        <f>GETPIVOTDATA("Profit Margin",$B$24)</f>
        <v>0.12467217240315856</v>
      </c>
    </row>
  </sheetData>
  <pageMargins left="0.7" right="0.7" top="0.75" bottom="0.75" header="0.3" footer="0.3"/>
  <pageSetup orientation="portrait" r:id="rId7"/>
  <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N14"/>
  <sheetViews>
    <sheetView showGridLines="0" tabSelected="1" zoomScale="85" zoomScaleNormal="85" workbookViewId="0">
      <selection activeCell="W20" sqref="W20"/>
    </sheetView>
  </sheetViews>
  <sheetFormatPr defaultRowHeight="15" x14ac:dyDescent="0.25"/>
  <sheetData>
    <row r="14" spans="14:14" x14ac:dyDescent="0.25">
      <c r="N14" s="51"/>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Sheet2</vt:lpstr>
      <vt:lpstr>Combo Chart</vt:lpstr>
      <vt:lpstr>KPI</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Windows User</cp:lastModifiedBy>
  <dcterms:created xsi:type="dcterms:W3CDTF">2015-06-05T18:17:20Z</dcterms:created>
  <dcterms:modified xsi:type="dcterms:W3CDTF">2023-07-19T05:35:29Z</dcterms:modified>
</cp:coreProperties>
</file>