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webextensions/webextension1.xml" ContentType="application/vnd.ms-office.webextension+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Omar Excel Projects\"/>
    </mc:Choice>
  </mc:AlternateContent>
  <xr:revisionPtr revIDLastSave="0" documentId="8_{E8AD3498-1EE5-424C-A0CE-0F32EA980C2D}" xr6:coauthVersionLast="47" xr6:coauthVersionMax="47" xr10:uidLastSave="{00000000-0000-0000-0000-000000000000}"/>
  <bookViews>
    <workbookView xWindow="-120" yWindow="-120" windowWidth="29040" windowHeight="15720" activeTab="4" xr2:uid="{97F88DED-8746-4253-8393-EA5B08BDB796}"/>
  </bookViews>
  <sheets>
    <sheet name="Analysis" sheetId="1" r:id="rId1"/>
    <sheet name="Analysis 2" sheetId="6" r:id="rId2"/>
    <sheet name="Analysis 2 (2)" sheetId="8" r:id="rId3"/>
    <sheet name="Store" sheetId="4" r:id="rId4"/>
    <sheet name="Profile View" sheetId="5" r:id="rId5"/>
    <sheet name="Time Frame" sheetId="7" r:id="rId6"/>
  </sheets>
  <definedNames>
    <definedName name="Slicer_Month_Nam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36" r:id="rId24"/>
    <pivotCache cacheId="79" r:id="rId25"/>
    <pivotCache cacheId="86" r:id="rId26"/>
    <pivotCache cacheId="102" r:id="rId27"/>
  </pivotCaches>
  <extLst>
    <ext xmlns:x14="http://schemas.microsoft.com/office/spreadsheetml/2009/9/main" uri="{876F7934-8845-4945-9796-88D515C7AA90}">
      <x14:pivotCaches>
        <pivotCache cacheId="17" r:id="rId28"/>
      </x14:pivotCaches>
    </ext>
    <ext xmlns:x14="http://schemas.microsoft.com/office/spreadsheetml/2009/9/main" uri="{BBE1A952-AA13-448e-AADC-164F8A28A991}">
      <x14:slicerCaches>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table_ffeb244e-37b1-4e97-90e2-18b7963654ee" name="fact_table" connection="Query - fact_table"/>
          <x15:modelTable id="Dim_Customer_4a1ed1e4-7939-47d6-a58d-9427300d6ad7" name="Dim_Customer" connection="Query - Dim_Customer"/>
          <x15:modelTable id="Dim_Products_4d4de9a7-70c9-487d-987b-c959b214201a" name="Dim_Products" connection="Query - Dim_Products"/>
          <x15:modelTable id="DimDate_5bc84bda-6e7c-49fa-8d8d-bf6e206b943e" name="DimDate" connection="Query - DimDate"/>
          <x15:modelTable id="All Measures_4b537234-f3e9-4122-8cea-a128d7959b6f" name="All Measures" connection="Query - All Measures"/>
          <x15:modelTable id="sales_persons_table_e4f8a417-ff9b-4bb4-9511-5bedbe4a8832" name="sales_persons_table" connection="Query - sales_persons_table"/>
          <x15:modelTable id="Store targets_9a9472e5-ef7e-479c-93eb-78571ba5941f" name="Store targets" connection="Query - Store targets"/>
        </x15:modelTables>
        <x15:modelRelationships>
          <x15:modelRelationship fromTable="fact_table" fromColumn="Customer ID" toTable="Dim_Customer" toColumn="Customer ID"/>
          <x15:modelRelationship fromTable="fact_table" fromColumn="Product ID" toTable="Dim_Products" toColumn="Product ID"/>
          <x15:modelRelationship fromTable="fact_table" fromColumn="Order Date" toTable="DimDate" toColumn="Order Date"/>
          <x15:modelRelationship fromTable="fact_table" fromColumn="Sales Person ID" toTable="sales_persons_table" toColumn="Sales Person ID"/>
          <x15:modelRelationship fromTable="Store targets" fromColumn="Store ID" toTable="sales_persons_table" toColumn="Sales Person ID"/>
          <x15:modelRelationship fromTable="Store targets" fromColumn="Date" toTable="DimDate" toColumn="Order 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I41" i="1" l="1"/>
  <c r="CJ32" i="1"/>
  <c r="CJ36" i="1"/>
  <c r="CJ35" i="1"/>
  <c r="CJ33" i="1"/>
  <c r="CJ34" i="1"/>
  <c r="CJ31" i="1"/>
  <c r="CI32" i="1"/>
  <c r="CI36" i="1"/>
  <c r="CI35" i="1"/>
  <c r="CI33" i="1"/>
  <c r="CI34" i="1"/>
  <c r="CI31" i="1"/>
  <c r="CL22" i="1"/>
  <c r="CL23" i="1"/>
  <c r="CL24" i="1"/>
  <c r="CL25" i="1"/>
  <c r="CL21" i="1"/>
  <c r="CO9" i="1"/>
  <c r="CP9" i="1"/>
  <c r="CO10" i="1"/>
  <c r="CP10" i="1"/>
  <c r="CN10" i="1"/>
  <c r="CN9" i="1"/>
  <c r="AH28" i="8"/>
  <c r="AG28" i="8"/>
  <c r="AF28" i="8"/>
  <c r="AD28" i="8"/>
  <c r="AH27" i="8"/>
  <c r="AG27" i="8"/>
  <c r="AF27" i="8"/>
  <c r="AD27" i="8"/>
  <c r="AH26" i="8"/>
  <c r="AG26" i="8"/>
  <c r="AF26" i="8"/>
  <c r="AD26" i="8"/>
  <c r="AH25" i="8"/>
  <c r="AG25" i="8"/>
  <c r="AF25" i="8"/>
  <c r="AD25" i="8"/>
  <c r="AH24" i="8"/>
  <c r="AG24" i="8"/>
  <c r="AF24" i="8"/>
  <c r="AD24" i="8"/>
  <c r="AH23" i="8"/>
  <c r="AG23" i="8"/>
  <c r="AF23" i="8"/>
  <c r="AD23" i="8"/>
  <c r="AH22" i="8"/>
  <c r="AG22" i="8"/>
  <c r="AF22" i="8"/>
  <c r="AD22" i="8"/>
  <c r="AH21" i="8"/>
  <c r="AG21" i="8"/>
  <c r="AF21" i="8"/>
  <c r="AD21" i="8"/>
  <c r="B21" i="8"/>
  <c r="C21" i="8" s="1"/>
  <c r="I30" i="8" s="1" a="1"/>
  <c r="I30" i="8" s="1"/>
  <c r="A21" i="8"/>
  <c r="AH20" i="8"/>
  <c r="AG20" i="8"/>
  <c r="AF20" i="8"/>
  <c r="AD20" i="8"/>
  <c r="B20" i="8"/>
  <c r="A20" i="8"/>
  <c r="AH19" i="8"/>
  <c r="AG19" i="8"/>
  <c r="AF19" i="8"/>
  <c r="AD19" i="8"/>
  <c r="B19" i="8"/>
  <c r="A19" i="8"/>
  <c r="AH18" i="8"/>
  <c r="AG18" i="8"/>
  <c r="AF18" i="8"/>
  <c r="AD18" i="8"/>
  <c r="AH17" i="8"/>
  <c r="AG17" i="8"/>
  <c r="AF17" i="8"/>
  <c r="AH16" i="8"/>
  <c r="AG16" i="8"/>
  <c r="AF16" i="8"/>
  <c r="AD16" i="8"/>
  <c r="H35" i="6"/>
  <c r="F35" i="6" a="1"/>
  <c r="F35" i="6" s="1"/>
  <c r="J31" i="6"/>
  <c r="O31" i="6" s="1"/>
  <c r="I31" i="6"/>
  <c r="N31" i="6" s="1"/>
  <c r="G31" i="6"/>
  <c r="F31" i="6"/>
  <c r="J30" i="6"/>
  <c r="O30" i="6" s="1"/>
  <c r="I30" i="6"/>
  <c r="N30" i="6" s="1"/>
  <c r="G30" i="6"/>
  <c r="F30" i="6"/>
  <c r="J29" i="6"/>
  <c r="O29" i="6" s="1"/>
  <c r="I29" i="6"/>
  <c r="N29" i="6" s="1"/>
  <c r="G29" i="6"/>
  <c r="F29" i="6"/>
  <c r="J28" i="6"/>
  <c r="O28" i="6" s="1"/>
  <c r="I28" i="6"/>
  <c r="N28" i="6" s="1"/>
  <c r="G28" i="6"/>
  <c r="F28" i="6"/>
  <c r="J27" i="6"/>
  <c r="O27" i="6" s="1"/>
  <c r="I27" i="6"/>
  <c r="N27" i="6" s="1"/>
  <c r="G27" i="6"/>
  <c r="F27" i="6"/>
  <c r="J26" i="6"/>
  <c r="O26" i="6" s="1"/>
  <c r="I26" i="6"/>
  <c r="N26" i="6" s="1"/>
  <c r="G26" i="6"/>
  <c r="F26" i="6"/>
  <c r="AC25" i="6"/>
  <c r="AB25" i="6"/>
  <c r="AC24" i="6"/>
  <c r="AB24" i="6"/>
  <c r="AC23" i="6"/>
  <c r="AB23" i="6"/>
  <c r="AC22" i="6"/>
  <c r="AB22" i="6"/>
  <c r="AC21" i="6"/>
  <c r="AB21" i="6"/>
  <c r="U17" i="6"/>
  <c r="J35" i="6" s="1"/>
  <c r="T17" i="6"/>
  <c r="S17" i="6"/>
  <c r="U16" i="6"/>
  <c r="T16" i="6"/>
  <c r="S16" i="6"/>
  <c r="AF14" i="6"/>
  <c r="AF13" i="6"/>
  <c r="AA27" i="1"/>
  <c r="Z27" i="1"/>
  <c r="AA26" i="1"/>
  <c r="Z26" i="1"/>
  <c r="CB25" i="1"/>
  <c r="CA25" i="1"/>
  <c r="BZ25" i="1"/>
  <c r="CB24" i="1"/>
  <c r="CA24" i="1"/>
  <c r="BZ24" i="1"/>
  <c r="CB23" i="1"/>
  <c r="CA23" i="1"/>
  <c r="BZ23" i="1"/>
  <c r="CB22" i="1"/>
  <c r="CA22" i="1"/>
  <c r="BZ22" i="1"/>
  <c r="CB21" i="1"/>
  <c r="CA21" i="1"/>
  <c r="BZ21" i="1"/>
  <c r="AC21" i="1"/>
  <c r="AE21" i="1" s="1"/>
  <c r="AB21" i="1"/>
  <c r="AA21" i="1"/>
  <c r="CB20" i="1"/>
  <c r="CA20" i="1"/>
  <c r="BZ20" i="1"/>
  <c r="AC20" i="1"/>
  <c r="AB20" i="1"/>
  <c r="AA20" i="1"/>
  <c r="CA19" i="1"/>
  <c r="BZ19" i="1"/>
  <c r="AC19" i="1"/>
  <c r="AB19" i="1"/>
  <c r="AA19" i="1"/>
  <c r="CB18" i="1"/>
  <c r="CA18" i="1"/>
  <c r="BZ18" i="1"/>
  <c r="AC18" i="1"/>
  <c r="AB18" i="1"/>
  <c r="AA18" i="1"/>
  <c r="AC17" i="1"/>
  <c r="AB17" i="1"/>
  <c r="AA17" i="1"/>
  <c r="AC16" i="1"/>
  <c r="AE16" i="1" s="1"/>
  <c r="AB16" i="1"/>
  <c r="AA16" i="1"/>
  <c r="AC15" i="1"/>
  <c r="AB15" i="1"/>
  <c r="AA15" i="1"/>
  <c r="AC14" i="1"/>
  <c r="AB14" i="1"/>
  <c r="AA14" i="1"/>
  <c r="CA13" i="1"/>
  <c r="BZ13" i="1"/>
  <c r="AC13" i="1"/>
  <c r="AB13" i="1"/>
  <c r="AA13" i="1"/>
  <c r="Q13" i="1"/>
  <c r="M19" i="1" s="1"/>
  <c r="P13" i="1"/>
  <c r="O13" i="1"/>
  <c r="N13" i="1"/>
  <c r="M13" i="1"/>
  <c r="L13" i="1"/>
  <c r="K13" i="1"/>
  <c r="J13" i="1"/>
  <c r="I13" i="1"/>
  <c r="H13" i="1"/>
  <c r="G13" i="1"/>
  <c r="F13" i="1"/>
  <c r="L19" i="1" s="1"/>
  <c r="E13" i="1"/>
  <c r="CA12" i="1"/>
  <c r="BZ12" i="1"/>
  <c r="AC12" i="1"/>
  <c r="AB12" i="1"/>
  <c r="AA12" i="1"/>
  <c r="Q12" i="1"/>
  <c r="P12" i="1"/>
  <c r="O12" i="1"/>
  <c r="N12" i="1"/>
  <c r="M12" i="1"/>
  <c r="L12" i="1"/>
  <c r="K12" i="1"/>
  <c r="J12" i="1"/>
  <c r="I12" i="1"/>
  <c r="H12" i="1"/>
  <c r="G12" i="1"/>
  <c r="F12" i="1"/>
  <c r="E12" i="1"/>
  <c r="CA11" i="1"/>
  <c r="BZ11" i="1"/>
  <c r="AI11" i="1"/>
  <c r="AC11" i="1"/>
  <c r="AB11" i="1"/>
  <c r="AA11" i="1"/>
  <c r="CA10" i="1"/>
  <c r="BZ10" i="1"/>
  <c r="AI10" i="1"/>
  <c r="AC10" i="1"/>
  <c r="AB10" i="1"/>
  <c r="AE10" i="1" s="1"/>
  <c r="AA10" i="1"/>
  <c r="CA9" i="1"/>
  <c r="BZ9" i="1"/>
  <c r="BE9" i="1"/>
  <c r="BD9" i="1"/>
  <c r="AC9" i="1"/>
  <c r="AB9" i="1"/>
  <c r="AA9" i="1"/>
  <c r="BE8" i="1"/>
  <c r="BD8" i="1"/>
  <c r="BE7" i="1"/>
  <c r="BD7" i="1"/>
  <c r="CC12" i="1" l="1"/>
  <c r="AE20" i="1"/>
  <c r="AE12" i="1"/>
  <c r="AE19" i="1"/>
  <c r="AE14" i="1"/>
  <c r="AE11" i="1"/>
  <c r="AE13" i="1"/>
  <c r="AD20" i="1" a="1"/>
  <c r="AD20" i="1" s="1"/>
  <c r="BF9" i="1"/>
  <c r="AD11" i="1" a="1"/>
  <c r="AD11" i="1" s="1"/>
  <c r="CC11" i="1"/>
  <c r="CB11" i="1" s="1"/>
  <c r="AD17" i="1" a="1"/>
  <c r="AD17" i="1" s="1"/>
  <c r="AD21" i="1" a="1"/>
  <c r="AD21" i="1" s="1"/>
  <c r="CC20" i="1"/>
  <c r="CD20" i="1" s="1"/>
  <c r="AD10" i="1" a="1"/>
  <c r="AD10" i="1" s="1"/>
  <c r="BF8" i="1"/>
  <c r="C20" i="8"/>
  <c r="AD12" i="1" a="1"/>
  <c r="AD12" i="1" s="1"/>
  <c r="CC10" i="1"/>
  <c r="CB10" i="1" s="1"/>
  <c r="CC23" i="1"/>
  <c r="CD23" i="1" s="1"/>
  <c r="AD18" i="1" a="1"/>
  <c r="AD18" i="1" s="1"/>
  <c r="AD15" i="1" a="1"/>
  <c r="AD15" i="1" s="1"/>
  <c r="AB27" i="1"/>
  <c r="AB29" i="1" s="1"/>
  <c r="C15" i="1"/>
  <c r="O19" i="1"/>
  <c r="CB12" i="1"/>
  <c r="CC24" i="1"/>
  <c r="CD24" i="1" s="1"/>
  <c r="AD16" i="1" a="1"/>
  <c r="AD16" i="1" s="1"/>
  <c r="CC25" i="1"/>
  <c r="CD25" i="1" s="1"/>
  <c r="CC19" i="1"/>
  <c r="CD19" i="1" s="1"/>
  <c r="CC13" i="1"/>
  <c r="CB13" i="1" s="1"/>
  <c r="AE15" i="1"/>
  <c r="AE17" i="1"/>
  <c r="AD14" i="1" a="1"/>
  <c r="AD14" i="1" s="1"/>
  <c r="CC22" i="1"/>
  <c r="CD22" i="1" s="1"/>
  <c r="AD19" i="1" a="1"/>
  <c r="AD19" i="1" s="1"/>
  <c r="AD13" i="1" a="1"/>
  <c r="AD13" i="1" s="1"/>
  <c r="AE18" i="1"/>
  <c r="CC21" i="1"/>
  <c r="CD2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3E31CE-8A57-48CA-950E-747B1313C346}" name="Query - All Measures" description="Connection to the 'All Measures' query in the workbook." type="100" refreshedVersion="8" minRefreshableVersion="5">
    <extLst>
      <ext xmlns:x15="http://schemas.microsoft.com/office/spreadsheetml/2010/11/main" uri="{DE250136-89BD-433C-8126-D09CA5730AF9}">
        <x15:connection id="ed257d88-f649-4f70-b966-add4f29eaf3e">
          <x15:oledbPr connection="Provider=Microsoft.Mashup.OleDb.1;Data Source=$Workbook$;Location=&quot;All Measures&quot;;Extended Properties=&quot;&quot;">
            <x15:dbTables>
              <x15:dbTable name="All Measures"/>
            </x15:dbTables>
          </x15:oledbPr>
        </x15:connection>
      </ext>
    </extLst>
  </connection>
  <connection id="2" xr16:uid="{E97F3105-4D20-4680-A294-1F1F7F02AF2C}" name="Query - Dim_Customer" description="Connection to the 'Dim_Customer' query in the workbook." type="100" refreshedVersion="8" minRefreshableVersion="5">
    <extLst>
      <ext xmlns:x15="http://schemas.microsoft.com/office/spreadsheetml/2010/11/main" uri="{DE250136-89BD-433C-8126-D09CA5730AF9}">
        <x15:connection id="fb304599-6732-4263-92c0-21e76359473a"/>
      </ext>
    </extLst>
  </connection>
  <connection id="3" xr16:uid="{98013B7B-E675-478D-8C3F-98D0071F08AA}" name="Query - Dim_Products" description="Connection to the 'Dim_Products' query in the workbook." type="100" refreshedVersion="8" minRefreshableVersion="5">
    <extLst>
      <ext xmlns:x15="http://schemas.microsoft.com/office/spreadsheetml/2010/11/main" uri="{DE250136-89BD-433C-8126-D09CA5730AF9}">
        <x15:connection id="810af4c2-20f4-4abb-8027-1973d41cfa46">
          <x15:oledbPr connection="Provider=Microsoft.Mashup.OleDb.1;Data Source=$Workbook$;Location=Dim_Products;Extended Properties=&quot;&quot;">
            <x15:dbTables>
              <x15:dbTable name="Dim_Products"/>
            </x15:dbTables>
          </x15:oledbPr>
        </x15:connection>
      </ext>
    </extLst>
  </connection>
  <connection id="4" xr16:uid="{53A3F4A8-995A-4859-8AF6-6ABD286F97C9}" name="Query - DimDate" description="Connection to the 'DimDate' query in the workbook." type="100" refreshedVersion="8" minRefreshableVersion="5">
    <extLst>
      <ext xmlns:x15="http://schemas.microsoft.com/office/spreadsheetml/2010/11/main" uri="{DE250136-89BD-433C-8126-D09CA5730AF9}">
        <x15:connection id="f0e810ae-e943-4fd6-8c2b-a992ed997bfa">
          <x15:oledbPr connection="Provider=Microsoft.Mashup.OleDb.1;Data Source=$Workbook$;Location=DimDate;Extended Properties=&quot;&quot;">
            <x15:dbTables>
              <x15:dbTable name="DimDate"/>
            </x15:dbTables>
          </x15:oledbPr>
        </x15:connection>
      </ext>
    </extLst>
  </connection>
  <connection id="5" xr16:uid="{5F9698CB-0F54-408C-89EF-A3A12918DC1C}" name="Query - fact_table" description="Connection to the 'fact_table' query in the workbook." type="100" refreshedVersion="8" minRefreshableVersion="5">
    <extLst>
      <ext xmlns:x15="http://schemas.microsoft.com/office/spreadsheetml/2010/11/main" uri="{DE250136-89BD-433C-8126-D09CA5730AF9}">
        <x15:connection id="cf5d3cf8-b707-4d5e-a83f-c130060dc071">
          <x15:oledbPr connection="Provider=Microsoft.Mashup.OleDb.1;Data Source=$Workbook$;Location=fact_table;Extended Properties=&quot;&quot;">
            <x15:dbTables>
              <x15:dbTable name="fact_table"/>
            </x15:dbTables>
          </x15:oledbPr>
        </x15:connection>
      </ext>
    </extLst>
  </connection>
  <connection id="6" xr16:uid="{AA5F8F82-763F-42B8-BE79-8BC6B4897D09}" name="Query - sales_persons_table" description="Connection to the 'sales_persons_table' query in the workbook." type="100" refreshedVersion="8" minRefreshableVersion="5">
    <extLst>
      <ext xmlns:x15="http://schemas.microsoft.com/office/spreadsheetml/2010/11/main" uri="{DE250136-89BD-433C-8126-D09CA5730AF9}">
        <x15:connection id="734006fd-04f0-40b0-b1d2-fa83a064f3c0">
          <x15:oledbPr connection="Provider=Microsoft.Mashup.OleDb.1;Data Source=$Workbook$;Location=sales_persons_table;Extended Properties=&quot;&quot;">
            <x15:dbTables>
              <x15:dbTable name="sales_persons_table"/>
            </x15:dbTables>
          </x15:oledbPr>
        </x15:connection>
      </ext>
    </extLst>
  </connection>
  <connection id="7" xr16:uid="{2EAA0E16-A9A6-4226-9B98-74625EEBC853}" name="Query - Store targets" description="Connection to the 'Store targets' query in the workbook." type="100" refreshedVersion="8" minRefreshableVersion="5">
    <extLst>
      <ext xmlns:x15="http://schemas.microsoft.com/office/spreadsheetml/2010/11/main" uri="{DE250136-89BD-433C-8126-D09CA5730AF9}">
        <x15:connection id="b57d555f-1ae0-4e44-93dc-6f7a7c389b95">
          <x15:oledbPr connection="Provider=Microsoft.Mashup.OleDb.1;Data Source=$Workbook$;Location=&quot;Store targets&quot;;Extended Properties=&quot;&quot;">
            <x15:dbTables>
              <x15:dbTable name="Store targets"/>
            </x15:dbTables>
          </x15:oledbPr>
        </x15:connection>
      </ext>
    </extLst>
  </connection>
  <connection id="8" xr16:uid="{974A53FA-9E02-4462-BD76-B4244353C1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<sst xmlns="http://schemas.openxmlformats.org/spreadsheetml/2006/main" count="282" uniqueCount="219">
  <si>
    <t>Total Revenue</t>
  </si>
  <si>
    <t>COGS</t>
  </si>
  <si>
    <t>Total Profit</t>
  </si>
  <si>
    <t>% Profit Margin</t>
  </si>
  <si>
    <t># Transactions</t>
  </si>
  <si>
    <t>% Returned</t>
  </si>
  <si>
    <t>Total Refunded</t>
  </si>
  <si>
    <t>% Refunded</t>
  </si>
  <si>
    <t># Products</t>
  </si>
  <si>
    <t>Sold Products</t>
  </si>
  <si>
    <t>Unsold Products</t>
  </si>
  <si>
    <t>Total Target</t>
  </si>
  <si>
    <t>Total Quantity</t>
  </si>
  <si>
    <t>Lopez</t>
  </si>
  <si>
    <t>Store Name</t>
  </si>
  <si>
    <t xml:space="preserve"> Revenue</t>
  </si>
  <si>
    <t xml:space="preserve"> Target</t>
  </si>
  <si>
    <t>Month Name</t>
  </si>
  <si>
    <t>Revenue</t>
  </si>
  <si>
    <t>Target</t>
  </si>
  <si>
    <t>Variance</t>
  </si>
  <si>
    <t>Nov</t>
  </si>
  <si>
    <t>Jun</t>
  </si>
  <si>
    <t>Mar</t>
  </si>
  <si>
    <t>Jan</t>
  </si>
  <si>
    <t>Feb</t>
  </si>
  <si>
    <t>Apr</t>
  </si>
  <si>
    <t>May</t>
  </si>
  <si>
    <t>Jul</t>
  </si>
  <si>
    <t>Aug</t>
  </si>
  <si>
    <t>Sep</t>
  </si>
  <si>
    <t>Oct</t>
  </si>
  <si>
    <t>Dec</t>
  </si>
  <si>
    <t>Highlight</t>
  </si>
  <si>
    <t>Weektype</t>
  </si>
  <si>
    <t>Weekday</t>
  </si>
  <si>
    <t>Weekend</t>
  </si>
  <si>
    <t>Percentage</t>
  </si>
  <si>
    <t>Workday</t>
  </si>
  <si>
    <t>Quarter</t>
  </si>
  <si>
    <t>Quarter-1</t>
  </si>
  <si>
    <t>Quarter-2</t>
  </si>
  <si>
    <t>Quarter-3</t>
  </si>
  <si>
    <t>Quarter-4</t>
  </si>
  <si>
    <t xml:space="preserve"> Revenue2</t>
  </si>
  <si>
    <t>Average</t>
  </si>
  <si>
    <t>Barron-Fleming</t>
  </si>
  <si>
    <t>Berg-Trujillo</t>
  </si>
  <si>
    <t>Lee-Myers</t>
  </si>
  <si>
    <t>Martinez</t>
  </si>
  <si>
    <t>Miller</t>
  </si>
  <si>
    <t>Myers-Lopez</t>
  </si>
  <si>
    <t>Novak PLC</t>
  </si>
  <si>
    <t>Thomas</t>
  </si>
  <si>
    <t>Valdez</t>
  </si>
  <si>
    <t>Fri</t>
  </si>
  <si>
    <t>Mon</t>
  </si>
  <si>
    <t>Sat</t>
  </si>
  <si>
    <t>Sun</t>
  </si>
  <si>
    <t>Thu</t>
  </si>
  <si>
    <t>Tue</t>
  </si>
  <si>
    <t>Wed</t>
  </si>
  <si>
    <t>Avergae</t>
  </si>
  <si>
    <t>Above Average</t>
  </si>
  <si>
    <t>Customer</t>
  </si>
  <si>
    <t>Location</t>
  </si>
  <si>
    <t>Full Name</t>
  </si>
  <si>
    <t>John Brown</t>
  </si>
  <si>
    <t>Top 5 Customers</t>
  </si>
  <si>
    <t>Bottom 5 Customers</t>
  </si>
  <si>
    <t>California</t>
  </si>
  <si>
    <t>Florida</t>
  </si>
  <si>
    <t>New York</t>
  </si>
  <si>
    <t>Texas</t>
  </si>
  <si>
    <t>Virginia</t>
  </si>
  <si>
    <t>Washington</t>
  </si>
  <si>
    <t>Top 5 Locations</t>
  </si>
  <si>
    <t>Bottom 5 Locations</t>
  </si>
  <si>
    <t>Caption</t>
  </si>
  <si>
    <t>Count of Full Name</t>
  </si>
  <si>
    <t># Locations</t>
  </si>
  <si>
    <t>Age Group</t>
  </si>
  <si>
    <t>20-30</t>
  </si>
  <si>
    <t>31-40</t>
  </si>
  <si>
    <t>41-50</t>
  </si>
  <si>
    <t>51+</t>
  </si>
  <si>
    <t>Average of Age</t>
  </si>
  <si>
    <t>Gender</t>
  </si>
  <si>
    <t>Female</t>
  </si>
  <si>
    <t>Male</t>
  </si>
  <si>
    <t>percentage</t>
  </si>
  <si>
    <t>■</t>
  </si>
  <si>
    <t>●</t>
  </si>
  <si>
    <t>Georgia</t>
  </si>
  <si>
    <t>Illinois</t>
  </si>
  <si>
    <t>Ohio</t>
  </si>
  <si>
    <t>Erica King</t>
  </si>
  <si>
    <t>Andrew Taylor</t>
  </si>
  <si>
    <t>Robert Page</t>
  </si>
  <si>
    <t>Cassidy May</t>
  </si>
  <si>
    <t>Felicia Burton</t>
  </si>
  <si>
    <t>Charles Wong</t>
  </si>
  <si>
    <t>Rachel Mora</t>
  </si>
  <si>
    <t>David Hubbard</t>
  </si>
  <si>
    <t>Christopher Howell</t>
  </si>
  <si>
    <t>New Jersey</t>
  </si>
  <si>
    <t>Option</t>
  </si>
  <si>
    <t>Product Name</t>
  </si>
  <si>
    <t>A Splash</t>
  </si>
  <si>
    <t>Above Brew</t>
  </si>
  <si>
    <t>Administration Fusion</t>
  </si>
  <si>
    <t>Against Rush</t>
  </si>
  <si>
    <t>Alone Splash</t>
  </si>
  <si>
    <t>Animal Breeze</t>
  </si>
  <si>
    <t>Any Brew</t>
  </si>
  <si>
    <t>Assume Mist</t>
  </si>
  <si>
    <t>Attorney Mist</t>
  </si>
  <si>
    <t>Audience Fusion</t>
  </si>
  <si>
    <t>Bar Drop</t>
  </si>
  <si>
    <t>Begin Brew</t>
  </si>
  <si>
    <t>Boy Splash</t>
  </si>
  <si>
    <t>Build Brew</t>
  </si>
  <si>
    <t>Center Mist</t>
  </si>
  <si>
    <t>Century Dew</t>
  </si>
  <si>
    <t>Choice Mist</t>
  </si>
  <si>
    <t>Clearly Brew</t>
  </si>
  <si>
    <t>Common Splash</t>
  </si>
  <si>
    <t>Dark Brew</t>
  </si>
  <si>
    <t>Debate Rush</t>
  </si>
  <si>
    <t>Democrat Dew</t>
  </si>
  <si>
    <t>Despite Rush</t>
  </si>
  <si>
    <t>Develop Breeze</t>
  </si>
  <si>
    <t>Different Dew</t>
  </si>
  <si>
    <t>Discussion Fusion</t>
  </si>
  <si>
    <t>Door Brew</t>
  </si>
  <si>
    <t>Eight Brew</t>
  </si>
  <si>
    <t>Few Dew</t>
  </si>
  <si>
    <t>For Splash</t>
  </si>
  <si>
    <t>Friend Splash</t>
  </si>
  <si>
    <t>Ground Rush</t>
  </si>
  <si>
    <t>Heavy Rush</t>
  </si>
  <si>
    <t>Hold Brew</t>
  </si>
  <si>
    <t>Hotel Splash</t>
  </si>
  <si>
    <t>Husband Rush</t>
  </si>
  <si>
    <t>Include Breeze</t>
  </si>
  <si>
    <t>Indeed Splash</t>
  </si>
  <si>
    <t>Into Mist</t>
  </si>
  <si>
    <t>Its Dew</t>
  </si>
  <si>
    <t>Itself Breeze</t>
  </si>
  <si>
    <t>Large Fusion</t>
  </si>
  <si>
    <t>Left Breeze</t>
  </si>
  <si>
    <t>Leg Rush</t>
  </si>
  <si>
    <t>Let Dew</t>
  </si>
  <si>
    <t>Level Splash</t>
  </si>
  <si>
    <t>Majority Rush</t>
  </si>
  <si>
    <t>Management Drop</t>
  </si>
  <si>
    <t>Method Mist</t>
  </si>
  <si>
    <t>Might Mist</t>
  </si>
  <si>
    <t>Mind Dew</t>
  </si>
  <si>
    <t>Minute Rush</t>
  </si>
  <si>
    <t>Name Rush</t>
  </si>
  <si>
    <t>Nice Mist</t>
  </si>
  <si>
    <t>Note Splash</t>
  </si>
  <si>
    <t>Now Mist</t>
  </si>
  <si>
    <t>Of Rush</t>
  </si>
  <si>
    <t>Only Dew</t>
  </si>
  <si>
    <t>Onto Dew</t>
  </si>
  <si>
    <t>Over Splash</t>
  </si>
  <si>
    <t>Own Drop</t>
  </si>
  <si>
    <t>Pay Mist</t>
  </si>
  <si>
    <t>Piece Dew</t>
  </si>
  <si>
    <t>Pm Fusion</t>
  </si>
  <si>
    <t>Point Splash</t>
  </si>
  <si>
    <t>Poor Breeze</t>
  </si>
  <si>
    <t>Property Mist</t>
  </si>
  <si>
    <t>Protect Rush</t>
  </si>
  <si>
    <t>Question Breeze</t>
  </si>
  <si>
    <t>Race Rush</t>
  </si>
  <si>
    <t>Recent Splash</t>
  </si>
  <si>
    <t>Record Fusion</t>
  </si>
  <si>
    <t>Relate Mist</t>
  </si>
  <si>
    <t>Represent Drop</t>
  </si>
  <si>
    <t>Result Splash</t>
  </si>
  <si>
    <t>Return Mist</t>
  </si>
  <si>
    <t>Reveal Rush</t>
  </si>
  <si>
    <t>Sea Drop</t>
  </si>
  <si>
    <t>Second Splash</t>
  </si>
  <si>
    <t>Series Mist</t>
  </si>
  <si>
    <t>Side Brew</t>
  </si>
  <si>
    <t>Society Rush</t>
  </si>
  <si>
    <t>Soldier Splash</t>
  </si>
  <si>
    <t>Somebody Fusion</t>
  </si>
  <si>
    <t>Sometimes Dew</t>
  </si>
  <si>
    <t>Street Breeze</t>
  </si>
  <si>
    <t>Threat Mist</t>
  </si>
  <si>
    <t>Throughout Fusion</t>
  </si>
  <si>
    <t>Too Splash</t>
  </si>
  <si>
    <t>Training Mist</t>
  </si>
  <si>
    <t>Tv Breeze</t>
  </si>
  <si>
    <t>Two Breeze</t>
  </si>
  <si>
    <t>Value Fusion</t>
  </si>
  <si>
    <t>Wait Drop</t>
  </si>
  <si>
    <t>Way Splash</t>
  </si>
  <si>
    <t>West Rush</t>
  </si>
  <si>
    <t>What Rush</t>
  </si>
  <si>
    <t>Window Dew</t>
  </si>
  <si>
    <t>Woman Dew</t>
  </si>
  <si>
    <t>Would Rush</t>
  </si>
  <si>
    <t>Quantity</t>
  </si>
  <si>
    <t>Category</t>
  </si>
  <si>
    <t>Alcoholic Beverage</t>
  </si>
  <si>
    <t>Coffee</t>
  </si>
  <si>
    <t>Energy Drink</t>
  </si>
  <si>
    <t>Juice</t>
  </si>
  <si>
    <t>Soft Drink</t>
  </si>
  <si>
    <t>Sports Drink</t>
  </si>
  <si>
    <t>Tea</t>
  </si>
  <si>
    <t>Water</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</si>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</sst>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0;\$#,##0"/>
    <numFmt numFmtId="165" formatCode="0.0%;\-0.0%;0.0%"/>
    <numFmt numFmtId="166" formatCode="0.0%"/>
    <numFmt numFmtId="167" formatCode="[&lt;999999]0.0,&quot;K&quot;;[&lt;999999999]0.0,,&quot;M&quot;"/>
    <numFmt numFmtId="168" formatCode="[&lt;999999]\$0.0,&quot;K&quot;;[&lt;999999999]\$0.0,,&quot;M&quot;"/>
    <numFmt numFmtId="169" formatCode="[&lt;999999]\$0,&quot;K&quot;;[&lt;999999999]\$0,,&quot;M&quot;"/>
    <numFmt numFmtId="170" formatCode="\+0.0%;\-0.0%"/>
    <numFmt numFmtId="171" formatCode=";;"/>
    <numFmt numFmtId="172" formatCode="0.0"/>
    <numFmt numFmtId="173" formatCode="\+0%;\-0%"/>
  </numFmts>
  <fonts count="8" x14ac:knownFonts="1">
    <font>
      <sz val="11"/>
      <color theme="1"/>
      <name val="Calibri"/>
      <family val="2"/>
      <charset val="178"/>
      <scheme val="minor"/>
    </font>
    <font>
      <b/>
      <sz val="11"/>
      <color theme="1"/>
      <name val="Calibri"/>
      <family val="2"/>
      <scheme val="minor"/>
    </font>
    <font>
      <sz val="20"/>
      <color theme="1"/>
      <name val="Calibri"/>
      <family val="2"/>
      <charset val="178"/>
      <scheme val="minor"/>
    </font>
    <font>
      <sz val="11"/>
      <color theme="0"/>
      <name val="Calibri"/>
      <family val="2"/>
      <charset val="178"/>
      <scheme val="minor"/>
    </font>
    <font>
      <sz val="8"/>
      <color rgb="FF000000"/>
      <name val="Segoe UI"/>
      <family val="2"/>
    </font>
    <font>
      <u/>
      <sz val="11"/>
      <color theme="10"/>
      <name val="Calibri"/>
      <family val="2"/>
      <charset val="178"/>
      <scheme val="minor"/>
    </font>
    <font>
      <sz val="14"/>
      <color theme="1"/>
      <name val="Calibri"/>
      <family val="2"/>
      <charset val="178"/>
      <scheme val="minor"/>
    </font>
    <font>
      <sz val="8"/>
      <name val="Segoe UI"/>
      <family val="2"/>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2F5597"/>
        <bgColor indexed="64"/>
      </patternFill>
    </fill>
    <fill>
      <patternFill patternType="solid">
        <fgColor theme="1" tint="0.249977111117893"/>
        <bgColor indexed="64"/>
      </patternFill>
    </fill>
    <fill>
      <patternFill patternType="solid">
        <fgColor theme="4" tint="0.59996337778862885"/>
        <bgColor indexed="64"/>
      </patternFill>
    </fill>
    <fill>
      <patternFill patternType="solid">
        <fgColor rgb="FFFF0000"/>
        <bgColor indexed="64"/>
      </patternFill>
    </fill>
  </fills>
  <borders count="10">
    <border>
      <left/>
      <right/>
      <top/>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s>
  <cellStyleXfs count="2">
    <xf numFmtId="0" fontId="0" fillId="0" borderId="0"/>
    <xf numFmtId="0" fontId="5" fillId="0" borderId="0" applyNumberFormat="0" applyFill="0" applyBorder="0" applyAlignment="0" applyProtection="0"/>
  </cellStyleXfs>
  <cellXfs count="36">
    <xf numFmtId="0" fontId="0" fillId="0" borderId="0" xfId="0"/>
    <xf numFmtId="164" fontId="0" fillId="0" borderId="0" xfId="0" applyNumberFormat="1"/>
    <xf numFmtId="165" fontId="0" fillId="0" borderId="0" xfId="0" applyNumberFormat="1"/>
    <xf numFmtId="3" fontId="0" fillId="0" borderId="0" xfId="0" applyNumberFormat="1"/>
    <xf numFmtId="1"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66" fontId="0" fillId="0" borderId="0" xfId="0" applyNumberFormat="1"/>
    <xf numFmtId="167" fontId="0" fillId="0" borderId="0" xfId="0" applyNumberFormat="1"/>
    <xf numFmtId="168" fontId="0" fillId="0" borderId="0" xfId="0" applyNumberFormat="1"/>
    <xf numFmtId="0" fontId="0" fillId="0" borderId="0" xfId="0" pivotButton="1"/>
    <xf numFmtId="0" fontId="1" fillId="0" borderId="0" xfId="0" applyFont="1"/>
    <xf numFmtId="9" fontId="0" fillId="0" borderId="0" xfId="0" applyNumberFormat="1"/>
    <xf numFmtId="9" fontId="2" fillId="0" borderId="0" xfId="0" applyNumberFormat="1" applyFont="1" applyAlignment="1">
      <alignment horizontal="center" vertical="center"/>
    </xf>
    <xf numFmtId="0" fontId="0" fillId="6" borderId="0" xfId="0" applyFill="1"/>
    <xf numFmtId="169" fontId="0" fillId="0" borderId="0" xfId="0" applyNumberFormat="1"/>
    <xf numFmtId="170" fontId="0" fillId="0" borderId="0" xfId="0" applyNumberFormat="1"/>
    <xf numFmtId="171" fontId="0" fillId="7" borderId="1" xfId="0" applyNumberFormat="1" applyFill="1" applyBorder="1" applyAlignment="1">
      <alignment horizontal="center" vertical="center"/>
    </xf>
    <xf numFmtId="171" fontId="0" fillId="7" borderId="2" xfId="0" applyNumberFormat="1" applyFill="1" applyBorder="1" applyAlignment="1">
      <alignment horizontal="center" vertical="center"/>
    </xf>
    <xf numFmtId="171" fontId="0" fillId="7" borderId="3" xfId="0" applyNumberFormat="1" applyFill="1" applyBorder="1" applyAlignment="1">
      <alignment horizontal="center" vertical="center"/>
    </xf>
    <xf numFmtId="171" fontId="0" fillId="7" borderId="4" xfId="0" applyNumberFormat="1" applyFill="1" applyBorder="1" applyAlignment="1">
      <alignment horizontal="center" vertical="center"/>
    </xf>
    <xf numFmtId="171" fontId="0" fillId="7" borderId="5" xfId="0" applyNumberFormat="1" applyFill="1" applyBorder="1" applyAlignment="1">
      <alignment horizontal="center" vertical="center"/>
    </xf>
    <xf numFmtId="171" fontId="0" fillId="7" borderId="6" xfId="0" applyNumberFormat="1" applyFill="1" applyBorder="1" applyAlignment="1">
      <alignment horizontal="center" vertical="center"/>
    </xf>
    <xf numFmtId="171" fontId="0" fillId="7" borderId="7" xfId="0" applyNumberFormat="1" applyFill="1" applyBorder="1" applyAlignment="1">
      <alignment horizontal="center" vertical="center"/>
    </xf>
    <xf numFmtId="171" fontId="0" fillId="7" borderId="8" xfId="0" applyNumberFormat="1" applyFill="1" applyBorder="1" applyAlignment="1">
      <alignment horizontal="center" vertical="center"/>
    </xf>
    <xf numFmtId="171" fontId="0" fillId="7" borderId="9" xfId="0" applyNumberFormat="1" applyFill="1" applyBorder="1" applyAlignment="1">
      <alignment horizontal="center" vertical="center"/>
    </xf>
    <xf numFmtId="10" fontId="0" fillId="0" borderId="0" xfId="0" applyNumberFormat="1"/>
    <xf numFmtId="0" fontId="3" fillId="8" borderId="0" xfId="0" applyFont="1" applyFill="1"/>
    <xf numFmtId="172" fontId="0" fillId="0" borderId="0" xfId="0" applyNumberFormat="1"/>
    <xf numFmtId="0" fontId="5" fillId="4" borderId="0" xfId="1" applyFill="1"/>
    <xf numFmtId="0" fontId="3" fillId="3" borderId="0" xfId="0" applyFont="1" applyFill="1"/>
    <xf numFmtId="166" fontId="0" fillId="3" borderId="0" xfId="0" applyNumberFormat="1" applyFill="1"/>
    <xf numFmtId="0" fontId="6" fillId="0" borderId="0" xfId="0" applyFont="1"/>
    <xf numFmtId="173" fontId="0" fillId="0" borderId="0" xfId="0" applyNumberFormat="1"/>
  </cellXfs>
  <cellStyles count="2">
    <cellStyle name="Hyperlink" xfId="1" builtinId="8"/>
    <cellStyle name="Normal" xfId="0" builtinId="0"/>
  </cellStyles>
  <dxfs count="52">
    <dxf>
      <numFmt numFmtId="168" formatCode="[&lt;999999]\$0.0,&quot;K&quot;;[&lt;999999999]\$0.0,,&quot;M&quot;"/>
    </dxf>
    <dxf>
      <numFmt numFmtId="168" formatCode="[&lt;999999]\$0.0,&quot;K&quot;;[&lt;999999999]\$0.0,,&quot;M&quot;"/>
    </dxf>
    <dxf>
      <numFmt numFmtId="168" formatCode="[&lt;999999]\$0.0,&quot;K&quot;;[&lt;999999999]\$0.0,,&quot;M&quot;"/>
    </dxf>
    <dxf>
      <numFmt numFmtId="14" formatCode="0.00%"/>
    </dxf>
    <dxf>
      <numFmt numFmtId="1" formatCode="0"/>
    </dxf>
    <dxf>
      <numFmt numFmtId="168" formatCode="[&lt;999999]\$0.0,&quot;K&quot;;[&lt;999999999]\$0.0,,&quot;M&quot;"/>
    </dxf>
    <dxf>
      <font>
        <color rgb="FF2F5597"/>
      </font>
    </dxf>
    <dxf>
      <font>
        <color theme="4" tint="0.59996337778862885"/>
      </font>
    </dxf>
    <dxf>
      <font>
        <color rgb="FF2F5597"/>
      </font>
      <fill>
        <patternFill>
          <bgColor rgb="FF2F5597"/>
        </patternFill>
      </fill>
    </dxf>
    <dxf>
      <font>
        <color rgb="FF2F5597"/>
      </font>
      <fill>
        <patternFill>
          <bgColor rgb="FF2F5597"/>
        </patternFill>
      </fill>
    </dxf>
    <dxf>
      <font>
        <color theme="9"/>
      </font>
    </dxf>
    <dxf>
      <font>
        <color rgb="FFFF0000"/>
      </font>
    </dxf>
    <dxf>
      <font>
        <color rgb="FFFF0000"/>
      </font>
    </dxf>
    <dxf>
      <font>
        <color rgb="FFFF0000"/>
      </font>
    </dxf>
    <dxf>
      <font>
        <color theme="9"/>
      </font>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 formatCode="0"/>
    </dxf>
    <dxf>
      <numFmt numFmtId="1" formatCode="0"/>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 formatCode="0"/>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64" formatCode="\$#,##0;\-\$#,##0;\$#,##0"/>
    </dxf>
    <dxf>
      <numFmt numFmtId="14" formatCode="0.00%"/>
    </dxf>
    <dxf>
      <numFmt numFmtId="172" formatCode="0.0"/>
    </dxf>
    <dxf>
      <numFmt numFmtId="168" formatCode="[&lt;999999]\$0.0,&quot;K&quot;;[&lt;999999999]\$0.0,,&quot;M&quot;"/>
    </dxf>
    <dxf>
      <numFmt numFmtId="168" formatCode="[&lt;999999]\$0.0,&quot;K&quot;;[&lt;999999999]\$0.0,,&quot;M&quot;"/>
    </dxf>
    <dxf>
      <numFmt numFmtId="14" formatCode="0.00%"/>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numFmt numFmtId="169" formatCode="[&lt;999999]\$0,&quot;K&quot;;[&lt;999999999]\$0,,&quot;M&quot;"/>
    </dxf>
    <dxf>
      <numFmt numFmtId="168" formatCode="[&lt;999999]\$0.0,&quot;K&quot;;[&lt;999999999]\$0.0,,&quot;M&quot;"/>
    </dxf>
    <dxf>
      <numFmt numFmtId="168" formatCode="[&lt;999999]\$0.0,&quot;K&quot;;[&lt;999999999]\$0.0,,&quot;M&quot;"/>
    </dxf>
    <dxf>
      <numFmt numFmtId="168" formatCode="[&lt;999999]\$0.0,&quot;K&quot;;[&lt;999999999]\$0.0,,&quot;M&quot;"/>
    </dxf>
    <dxf>
      <numFmt numFmtId="168" formatCode="[&lt;999999]\$0.0,&quot;K&quot;;[&lt;999999999]\$0.0,,&quot;M&quot;"/>
    </dxf>
    <dxf>
      <font>
        <b/>
        <i/>
        <sz val="16"/>
        <color theme="1"/>
      </font>
      <border diagonalUp="0" diagonalDown="0">
        <left/>
        <right/>
        <top/>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547AB8FE-E7D7-4E01-AF79-D7183C029BD6}">
      <tableStyleElement type="wholeTable" dxfId="51"/>
      <tableStyleElement type="headerRow" dxfId="50"/>
    </tableStyle>
  </tableStyles>
  <colors>
    <mruColors>
      <color rgb="FF2F5597"/>
      <color rgb="FF4472C4"/>
      <color rgb="FF3A92CE"/>
      <color rgb="FF5CA2AC"/>
      <color rgb="FF58B0A1"/>
      <color rgb="FF3A5A74"/>
      <color rgb="FF2F475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1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sz val="16"/>
            <color theme="1" tint="0.34998626667073579"/>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sz val="18"/>
            <color theme="1" tint="0.34998626667073579"/>
          </font>
          <fill>
            <patternFill patternType="none">
              <fgColor indexed="64"/>
              <bgColor auto="1"/>
            </patternFill>
          </fill>
          <border diagonalUp="0" diagonalDown="0">
            <left/>
            <right/>
            <top/>
            <bottom style="thick">
              <color theme="0" tint="-0.2499465926084170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sz val="14"/>
            <color theme="1" tint="0.34998626667073579"/>
          </font>
          <fill>
            <patternFill patternType="solid">
              <fgColor rgb="FFFFFFFF"/>
              <bgColor rgb="FFFFFFFF"/>
            </patternFill>
          </fill>
          <border>
            <left/>
            <right/>
            <top/>
            <bottom style="medium">
              <color theme="0" tint="-4.9989318521683403E-2"/>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07/relationships/slicerCache" Target="slicerCaches/slicerCache1.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74" Type="http://schemas.openxmlformats.org/officeDocument/2006/relationships/customXml" Target="../customXml/item38.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theme" Target="theme/them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pivotCacheDefinition" Target="pivotCache/pivotCacheDefinition2.xml"/><Relationship Id="rId51" Type="http://schemas.openxmlformats.org/officeDocument/2006/relationships/customXml" Target="../customXml/item15.xml"/><Relationship Id="rId72" Type="http://schemas.openxmlformats.org/officeDocument/2006/relationships/customXml" Target="../customXml/item3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4.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75"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4.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3.xml"/><Relationship Id="rId34" Type="http://schemas.openxmlformats.org/officeDocument/2006/relationships/sheetMetadata" Target="metadata.xml"/><Relationship Id="rId50" Type="http://schemas.openxmlformats.org/officeDocument/2006/relationships/customXml" Target="../customXml/item14.xml"/><Relationship Id="rId55" Type="http://schemas.openxmlformats.org/officeDocument/2006/relationships/customXml" Target="../customXml/item19.xml"/><Relationship Id="rId76" Type="http://schemas.openxmlformats.org/officeDocument/2006/relationships/customXml" Target="../customXml/item40.xml"/><Relationship Id="rId7" Type="http://schemas.openxmlformats.org/officeDocument/2006/relationships/pivotCacheDefinition" Target="pivotCache/pivotCacheDefinition1.xml"/><Relationship Id="rId71"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29034409160393415"/>
          <c:w val="0.93888888888888888"/>
          <c:h val="0.60225664099679843"/>
        </c:manualLayout>
      </c:layout>
      <c:barChart>
        <c:barDir val="col"/>
        <c:grouping val="clustered"/>
        <c:varyColors val="0"/>
        <c:ser>
          <c:idx val="0"/>
          <c:order val="0"/>
          <c:tx>
            <c:strRef>
              <c:f>'Analysis 2'!$O$26</c:f>
              <c:strCache>
                <c:ptCount val="1"/>
                <c:pt idx="0">
                  <c:v> Revenue</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2'!$N$27:$N$31</c:f>
              <c:strCache>
                <c:ptCount val="5"/>
                <c:pt idx="0">
                  <c:v>California</c:v>
                </c:pt>
                <c:pt idx="1">
                  <c:v>Washington</c:v>
                </c:pt>
                <c:pt idx="2">
                  <c:v>Georgia</c:v>
                </c:pt>
                <c:pt idx="3">
                  <c:v>Virginia</c:v>
                </c:pt>
                <c:pt idx="4">
                  <c:v>Texas</c:v>
                </c:pt>
              </c:strCache>
            </c:strRef>
          </c:cat>
          <c:val>
            <c:numRef>
              <c:f>'Analysis 2'!$O$27:$O$31</c:f>
              <c:numCache>
                <c:formatCode>[&lt;999999]\$0.0,"K";[&lt;999999999]\$0.0,,"M"</c:formatCode>
                <c:ptCount val="5"/>
                <c:pt idx="0">
                  <c:v>32551.669999999991</c:v>
                </c:pt>
                <c:pt idx="1">
                  <c:v>30331.45</c:v>
                </c:pt>
                <c:pt idx="2">
                  <c:v>28793.720000000012</c:v>
                </c:pt>
                <c:pt idx="3">
                  <c:v>28720.880000000008</c:v>
                </c:pt>
                <c:pt idx="4">
                  <c:v>26859.980000000003</c:v>
                </c:pt>
              </c:numCache>
            </c:numRef>
          </c:val>
          <c:extLst>
            <c:ext xmlns:c16="http://schemas.microsoft.com/office/drawing/2014/chart" uri="{C3380CC4-5D6E-409C-BE32-E72D297353CC}">
              <c16:uniqueId val="{00000000-D17C-456E-91EF-B4F60EBD0303}"/>
            </c:ext>
          </c:extLst>
        </c:ser>
        <c:dLbls>
          <c:dLblPos val="outEnd"/>
          <c:showLegendKey val="0"/>
          <c:showVal val="1"/>
          <c:showCatName val="0"/>
          <c:showSerName val="0"/>
          <c:showPercent val="0"/>
          <c:showBubbleSize val="0"/>
        </c:dLbls>
        <c:gapWidth val="129"/>
        <c:overlap val="-27"/>
        <c:axId val="838789936"/>
        <c:axId val="838799536"/>
      </c:barChart>
      <c:catAx>
        <c:axId val="8387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799536"/>
        <c:crosses val="autoZero"/>
        <c:auto val="1"/>
        <c:lblAlgn val="ctr"/>
        <c:lblOffset val="100"/>
        <c:noMultiLvlLbl val="0"/>
      </c:catAx>
      <c:valAx>
        <c:axId val="838799536"/>
        <c:scaling>
          <c:orientation val="minMax"/>
        </c:scaling>
        <c:delete val="1"/>
        <c:axPos val="l"/>
        <c:numFmt formatCode="[&lt;999999]\$0.0,&quot;K&quot;;[&lt;999999999]\$0.0,,&quot;M&quot;" sourceLinked="1"/>
        <c:majorTickMark val="none"/>
        <c:minorTickMark val="none"/>
        <c:tickLblPos val="nextTo"/>
        <c:crossAx val="83878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2.xlsx]Analysis 2!PivotTable1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93040293040296E-2"/>
          <c:y val="0.22685185185185186"/>
          <c:w val="0.91941391941391937"/>
          <c:h val="0.66574876057159527"/>
        </c:manualLayout>
      </c:layout>
      <c:barChart>
        <c:barDir val="col"/>
        <c:grouping val="clustered"/>
        <c:varyColors val="0"/>
        <c:ser>
          <c:idx val="0"/>
          <c:order val="0"/>
          <c:tx>
            <c:strRef>
              <c:f>'Analysis 2'!$AB$13</c:f>
              <c:strCache>
                <c:ptCount val="1"/>
                <c:pt idx="0">
                  <c:v>Total</c:v>
                </c:pt>
              </c:strCache>
            </c:strRef>
          </c:tx>
          <c:spPr>
            <a:solidFill>
              <a:srgbClr val="4472C4"/>
            </a:solidFill>
            <a:ln>
              <a:noFill/>
            </a:ln>
            <a:effectLst/>
          </c:spPr>
          <c:invertIfNegative val="0"/>
          <c:cat>
            <c:strRef>
              <c:f>'Analysis 2'!$AA$14:$AA$17</c:f>
              <c:strCache>
                <c:ptCount val="4"/>
                <c:pt idx="0">
                  <c:v>20-30</c:v>
                </c:pt>
                <c:pt idx="1">
                  <c:v>31-40</c:v>
                </c:pt>
                <c:pt idx="2">
                  <c:v>41-50</c:v>
                </c:pt>
                <c:pt idx="3">
                  <c:v>51+</c:v>
                </c:pt>
              </c:strCache>
            </c:strRef>
          </c:cat>
          <c:val>
            <c:numRef>
              <c:f>'Analysis 2'!$AB$14:$AB$17</c:f>
              <c:numCache>
                <c:formatCode>[&lt;999999]\$0.0,"K";[&lt;999999999]\$0.0,,"M"</c:formatCode>
                <c:ptCount val="4"/>
                <c:pt idx="0">
                  <c:v>83296.799999999945</c:v>
                </c:pt>
                <c:pt idx="1">
                  <c:v>81150.91</c:v>
                </c:pt>
                <c:pt idx="2">
                  <c:v>94962.079999999987</c:v>
                </c:pt>
                <c:pt idx="3">
                  <c:v>208934.48000000021</c:v>
                </c:pt>
              </c:numCache>
            </c:numRef>
          </c:val>
          <c:extLst>
            <c:ext xmlns:c16="http://schemas.microsoft.com/office/drawing/2014/chart" uri="{C3380CC4-5D6E-409C-BE32-E72D297353CC}">
              <c16:uniqueId val="{00000000-B369-404E-8CA0-527A6B0CB7B6}"/>
            </c:ext>
          </c:extLst>
        </c:ser>
        <c:dLbls>
          <c:showLegendKey val="0"/>
          <c:showVal val="0"/>
          <c:showCatName val="0"/>
          <c:showSerName val="0"/>
          <c:showPercent val="0"/>
          <c:showBubbleSize val="0"/>
        </c:dLbls>
        <c:gapWidth val="151"/>
        <c:overlap val="-27"/>
        <c:axId val="405139215"/>
        <c:axId val="405156975"/>
      </c:barChart>
      <c:catAx>
        <c:axId val="4051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156975"/>
        <c:crosses val="autoZero"/>
        <c:auto val="1"/>
        <c:lblAlgn val="ctr"/>
        <c:lblOffset val="100"/>
        <c:noMultiLvlLbl val="0"/>
      </c:catAx>
      <c:valAx>
        <c:axId val="405156975"/>
        <c:scaling>
          <c:orientation val="minMax"/>
        </c:scaling>
        <c:delete val="1"/>
        <c:axPos val="l"/>
        <c:numFmt formatCode="[&lt;999999]\$0.0,&quot;K&quot;;[&lt;999999999]\$0.0,,&quot;M&quot;" sourceLinked="1"/>
        <c:majorTickMark val="none"/>
        <c:minorTickMark val="none"/>
        <c:tickLblPos val="nextTo"/>
        <c:crossAx val="40513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5925925925925924"/>
          <c:w val="0.99999999999999989"/>
          <c:h val="0.63334135316418771"/>
        </c:manualLayout>
      </c:layout>
      <c:areaChart>
        <c:grouping val="stacked"/>
        <c:varyColors val="0"/>
        <c:ser>
          <c:idx val="1"/>
          <c:order val="1"/>
          <c:tx>
            <c:strRef>
              <c:f>'Analysis 2 (2)'!$AH$16</c:f>
              <c:strCache>
                <c:ptCount val="1"/>
                <c:pt idx="0">
                  <c:v> Revenue</c:v>
                </c:pt>
              </c:strCache>
            </c:strRef>
          </c:tx>
          <c:spPr>
            <a:gradFill flip="none" rotWithShape="1">
              <a:gsLst>
                <a:gs pos="0">
                  <a:schemeClr val="accent6">
                    <a:lumMod val="0"/>
                    <a:lumOff val="100000"/>
                  </a:schemeClr>
                </a:gs>
                <a:gs pos="75000">
                  <a:schemeClr val="accent1">
                    <a:lumMod val="75000"/>
                    <a:alpha val="7000"/>
                  </a:schemeClr>
                </a:gs>
                <a:gs pos="35000">
                  <a:schemeClr val="accent6">
                    <a:lumMod val="0"/>
                    <a:lumOff val="100000"/>
                    <a:alpha val="58000"/>
                  </a:schemeClr>
                </a:gs>
                <a:gs pos="100000">
                  <a:srgbClr val="4472C4">
                    <a:alpha val="0"/>
                  </a:srgbClr>
                </a:gs>
              </a:gsLst>
              <a:path path="circle">
                <a:fillToRect l="50000" t="-80000" r="50000" b="180000"/>
              </a:path>
              <a:tileRect/>
            </a:gradFill>
            <a:ln>
              <a:noFill/>
            </a:ln>
            <a:effectLst/>
          </c:spPr>
          <c:dLbls>
            <c:delete val="1"/>
          </c:dLbls>
          <c:val>
            <c:numRef>
              <c:f>'Analysis 2 (2)'!$AH$17:$AH$28</c:f>
              <c:numCache>
                <c:formatCode>[&lt;999999]\$0.0,"K";[&lt;999999999]\$0.0,,"M"</c:formatCode>
                <c:ptCount val="12"/>
                <c:pt idx="0">
                  <c:v>444162.52000000014</c:v>
                </c:pt>
                <c:pt idx="1">
                  <c:v>423741.52000000037</c:v>
                </c:pt>
                <c:pt idx="2">
                  <c:v>468344.26999999949</c:v>
                </c:pt>
                <c:pt idx="3">
                  <c:v>448652.76000000007</c:v>
                </c:pt>
                <c:pt idx="4">
                  <c:v>480720.64000000001</c:v>
                </c:pt>
                <c:pt idx="5">
                  <c:v>455501.13999999996</c:v>
                </c:pt>
                <c:pt idx="6">
                  <c:v>433725.86000000045</c:v>
                </c:pt>
                <c:pt idx="7">
                  <c:v>485766.24999999977</c:v>
                </c:pt>
                <c:pt idx="8">
                  <c:v>443447.4300000004</c:v>
                </c:pt>
                <c:pt idx="9">
                  <c:v>458984.37999999971</c:v>
                </c:pt>
                <c:pt idx="10">
                  <c:v>462537.40999999939</c:v>
                </c:pt>
                <c:pt idx="11">
                  <c:v>441225.2900000001</c:v>
                </c:pt>
              </c:numCache>
            </c:numRef>
          </c:val>
          <c:extLst>
            <c:ext xmlns:c16="http://schemas.microsoft.com/office/drawing/2014/chart" uri="{C3380CC4-5D6E-409C-BE32-E72D297353CC}">
              <c16:uniqueId val="{00000000-4398-4D02-A6D5-633779C7FD54}"/>
            </c:ext>
          </c:extLst>
        </c:ser>
        <c:dLbls>
          <c:showLegendKey val="0"/>
          <c:showVal val="1"/>
          <c:showCatName val="0"/>
          <c:showSerName val="0"/>
          <c:showPercent val="0"/>
          <c:showBubbleSize val="0"/>
        </c:dLbls>
        <c:axId val="845636992"/>
        <c:axId val="845632672"/>
      </c:areaChart>
      <c:lineChart>
        <c:grouping val="standard"/>
        <c:varyColors val="0"/>
        <c:ser>
          <c:idx val="0"/>
          <c:order val="0"/>
          <c:tx>
            <c:strRef>
              <c:f>'Analysis 2 (2)'!$AG$16</c:f>
              <c:strCache>
                <c:ptCount val="1"/>
                <c:pt idx="0">
                  <c:v> Revenue</c:v>
                </c:pt>
              </c:strCache>
            </c:strRef>
          </c:tx>
          <c:spPr>
            <a:ln w="28575" cap="rnd">
              <a:solidFill>
                <a:srgbClr val="4472C4"/>
              </a:solidFill>
              <a:round/>
            </a:ln>
            <a:effectLst/>
          </c:spPr>
          <c:marker>
            <c:symbol val="circle"/>
            <c:size val="5"/>
            <c:spPr>
              <a:solidFill>
                <a:schemeClr val="accent1"/>
              </a:solidFill>
              <a:ln w="9525">
                <a:solidFill>
                  <a:schemeClr val="accent1"/>
                </a:solidFill>
              </a:ln>
              <a:effectLst/>
            </c:spPr>
          </c:marker>
          <c:dLbls>
            <c:dLbl>
              <c:idx val="0"/>
              <c:tx>
                <c:rich>
                  <a:bodyPr/>
                  <a:lstStyle/>
                  <a:p>
                    <a:fld id="{0D194D00-B7F4-4048-BB5F-A32B2F1DDDC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398-4D02-A6D5-633779C7FD54}"/>
                </c:ext>
              </c:extLst>
            </c:dLbl>
            <c:dLbl>
              <c:idx val="1"/>
              <c:tx>
                <c:rich>
                  <a:bodyPr/>
                  <a:lstStyle/>
                  <a:p>
                    <a:fld id="{F5908BAF-7F0D-409F-8475-EE39B436B67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398-4D02-A6D5-633779C7FD54}"/>
                </c:ext>
              </c:extLst>
            </c:dLbl>
            <c:dLbl>
              <c:idx val="2"/>
              <c:tx>
                <c:rich>
                  <a:bodyPr/>
                  <a:lstStyle/>
                  <a:p>
                    <a:fld id="{A182601E-D48B-444B-930C-45F80839CF8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398-4D02-A6D5-633779C7FD54}"/>
                </c:ext>
              </c:extLst>
            </c:dLbl>
            <c:dLbl>
              <c:idx val="3"/>
              <c:tx>
                <c:rich>
                  <a:bodyPr/>
                  <a:lstStyle/>
                  <a:p>
                    <a:fld id="{7932E67D-99CC-42BB-BC2C-25383A7B522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398-4D02-A6D5-633779C7FD54}"/>
                </c:ext>
              </c:extLst>
            </c:dLbl>
            <c:dLbl>
              <c:idx val="4"/>
              <c:tx>
                <c:rich>
                  <a:bodyPr/>
                  <a:lstStyle/>
                  <a:p>
                    <a:fld id="{F2CE2E6B-D456-41DE-A775-745C9689F2E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398-4D02-A6D5-633779C7FD54}"/>
                </c:ext>
              </c:extLst>
            </c:dLbl>
            <c:dLbl>
              <c:idx val="5"/>
              <c:tx>
                <c:rich>
                  <a:bodyPr/>
                  <a:lstStyle/>
                  <a:p>
                    <a:fld id="{78E95285-340B-49E5-B845-7A2EB8E3F9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398-4D02-A6D5-633779C7FD54}"/>
                </c:ext>
              </c:extLst>
            </c:dLbl>
            <c:dLbl>
              <c:idx val="6"/>
              <c:tx>
                <c:rich>
                  <a:bodyPr/>
                  <a:lstStyle/>
                  <a:p>
                    <a:fld id="{F489DBF4-AD7C-425B-B231-5FEE6E3867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398-4D02-A6D5-633779C7FD54}"/>
                </c:ext>
              </c:extLst>
            </c:dLbl>
            <c:dLbl>
              <c:idx val="7"/>
              <c:tx>
                <c:rich>
                  <a:bodyPr/>
                  <a:lstStyle/>
                  <a:p>
                    <a:fld id="{56F7302E-B0D7-4252-9935-E1280580550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398-4D02-A6D5-633779C7FD54}"/>
                </c:ext>
              </c:extLst>
            </c:dLbl>
            <c:dLbl>
              <c:idx val="8"/>
              <c:tx>
                <c:rich>
                  <a:bodyPr/>
                  <a:lstStyle/>
                  <a:p>
                    <a:fld id="{A9F7930F-9A97-49D5-B646-FAF771A161D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398-4D02-A6D5-633779C7FD54}"/>
                </c:ext>
              </c:extLst>
            </c:dLbl>
            <c:dLbl>
              <c:idx val="9"/>
              <c:tx>
                <c:rich>
                  <a:bodyPr/>
                  <a:lstStyle/>
                  <a:p>
                    <a:fld id="{5D11ECC3-5614-436E-BB27-1A9F076D921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398-4D02-A6D5-633779C7FD54}"/>
                </c:ext>
              </c:extLst>
            </c:dLbl>
            <c:dLbl>
              <c:idx val="10"/>
              <c:tx>
                <c:rich>
                  <a:bodyPr/>
                  <a:lstStyle/>
                  <a:p>
                    <a:fld id="{67B78840-E69E-4B34-86DD-93F548F676A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398-4D02-A6D5-633779C7FD54}"/>
                </c:ext>
              </c:extLst>
            </c:dLbl>
            <c:dLbl>
              <c:idx val="11"/>
              <c:tx>
                <c:rich>
                  <a:bodyPr/>
                  <a:lstStyle/>
                  <a:p>
                    <a:fld id="{4385BB77-4453-4DE3-A140-ED95F026757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398-4D02-A6D5-633779C7FD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 2 (2)'!$AF$17:$AF$28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 (2)'!$AG$17:$AG$28</c:f>
              <c:numCache>
                <c:formatCode>[&lt;999999]\$0.0,"K";[&lt;999999999]\$0.0,,"M"</c:formatCode>
                <c:ptCount val="12"/>
                <c:pt idx="0">
                  <c:v>444162.52000000014</c:v>
                </c:pt>
                <c:pt idx="1">
                  <c:v>423741.52000000037</c:v>
                </c:pt>
                <c:pt idx="2">
                  <c:v>468344.26999999949</c:v>
                </c:pt>
                <c:pt idx="3">
                  <c:v>448652.76000000007</c:v>
                </c:pt>
                <c:pt idx="4">
                  <c:v>480720.64000000001</c:v>
                </c:pt>
                <c:pt idx="5">
                  <c:v>455501.13999999996</c:v>
                </c:pt>
                <c:pt idx="6">
                  <c:v>433725.86000000045</c:v>
                </c:pt>
                <c:pt idx="7">
                  <c:v>485766.24999999977</c:v>
                </c:pt>
                <c:pt idx="8">
                  <c:v>443447.4300000004</c:v>
                </c:pt>
                <c:pt idx="9">
                  <c:v>458984.37999999971</c:v>
                </c:pt>
                <c:pt idx="10">
                  <c:v>462537.40999999939</c:v>
                </c:pt>
                <c:pt idx="11">
                  <c:v>441225.2900000001</c:v>
                </c:pt>
              </c:numCache>
            </c:numRef>
          </c:val>
          <c:smooth val="1"/>
          <c:extLst>
            <c:ext xmlns:c15="http://schemas.microsoft.com/office/drawing/2012/chart" uri="{02D57815-91ED-43cb-92C2-25804820EDAC}">
              <c15:datalabelsRange>
                <c15:f>'Analysis 2 (2)'!$AB$17:$AB$28</c15:f>
                <c15:dlblRangeCache>
                  <c:ptCount val="12"/>
                  <c:pt idx="1">
                    <c:v>-5%</c:v>
                  </c:pt>
                  <c:pt idx="2">
                    <c:v>11%</c:v>
                  </c:pt>
                  <c:pt idx="3">
                    <c:v>-4%</c:v>
                  </c:pt>
                  <c:pt idx="4">
                    <c:v>7%</c:v>
                  </c:pt>
                  <c:pt idx="5">
                    <c:v>-5%</c:v>
                  </c:pt>
                  <c:pt idx="6">
                    <c:v>-5%</c:v>
                  </c:pt>
                  <c:pt idx="7">
                    <c:v>12%</c:v>
                  </c:pt>
                  <c:pt idx="8">
                    <c:v>-9%</c:v>
                  </c:pt>
                  <c:pt idx="9">
                    <c:v>4%</c:v>
                  </c:pt>
                  <c:pt idx="10">
                    <c:v>1%</c:v>
                  </c:pt>
                  <c:pt idx="11">
                    <c:v>-5%</c:v>
                  </c:pt>
                </c15:dlblRangeCache>
              </c15:datalabelsRange>
            </c:ext>
            <c:ext xmlns:c16="http://schemas.microsoft.com/office/drawing/2014/chart" uri="{C3380CC4-5D6E-409C-BE32-E72D297353CC}">
              <c16:uniqueId val="{0000000D-4398-4D02-A6D5-633779C7FD54}"/>
            </c:ext>
          </c:extLst>
        </c:ser>
        <c:dLbls>
          <c:showLegendKey val="0"/>
          <c:showVal val="1"/>
          <c:showCatName val="0"/>
          <c:showSerName val="0"/>
          <c:showPercent val="0"/>
          <c:showBubbleSize val="0"/>
        </c:dLbls>
        <c:marker val="1"/>
        <c:smooth val="0"/>
        <c:axId val="845636992"/>
        <c:axId val="845632672"/>
      </c:lineChart>
      <c:catAx>
        <c:axId val="84563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632672"/>
        <c:crosses val="autoZero"/>
        <c:auto val="1"/>
        <c:lblAlgn val="ctr"/>
        <c:lblOffset val="100"/>
        <c:noMultiLvlLbl val="0"/>
      </c:catAx>
      <c:valAx>
        <c:axId val="845632672"/>
        <c:scaling>
          <c:orientation val="minMax"/>
        </c:scaling>
        <c:delete val="1"/>
        <c:axPos val="l"/>
        <c:numFmt formatCode="[&lt;999999]\$0.0,&quot;K&quot;;[&lt;999999999]\$0.0,,&quot;M&quot;" sourceLinked="1"/>
        <c:majorTickMark val="none"/>
        <c:minorTickMark val="none"/>
        <c:tickLblPos val="nextTo"/>
        <c:crossAx val="8456369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2.xlsx]Analysis 2 (2)!PivotTable6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29629629629631E-2"/>
          <c:y val="0.2638888888888889"/>
          <c:w val="0.94074074074074077"/>
          <c:h val="0.62871172353455818"/>
        </c:manualLayout>
      </c:layout>
      <c:barChart>
        <c:barDir val="col"/>
        <c:grouping val="clustered"/>
        <c:varyColors val="0"/>
        <c:ser>
          <c:idx val="0"/>
          <c:order val="0"/>
          <c:tx>
            <c:strRef>
              <c:f>'Analysis 2 (2)'!$AA$37</c:f>
              <c:strCache>
                <c:ptCount val="1"/>
                <c:pt idx="0">
                  <c:v>Total</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 (2)'!$Z$38:$Z$44</c:f>
              <c:strCache>
                <c:ptCount val="7"/>
                <c:pt idx="0">
                  <c:v>Sat</c:v>
                </c:pt>
                <c:pt idx="1">
                  <c:v>Sun</c:v>
                </c:pt>
                <c:pt idx="2">
                  <c:v>Mon</c:v>
                </c:pt>
                <c:pt idx="3">
                  <c:v>Tue</c:v>
                </c:pt>
                <c:pt idx="4">
                  <c:v>Wed</c:v>
                </c:pt>
                <c:pt idx="5">
                  <c:v>Thu</c:v>
                </c:pt>
                <c:pt idx="6">
                  <c:v>Fri</c:v>
                </c:pt>
              </c:strCache>
            </c:strRef>
          </c:cat>
          <c:val>
            <c:numRef>
              <c:f>'Analysis 2 (2)'!$AA$38:$AA$44</c:f>
              <c:numCache>
                <c:formatCode>[&lt;999999]\$0.0,"K";[&lt;999999999]\$0.0,,"M"</c:formatCode>
                <c:ptCount val="7"/>
                <c:pt idx="0">
                  <c:v>61481.280000000013</c:v>
                </c:pt>
                <c:pt idx="1">
                  <c:v>57301.599999999999</c:v>
                </c:pt>
                <c:pt idx="2">
                  <c:v>56373.37000000001</c:v>
                </c:pt>
                <c:pt idx="3">
                  <c:v>62063.479999999974</c:v>
                </c:pt>
                <c:pt idx="4">
                  <c:v>80399.26999999996</c:v>
                </c:pt>
                <c:pt idx="5">
                  <c:v>79700.639999999927</c:v>
                </c:pt>
                <c:pt idx="6">
                  <c:v>71024.63</c:v>
                </c:pt>
              </c:numCache>
            </c:numRef>
          </c:val>
          <c:extLst>
            <c:ext xmlns:c16="http://schemas.microsoft.com/office/drawing/2014/chart" uri="{C3380CC4-5D6E-409C-BE32-E72D297353CC}">
              <c16:uniqueId val="{00000000-0AF0-43ED-A4D8-0862CD242D03}"/>
            </c:ext>
          </c:extLst>
        </c:ser>
        <c:dLbls>
          <c:dLblPos val="outEnd"/>
          <c:showLegendKey val="0"/>
          <c:showVal val="1"/>
          <c:showCatName val="0"/>
          <c:showSerName val="0"/>
          <c:showPercent val="0"/>
          <c:showBubbleSize val="0"/>
        </c:dLbls>
        <c:gapWidth val="79"/>
        <c:overlap val="-27"/>
        <c:axId val="845783392"/>
        <c:axId val="845783872"/>
      </c:barChart>
      <c:catAx>
        <c:axId val="84578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83872"/>
        <c:crosses val="autoZero"/>
        <c:auto val="1"/>
        <c:lblAlgn val="ctr"/>
        <c:lblOffset val="100"/>
        <c:noMultiLvlLbl val="0"/>
      </c:catAx>
      <c:valAx>
        <c:axId val="845783872"/>
        <c:scaling>
          <c:orientation val="minMax"/>
        </c:scaling>
        <c:delete val="1"/>
        <c:axPos val="l"/>
        <c:numFmt formatCode="[&lt;999999]\$0.0,&quot;K&quot;;[&lt;999999999]\$0.0,,&quot;M&quot;" sourceLinked="1"/>
        <c:majorTickMark val="none"/>
        <c:minorTickMark val="none"/>
        <c:tickLblPos val="nextTo"/>
        <c:crossAx val="84578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Analysis!$CJ$31</c:f>
              <c:strCache>
                <c:ptCount val="1"/>
                <c:pt idx="0">
                  <c:v>Total Profit</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F5597"/>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Analysis!$CI$32:$CI$36</c:f>
              <c:strCache>
                <c:ptCount val="5"/>
                <c:pt idx="0">
                  <c:v>Begin Brew</c:v>
                </c:pt>
                <c:pt idx="1">
                  <c:v>Common Splash</c:v>
                </c:pt>
                <c:pt idx="2">
                  <c:v>Onto Dew</c:v>
                </c:pt>
                <c:pt idx="3">
                  <c:v>Eight Brew</c:v>
                </c:pt>
                <c:pt idx="4">
                  <c:v>Attorney Mist</c:v>
                </c:pt>
              </c:strCache>
            </c:strRef>
          </c:cat>
          <c:val>
            <c:numRef>
              <c:f>Analysis!$CJ$32:$CJ$36</c:f>
              <c:numCache>
                <c:formatCode>[&lt;999999]0.0,"K";[&lt;999999999]0.0,,"M"</c:formatCode>
                <c:ptCount val="5"/>
                <c:pt idx="0">
                  <c:v>95024.850000000035</c:v>
                </c:pt>
                <c:pt idx="1">
                  <c:v>84506.489999999932</c:v>
                </c:pt>
                <c:pt idx="2">
                  <c:v>83284.599999999977</c:v>
                </c:pt>
                <c:pt idx="3">
                  <c:v>82987.239999999991</c:v>
                </c:pt>
                <c:pt idx="4">
                  <c:v>78081.849999999962</c:v>
                </c:pt>
              </c:numCache>
            </c:numRef>
          </c:val>
          <c:extLst>
            <c:ext xmlns:c16="http://schemas.microsoft.com/office/drawing/2014/chart" uri="{C3380CC4-5D6E-409C-BE32-E72D297353CC}">
              <c16:uniqueId val="{00000000-206C-49E4-9D00-0F0399AC8629}"/>
            </c:ext>
          </c:extLst>
        </c:ser>
        <c:dLbls>
          <c:dLblPos val="outEnd"/>
          <c:showLegendKey val="0"/>
          <c:showVal val="1"/>
          <c:showCatName val="0"/>
          <c:showSerName val="0"/>
          <c:showPercent val="0"/>
          <c:showBubbleSize val="0"/>
        </c:dLbls>
        <c:gapWidth val="54"/>
        <c:axId val="756199535"/>
        <c:axId val="756199055"/>
      </c:barChart>
      <c:catAx>
        <c:axId val="756199535"/>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756199055"/>
        <c:crosses val="autoZero"/>
        <c:auto val="1"/>
        <c:lblAlgn val="ctr"/>
        <c:lblOffset val="100"/>
        <c:noMultiLvlLbl val="0"/>
      </c:catAx>
      <c:valAx>
        <c:axId val="756199055"/>
        <c:scaling>
          <c:orientation val="minMax"/>
        </c:scaling>
        <c:delete val="1"/>
        <c:axPos val="t"/>
        <c:numFmt formatCode="[&lt;999999]0.0,&quot;K&quot;;[&lt;999999999]0.0,,&quot;M&quot;" sourceLinked="1"/>
        <c:majorTickMark val="none"/>
        <c:minorTickMark val="none"/>
        <c:tickLblPos val="nextTo"/>
        <c:crossAx val="75619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2.xlsx]Analysis!PivotTable12</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6705091258405E-2"/>
          <c:y val="6.111113784389232E-2"/>
          <c:w val="0.51122164484482679"/>
          <c:h val="0.87777772431221535"/>
        </c:manualLayout>
      </c:layout>
      <c:barChart>
        <c:barDir val="bar"/>
        <c:grouping val="clustered"/>
        <c:varyColors val="0"/>
        <c:ser>
          <c:idx val="0"/>
          <c:order val="0"/>
          <c:tx>
            <c:strRef>
              <c:f>Analysis!$CV$20</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Analysis!$CU$21:$CU$28</c:f>
              <c:strCache>
                <c:ptCount val="8"/>
                <c:pt idx="0">
                  <c:v>Soft Drink</c:v>
                </c:pt>
                <c:pt idx="1">
                  <c:v>Sports Drink</c:v>
                </c:pt>
                <c:pt idx="2">
                  <c:v>Tea</c:v>
                </c:pt>
                <c:pt idx="3">
                  <c:v>Water</c:v>
                </c:pt>
                <c:pt idx="4">
                  <c:v>Energy Drink</c:v>
                </c:pt>
                <c:pt idx="5">
                  <c:v>Coffee</c:v>
                </c:pt>
                <c:pt idx="6">
                  <c:v>Alcoholic Beverage</c:v>
                </c:pt>
                <c:pt idx="7">
                  <c:v>Juice</c:v>
                </c:pt>
              </c:strCache>
            </c:strRef>
          </c:cat>
          <c:val>
            <c:numRef>
              <c:f>Analysis!$CV$21:$CV$28</c:f>
              <c:numCache>
                <c:formatCode>[&lt;999999]\$0.0,"K";[&lt;999999999]\$0.0,,"M"</c:formatCode>
                <c:ptCount val="8"/>
                <c:pt idx="0">
                  <c:v>718216.26999999932</c:v>
                </c:pt>
                <c:pt idx="1">
                  <c:v>417457.830000002</c:v>
                </c:pt>
                <c:pt idx="2">
                  <c:v>367414.25000000041</c:v>
                </c:pt>
                <c:pt idx="3">
                  <c:v>339210.4900000029</c:v>
                </c:pt>
                <c:pt idx="4">
                  <c:v>174072.76000000042</c:v>
                </c:pt>
                <c:pt idx="5">
                  <c:v>142236.05999999901</c:v>
                </c:pt>
                <c:pt idx="6">
                  <c:v>86449.160000000033</c:v>
                </c:pt>
                <c:pt idx="7">
                  <c:v>52455.239999999467</c:v>
                </c:pt>
              </c:numCache>
            </c:numRef>
          </c:val>
          <c:extLst>
            <c:ext xmlns:c16="http://schemas.microsoft.com/office/drawing/2014/chart" uri="{C3380CC4-5D6E-409C-BE32-E72D297353CC}">
              <c16:uniqueId val="{00000000-4C44-4F15-8603-52DCD65BFF15}"/>
            </c:ext>
          </c:extLst>
        </c:ser>
        <c:dLbls>
          <c:dLblPos val="outEnd"/>
          <c:showLegendKey val="0"/>
          <c:showVal val="1"/>
          <c:showCatName val="0"/>
          <c:showSerName val="0"/>
          <c:showPercent val="0"/>
          <c:showBubbleSize val="0"/>
        </c:dLbls>
        <c:gapWidth val="24"/>
        <c:axId val="127263583"/>
        <c:axId val="127266463"/>
      </c:barChart>
      <c:catAx>
        <c:axId val="12726358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27266463"/>
        <c:crosses val="autoZero"/>
        <c:auto val="1"/>
        <c:lblAlgn val="ctr"/>
        <c:lblOffset val="100"/>
        <c:noMultiLvlLbl val="0"/>
      </c:catAx>
      <c:valAx>
        <c:axId val="127266463"/>
        <c:scaling>
          <c:orientation val="minMax"/>
        </c:scaling>
        <c:delete val="1"/>
        <c:axPos val="t"/>
        <c:numFmt formatCode="[&lt;999999]\$0.0,&quot;K&quot;;[&lt;999999999]\$0.0,,&quot;M&quot;" sourceLinked="1"/>
        <c:majorTickMark val="none"/>
        <c:minorTickMark val="none"/>
        <c:tickLblPos val="nextTo"/>
        <c:crossAx val="12726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495886049638545E-2"/>
          <c:y val="9.2219048074322255E-2"/>
          <c:w val="0.91800894546559897"/>
          <c:h val="0.73074579432126707"/>
        </c:manualLayout>
      </c:layout>
      <c:lineChart>
        <c:grouping val="standard"/>
        <c:varyColors val="0"/>
        <c:ser>
          <c:idx val="1"/>
          <c:order val="0"/>
          <c:tx>
            <c:strRef>
              <c:f>Analysis!$AC$9</c:f>
              <c:strCache>
                <c:ptCount val="1"/>
                <c:pt idx="0">
                  <c:v> Revenue</c:v>
                </c:pt>
              </c:strCache>
            </c:strRef>
          </c:tx>
          <c:spPr>
            <a:ln w="28575" cap="rnd">
              <a:solidFill>
                <a:srgbClr val="2F5597"/>
              </a:solidFill>
              <a:round/>
            </a:ln>
            <a:effectLst/>
          </c:spPr>
          <c:marker>
            <c:symbol val="circle"/>
            <c:size val="5"/>
            <c:spPr>
              <a:solidFill>
                <a:schemeClr val="accent1">
                  <a:lumMod val="50000"/>
                </a:schemeClr>
              </a:solidFill>
              <a:ln w="9525">
                <a:noFill/>
              </a:ln>
              <a:effectLst/>
            </c:spPr>
          </c:marker>
          <c:dLbls>
            <c:dLbl>
              <c:idx val="0"/>
              <c:tx>
                <c:rich>
                  <a:bodyPr/>
                  <a:lstStyle/>
                  <a:p>
                    <a:fld id="{AC8D559B-9A25-4AF0-A6CB-ADB7D651F00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E54-459D-8127-481FA9362E73}"/>
                </c:ext>
              </c:extLst>
            </c:dLbl>
            <c:dLbl>
              <c:idx val="1"/>
              <c:tx>
                <c:rich>
                  <a:bodyPr/>
                  <a:lstStyle/>
                  <a:p>
                    <a:fld id="{211A4DC6-686F-44EB-8F68-801E7E4450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E54-459D-8127-481FA9362E73}"/>
                </c:ext>
              </c:extLst>
            </c:dLbl>
            <c:dLbl>
              <c:idx val="2"/>
              <c:tx>
                <c:rich>
                  <a:bodyPr/>
                  <a:lstStyle/>
                  <a:p>
                    <a:fld id="{EF991779-5578-4A38-ABA3-2FC379F53E6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E54-459D-8127-481FA9362E73}"/>
                </c:ext>
              </c:extLst>
            </c:dLbl>
            <c:dLbl>
              <c:idx val="3"/>
              <c:tx>
                <c:rich>
                  <a:bodyPr/>
                  <a:lstStyle/>
                  <a:p>
                    <a:fld id="{576E8D07-E535-4E1E-BB40-ED330F9933C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E54-459D-8127-481FA9362E73}"/>
                </c:ext>
              </c:extLst>
            </c:dLbl>
            <c:dLbl>
              <c:idx val="4"/>
              <c:tx>
                <c:rich>
                  <a:bodyPr/>
                  <a:lstStyle/>
                  <a:p>
                    <a:fld id="{B7F2CA61-3A01-4487-8F58-AEDA5C6597C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E54-459D-8127-481FA9362E73}"/>
                </c:ext>
              </c:extLst>
            </c:dLbl>
            <c:dLbl>
              <c:idx val="5"/>
              <c:tx>
                <c:rich>
                  <a:bodyPr/>
                  <a:lstStyle/>
                  <a:p>
                    <a:fld id="{C3C3E751-B463-4CDF-8BA7-9FE777BF79B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E54-459D-8127-481FA9362E73}"/>
                </c:ext>
              </c:extLst>
            </c:dLbl>
            <c:dLbl>
              <c:idx val="6"/>
              <c:tx>
                <c:rich>
                  <a:bodyPr/>
                  <a:lstStyle/>
                  <a:p>
                    <a:fld id="{FF28D479-0E73-419A-8C7D-557A8E93263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E54-459D-8127-481FA9362E73}"/>
                </c:ext>
              </c:extLst>
            </c:dLbl>
            <c:dLbl>
              <c:idx val="7"/>
              <c:tx>
                <c:rich>
                  <a:bodyPr/>
                  <a:lstStyle/>
                  <a:p>
                    <a:fld id="{8B171433-0DC1-41CB-AE56-B777C0ADFD9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E54-459D-8127-481FA9362E73}"/>
                </c:ext>
              </c:extLst>
            </c:dLbl>
            <c:dLbl>
              <c:idx val="8"/>
              <c:tx>
                <c:rich>
                  <a:bodyPr/>
                  <a:lstStyle/>
                  <a:p>
                    <a:fld id="{793A6883-72B7-4BA6-9EAC-5B5732F1C88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E54-459D-8127-481FA9362E73}"/>
                </c:ext>
              </c:extLst>
            </c:dLbl>
            <c:dLbl>
              <c:idx val="9"/>
              <c:tx>
                <c:rich>
                  <a:bodyPr/>
                  <a:lstStyle/>
                  <a:p>
                    <a:fld id="{5C9C3CB6-0FB6-4FA5-BF72-55796C7EBF7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E54-459D-8127-481FA9362E73}"/>
                </c:ext>
              </c:extLst>
            </c:dLbl>
            <c:dLbl>
              <c:idx val="10"/>
              <c:tx>
                <c:rich>
                  <a:bodyPr/>
                  <a:lstStyle/>
                  <a:p>
                    <a:fld id="{46DD9670-F4CA-46ED-B169-B3AF6D0BDB5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54-459D-8127-481FA9362E73}"/>
                </c:ext>
              </c:extLst>
            </c:dLbl>
            <c:dLbl>
              <c:idx val="11"/>
              <c:tx>
                <c:rich>
                  <a:bodyPr/>
                  <a:lstStyle/>
                  <a:p>
                    <a:fld id="{ACDEDDD4-6920-4199-AABE-E02CFFE1A90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E54-459D-8127-481FA9362E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Analysis!$AA$10:$AA$21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Analysis!$AC$10:$AC$21</c:f>
              <c:numCache>
                <c:formatCode>[&lt;999999]\$0,"K";[&lt;999999999]\$0,,"M"</c:formatCode>
                <c:ptCount val="12"/>
                <c:pt idx="0">
                  <c:v>444162.52000000014</c:v>
                </c:pt>
                <c:pt idx="1">
                  <c:v>423741.52000000037</c:v>
                </c:pt>
                <c:pt idx="2">
                  <c:v>468344.26999999949</c:v>
                </c:pt>
                <c:pt idx="3">
                  <c:v>448652.76000000007</c:v>
                </c:pt>
                <c:pt idx="4">
                  <c:v>480720.64000000001</c:v>
                </c:pt>
                <c:pt idx="5">
                  <c:v>455501.1399999999</c:v>
                </c:pt>
                <c:pt idx="6">
                  <c:v>433725.86000000057</c:v>
                </c:pt>
                <c:pt idx="7">
                  <c:v>485766.24999999977</c:v>
                </c:pt>
                <c:pt idx="8">
                  <c:v>443447.43000000028</c:v>
                </c:pt>
                <c:pt idx="9">
                  <c:v>458984.37999999971</c:v>
                </c:pt>
                <c:pt idx="10">
                  <c:v>462537.40999999939</c:v>
                </c:pt>
                <c:pt idx="11">
                  <c:v>441225.28999999992</c:v>
                </c:pt>
              </c:numCache>
            </c:numRef>
          </c:val>
          <c:smooth val="1"/>
          <c:extLst>
            <c:ext xmlns:c15="http://schemas.microsoft.com/office/drawing/2012/chart" uri="{02D57815-91ED-43cb-92C2-25804820EDAC}">
              <c15:datalabelsRange>
                <c15:f>Analysis!$AD$10:$AD$21</c15:f>
                <c15:dlblRangeCache>
                  <c:ptCount val="12"/>
                  <c:pt idx="4">
                    <c:v>$481K</c:v>
                  </c:pt>
                  <c:pt idx="7">
                    <c:v>$486K</c:v>
                  </c:pt>
                </c15:dlblRangeCache>
              </c15:datalabelsRange>
            </c:ext>
            <c:ext xmlns:c16="http://schemas.microsoft.com/office/drawing/2014/chart" uri="{C3380CC4-5D6E-409C-BE32-E72D297353CC}">
              <c16:uniqueId val="{0000000C-1E54-459D-8127-481FA9362E73}"/>
            </c:ext>
          </c:extLst>
        </c:ser>
        <c:ser>
          <c:idx val="0"/>
          <c:order val="1"/>
          <c:tx>
            <c:strRef>
              <c:f>Analysis!$AB$9</c:f>
              <c:strCache>
                <c:ptCount val="1"/>
                <c:pt idx="0">
                  <c:v> Target</c:v>
                </c:pt>
              </c:strCache>
            </c:strRef>
          </c:tx>
          <c:spPr>
            <a:ln w="28575" cap="rnd">
              <a:solidFill>
                <a:schemeClr val="bg1">
                  <a:lumMod val="75000"/>
                </a:schemeClr>
              </a:solidFill>
              <a:round/>
            </a:ln>
            <a:effectLst/>
          </c:spPr>
          <c:marker>
            <c:symbol val="none"/>
          </c:marker>
          <c:cat>
            <c:strRef>
              <c:f>Analysis!$AA$10:$AA$21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Analysis!$AB$10:$AB$21</c:f>
              <c:numCache>
                <c:formatCode>[&lt;999999]\$0,"K";[&lt;999999999]\$0,,"M"</c:formatCode>
                <c:ptCount val="12"/>
                <c:pt idx="0">
                  <c:v>439042</c:v>
                </c:pt>
                <c:pt idx="1">
                  <c:v>431279</c:v>
                </c:pt>
                <c:pt idx="2">
                  <c:v>445591</c:v>
                </c:pt>
                <c:pt idx="3">
                  <c:v>453071</c:v>
                </c:pt>
                <c:pt idx="4">
                  <c:v>444167</c:v>
                </c:pt>
                <c:pt idx="5">
                  <c:v>421979</c:v>
                </c:pt>
                <c:pt idx="6">
                  <c:v>456718</c:v>
                </c:pt>
                <c:pt idx="7">
                  <c:v>431727</c:v>
                </c:pt>
                <c:pt idx="8">
                  <c:v>446912</c:v>
                </c:pt>
                <c:pt idx="9">
                  <c:v>414360</c:v>
                </c:pt>
                <c:pt idx="10">
                  <c:v>413371</c:v>
                </c:pt>
                <c:pt idx="11">
                  <c:v>456773</c:v>
                </c:pt>
              </c:numCache>
            </c:numRef>
          </c:val>
          <c:smooth val="1"/>
          <c:extLst>
            <c:ext xmlns:c16="http://schemas.microsoft.com/office/drawing/2014/chart" uri="{C3380CC4-5D6E-409C-BE32-E72D297353CC}">
              <c16:uniqueId val="{0000000D-1E54-459D-8127-481FA9362E73}"/>
            </c:ext>
          </c:extLst>
        </c:ser>
        <c:dLbls>
          <c:showLegendKey val="0"/>
          <c:showVal val="0"/>
          <c:showCatName val="0"/>
          <c:showSerName val="0"/>
          <c:showPercent val="0"/>
          <c:showBubbleSize val="0"/>
        </c:dLbls>
        <c:marker val="1"/>
        <c:smooth val="0"/>
        <c:axId val="161229039"/>
        <c:axId val="161215599"/>
      </c:lineChart>
      <c:catAx>
        <c:axId val="16122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15599"/>
        <c:crosses val="autoZero"/>
        <c:auto val="1"/>
        <c:lblAlgn val="ctr"/>
        <c:lblOffset val="100"/>
        <c:noMultiLvlLbl val="0"/>
      </c:catAx>
      <c:valAx>
        <c:axId val="161215599"/>
        <c:scaling>
          <c:orientation val="minMax"/>
        </c:scaling>
        <c:delete val="0"/>
        <c:axPos val="l"/>
        <c:numFmt formatCode="[&lt;999999]\$0,&quot;K&quot;;[&lt;999999999]\$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29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18881418996083E-2"/>
          <c:y val="0.29629629629629628"/>
          <c:w val="0.95976223716200781"/>
          <c:h val="0.65277777777777779"/>
        </c:manualLayout>
      </c:layout>
      <c:barChart>
        <c:barDir val="col"/>
        <c:grouping val="clustered"/>
        <c:varyColors val="0"/>
        <c:ser>
          <c:idx val="0"/>
          <c:order val="0"/>
          <c:tx>
            <c:strRef>
              <c:f>Analysis!$AA$9:$AA$20</c:f>
              <c:strCache>
                <c:ptCount val="12"/>
                <c:pt idx="0">
                  <c:v>Month Name</c:v>
                </c:pt>
                <c:pt idx="1">
                  <c:v>Jan</c:v>
                </c:pt>
                <c:pt idx="2">
                  <c:v>Feb</c:v>
                </c:pt>
                <c:pt idx="3">
                  <c:v>Mar</c:v>
                </c:pt>
                <c:pt idx="4">
                  <c:v>Apr</c:v>
                </c:pt>
                <c:pt idx="5">
                  <c:v>May</c:v>
                </c:pt>
                <c:pt idx="6">
                  <c:v>Jun</c:v>
                </c:pt>
                <c:pt idx="7">
                  <c:v>Jul</c:v>
                </c:pt>
                <c:pt idx="8">
                  <c:v>Aug</c:v>
                </c:pt>
                <c:pt idx="9">
                  <c:v>Sep</c:v>
                </c:pt>
                <c:pt idx="10">
                  <c:v>Oct</c:v>
                </c:pt>
                <c:pt idx="11">
                  <c:v>Nov</c:v>
                </c:pt>
              </c:strCache>
            </c:strRef>
          </c:tx>
          <c:spPr>
            <a:solidFill>
              <a:srgbClr val="70AD47"/>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Analysis!$AE$10:$AE$21</c:f>
              <c:numCache>
                <c:formatCode>\+0.0%;\-0.0%</c:formatCode>
                <c:ptCount val="12"/>
                <c:pt idx="0">
                  <c:v>1.1528482862534491E-2</c:v>
                </c:pt>
                <c:pt idx="1">
                  <c:v>-1.7787919390102783E-2</c:v>
                </c:pt>
                <c:pt idx="2">
                  <c:v>4.8582360151432018E-2</c:v>
                </c:pt>
                <c:pt idx="3">
                  <c:v>-9.8477940935879499E-3</c:v>
                </c:pt>
                <c:pt idx="4">
                  <c:v>7.6039256396396901E-2</c:v>
                </c:pt>
                <c:pt idx="5">
                  <c:v>7.3593976076547038E-2</c:v>
                </c:pt>
                <c:pt idx="6">
                  <c:v>-5.3010765832591587E-2</c:v>
                </c:pt>
                <c:pt idx="7">
                  <c:v>0.11124537779230194</c:v>
                </c:pt>
                <c:pt idx="8">
                  <c:v>-7.8128088373400056E-3</c:v>
                </c:pt>
                <c:pt idx="9">
                  <c:v>9.7224180047259426E-2</c:v>
                </c:pt>
                <c:pt idx="10">
                  <c:v>0.10629715334809234</c:v>
                </c:pt>
                <c:pt idx="11">
                  <c:v>-3.5237576703729019E-2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D519-4075-8660-94B52F930E4A}"/>
            </c:ext>
          </c:extLst>
        </c:ser>
        <c:dLbls>
          <c:dLblPos val="outEnd"/>
          <c:showLegendKey val="0"/>
          <c:showVal val="1"/>
          <c:showCatName val="0"/>
          <c:showSerName val="0"/>
          <c:showPercent val="0"/>
          <c:showBubbleSize val="0"/>
        </c:dLbls>
        <c:gapWidth val="69"/>
        <c:overlap val="-27"/>
        <c:axId val="161251599"/>
        <c:axId val="161247759"/>
      </c:barChart>
      <c:catAx>
        <c:axId val="161251599"/>
        <c:scaling>
          <c:orientation val="minMax"/>
        </c:scaling>
        <c:delete val="1"/>
        <c:axPos val="b"/>
        <c:majorTickMark val="none"/>
        <c:minorTickMark val="none"/>
        <c:tickLblPos val="nextTo"/>
        <c:crossAx val="161247759"/>
        <c:crosses val="autoZero"/>
        <c:auto val="1"/>
        <c:lblAlgn val="ctr"/>
        <c:lblOffset val="100"/>
        <c:noMultiLvlLbl val="0"/>
      </c:catAx>
      <c:valAx>
        <c:axId val="161247759"/>
        <c:scaling>
          <c:orientation val="minMax"/>
        </c:scaling>
        <c:delete val="1"/>
        <c:axPos val="l"/>
        <c:numFmt formatCode="\+0.0%;\-0.0%" sourceLinked="1"/>
        <c:majorTickMark val="none"/>
        <c:minorTickMark val="none"/>
        <c:tickLblPos val="nextTo"/>
        <c:crossAx val="1612515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968342644320296E-2"/>
          <c:y val="0.35185185185185186"/>
          <c:w val="0.91806331471135938"/>
          <c:h val="0.54074876057159527"/>
        </c:manualLayout>
      </c:layout>
      <c:barChart>
        <c:barDir val="col"/>
        <c:grouping val="clustered"/>
        <c:varyColors val="0"/>
        <c:ser>
          <c:idx val="0"/>
          <c:order val="0"/>
          <c:tx>
            <c:strRef>
              <c:f>Analysis!$CA$9</c:f>
              <c:strCache>
                <c:ptCount val="1"/>
                <c:pt idx="0">
                  <c:v> Revenue</c:v>
                </c:pt>
              </c:strCache>
            </c:strRef>
          </c:tx>
          <c:spPr>
            <a:solidFill>
              <a:schemeClr val="bg1">
                <a:lumMod val="85000"/>
              </a:schemeClr>
            </a:solidFill>
            <a:ln>
              <a:noFill/>
            </a:ln>
            <a:effectLst/>
          </c:spPr>
          <c:invertIfNegative val="0"/>
          <c:dLbls>
            <c:dLbl>
              <c:idx val="0"/>
              <c:tx>
                <c:rich>
                  <a:bodyPr/>
                  <a:lstStyle/>
                  <a:p>
                    <a:fld id="{EC833BE3-DD95-43E6-BC03-F86BBECC9A54}" type="CELLRANGE">
                      <a:rPr lang="en-US"/>
                      <a:pPr/>
                      <a:t>[CELLRANGE]</a:t>
                    </a:fld>
                    <a:endParaRPr lang="en-US" baseline="0"/>
                  </a:p>
                  <a:p>
                    <a:fld id="{657D1521-E7F8-4A4B-803A-2A2A1210A1A2}"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8800-43E2-8962-23E4B60AD568}"/>
                </c:ext>
              </c:extLst>
            </c:dLbl>
            <c:dLbl>
              <c:idx val="1"/>
              <c:tx>
                <c:rich>
                  <a:bodyPr/>
                  <a:lstStyle/>
                  <a:p>
                    <a:fld id="{46D80418-71C4-44F1-A03C-C66AC40FC760}" type="CELLRANGE">
                      <a:rPr lang="en-US"/>
                      <a:pPr/>
                      <a:t>[CELLRANGE]</a:t>
                    </a:fld>
                    <a:endParaRPr lang="en-US" baseline="0"/>
                  </a:p>
                  <a:p>
                    <a:fld id="{5E258D5E-9205-445E-88D4-5795E65BF645}"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8800-43E2-8962-23E4B60AD568}"/>
                </c:ext>
              </c:extLst>
            </c:dLbl>
            <c:dLbl>
              <c:idx val="2"/>
              <c:tx>
                <c:rich>
                  <a:bodyPr/>
                  <a:lstStyle/>
                  <a:p>
                    <a:fld id="{B57F2FD9-EF38-4C56-A230-0669CA3D80F6}" type="CELLRANGE">
                      <a:rPr lang="en-US"/>
                      <a:pPr/>
                      <a:t>[CELLRANGE]</a:t>
                    </a:fld>
                    <a:endParaRPr lang="en-US" baseline="0"/>
                  </a:p>
                  <a:p>
                    <a:fld id="{6E236252-1FA7-42D8-8445-01ADD1F4E235}"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8800-43E2-8962-23E4B60AD568}"/>
                </c:ext>
              </c:extLst>
            </c:dLbl>
            <c:dLbl>
              <c:idx val="3"/>
              <c:tx>
                <c:rich>
                  <a:bodyPr/>
                  <a:lstStyle/>
                  <a:p>
                    <a:fld id="{12CBE8EE-A512-4E9F-ADA3-5D0CC1C610A4}" type="CELLRANGE">
                      <a:rPr lang="en-US"/>
                      <a:pPr/>
                      <a:t>[CELLRANGE]</a:t>
                    </a:fld>
                    <a:endParaRPr lang="en-US" baseline="0"/>
                  </a:p>
                  <a:p>
                    <a:fld id="{6A135F0B-C4DE-48CB-82B4-BE5413F1CE71}"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8800-43E2-8962-23E4B60AD5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Analysis!$BZ$10:$BZ$13</c:f>
              <c:strCache>
                <c:ptCount val="4"/>
                <c:pt idx="0">
                  <c:v>Quarter-1</c:v>
                </c:pt>
                <c:pt idx="1">
                  <c:v>Quarter-2</c:v>
                </c:pt>
                <c:pt idx="2">
                  <c:v>Quarter-3</c:v>
                </c:pt>
                <c:pt idx="3">
                  <c:v>Quarter-4</c:v>
                </c:pt>
              </c:strCache>
            </c:strRef>
          </c:cat>
          <c:val>
            <c:numRef>
              <c:f>Analysis!$CA$10:$CA$13</c:f>
              <c:numCache>
                <c:formatCode>[&lt;999999]\$0.0,"K";[&lt;999999999]\$0.0,,"M"</c:formatCode>
                <c:ptCount val="4"/>
                <c:pt idx="0">
                  <c:v>1336248.3099999984</c:v>
                </c:pt>
                <c:pt idx="1">
                  <c:v>1384874.5400000024</c:v>
                </c:pt>
                <c:pt idx="2">
                  <c:v>1362939.5400000014</c:v>
                </c:pt>
                <c:pt idx="3">
                  <c:v>1362747.0800000008</c:v>
                </c:pt>
              </c:numCache>
            </c:numRef>
          </c:val>
          <c:extLst>
            <c:ext xmlns:c15="http://schemas.microsoft.com/office/drawing/2012/chart" uri="{02D57815-91ED-43cb-92C2-25804820EDAC}">
              <c15:datalabelsRange>
                <c15:f>Analysis!$BX$10:$BX$13</c15:f>
                <c15:dlblRangeCache>
                  <c:ptCount val="4"/>
                  <c:pt idx="1">
                    <c:v>3.64%</c:v>
                  </c:pt>
                  <c:pt idx="2">
                    <c:v>-1.58%</c:v>
                  </c:pt>
                  <c:pt idx="3">
                    <c:v>-0.01%</c:v>
                  </c:pt>
                </c15:dlblRangeCache>
              </c15:datalabelsRange>
            </c:ext>
            <c:ext xmlns:c16="http://schemas.microsoft.com/office/drawing/2014/chart" uri="{C3380CC4-5D6E-409C-BE32-E72D297353CC}">
              <c16:uniqueId val="{00000004-8800-43E2-8962-23E4B60AD568}"/>
            </c:ext>
          </c:extLst>
        </c:ser>
        <c:ser>
          <c:idx val="1"/>
          <c:order val="1"/>
          <c:tx>
            <c:strRef>
              <c:f>Analysis!$CB$9</c:f>
              <c:strCache>
                <c:ptCount val="1"/>
                <c:pt idx="0">
                  <c:v>Highlight</c:v>
                </c:pt>
              </c:strCache>
            </c:strRef>
          </c:tx>
          <c:spPr>
            <a:solidFill>
              <a:schemeClr val="accent1">
                <a:lumMod val="75000"/>
              </a:schemeClr>
            </a:solidFill>
            <a:ln>
              <a:noFill/>
            </a:ln>
            <a:effectLst/>
          </c:spPr>
          <c:invertIfNegative val="0"/>
          <c:val>
            <c:numRef>
              <c:f>Analysis!$CB$10:$CB$13</c:f>
              <c:numCache>
                <c:formatCode>[&lt;999999]\$0.0,"K";[&lt;999999999]\$0.0,,"M"</c:formatCode>
                <c:ptCount val="4"/>
                <c:pt idx="0">
                  <c:v>0</c:v>
                </c:pt>
                <c:pt idx="1">
                  <c:v>1384874.5400000024</c:v>
                </c:pt>
                <c:pt idx="2">
                  <c:v>1362939.5400000014</c:v>
                </c:pt>
                <c:pt idx="3">
                  <c:v>1362747.0800000008</c:v>
                </c:pt>
              </c:numCache>
            </c:numRef>
          </c:val>
          <c:extLst>
            <c:ext xmlns:c16="http://schemas.microsoft.com/office/drawing/2014/chart" uri="{C3380CC4-5D6E-409C-BE32-E72D297353CC}">
              <c16:uniqueId val="{00000005-8800-43E2-8962-23E4B60AD568}"/>
            </c:ext>
          </c:extLst>
        </c:ser>
        <c:dLbls>
          <c:showLegendKey val="0"/>
          <c:showVal val="0"/>
          <c:showCatName val="0"/>
          <c:showSerName val="0"/>
          <c:showPercent val="0"/>
          <c:showBubbleSize val="0"/>
        </c:dLbls>
        <c:gapWidth val="219"/>
        <c:overlap val="100"/>
        <c:axId val="1335200431"/>
        <c:axId val="1335217231"/>
      </c:barChart>
      <c:lineChart>
        <c:grouping val="standard"/>
        <c:varyColors val="0"/>
        <c:ser>
          <c:idx val="2"/>
          <c:order val="2"/>
          <c:tx>
            <c:strRef>
              <c:f>Analysis!$CC$9</c:f>
              <c:strCache>
                <c:ptCount val="1"/>
                <c:pt idx="0">
                  <c:v>Average</c:v>
                </c:pt>
              </c:strCache>
            </c:strRef>
          </c:tx>
          <c:spPr>
            <a:ln w="15875" cap="rnd">
              <a:solidFill>
                <a:schemeClr val="bg1">
                  <a:lumMod val="65000"/>
                </a:schemeClr>
              </a:solidFill>
              <a:prstDash val="dash"/>
              <a:round/>
            </a:ln>
            <a:effectLst/>
          </c:spPr>
          <c:marker>
            <c:symbol val="none"/>
          </c:marker>
          <c:val>
            <c:numRef>
              <c:f>Analysis!$CC$10:$CC$13</c:f>
              <c:numCache>
                <c:formatCode>[&lt;999999]\$0.0,"K";[&lt;999999999]\$0.0,,"M"</c:formatCode>
                <c:ptCount val="4"/>
                <c:pt idx="0">
                  <c:v>1361702.3675000006</c:v>
                </c:pt>
                <c:pt idx="1">
                  <c:v>1361702.3675000006</c:v>
                </c:pt>
                <c:pt idx="2">
                  <c:v>1361702.3675000006</c:v>
                </c:pt>
                <c:pt idx="3">
                  <c:v>1361702.3675000006</c:v>
                </c:pt>
              </c:numCache>
            </c:numRef>
          </c:val>
          <c:smooth val="0"/>
          <c:extLst>
            <c:ext xmlns:c16="http://schemas.microsoft.com/office/drawing/2014/chart" uri="{C3380CC4-5D6E-409C-BE32-E72D297353CC}">
              <c16:uniqueId val="{00000006-8800-43E2-8962-23E4B60AD568}"/>
            </c:ext>
          </c:extLst>
        </c:ser>
        <c:dLbls>
          <c:showLegendKey val="0"/>
          <c:showVal val="0"/>
          <c:showCatName val="0"/>
          <c:showSerName val="0"/>
          <c:showPercent val="0"/>
          <c:showBubbleSize val="0"/>
        </c:dLbls>
        <c:marker val="1"/>
        <c:smooth val="0"/>
        <c:axId val="1335200431"/>
        <c:axId val="1335217231"/>
      </c:lineChart>
      <c:catAx>
        <c:axId val="133520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217231"/>
        <c:crosses val="autoZero"/>
        <c:auto val="1"/>
        <c:lblAlgn val="ctr"/>
        <c:lblOffset val="100"/>
        <c:noMultiLvlLbl val="0"/>
      </c:catAx>
      <c:valAx>
        <c:axId val="1335217231"/>
        <c:scaling>
          <c:orientation val="minMax"/>
        </c:scaling>
        <c:delete val="1"/>
        <c:axPos val="l"/>
        <c:numFmt formatCode="[&lt;999999]\$0.0,&quot;K&quot;;[&lt;999999999]\$0.0,,&quot;M&quot;" sourceLinked="1"/>
        <c:majorTickMark val="none"/>
        <c:minorTickMark val="none"/>
        <c:tickLblPos val="nextTo"/>
        <c:crossAx val="133520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072388383181621E-2"/>
          <c:y val="0.22222222222222221"/>
          <c:w val="0.9618552232336367"/>
          <c:h val="0.72685185185185175"/>
        </c:manualLayout>
      </c:layout>
      <c:barChart>
        <c:barDir val="col"/>
        <c:grouping val="clustered"/>
        <c:varyColors val="0"/>
        <c:ser>
          <c:idx val="0"/>
          <c:order val="0"/>
          <c:tx>
            <c:strRef>
              <c:f>Analysis!$CA$18</c:f>
              <c:strCache>
                <c:ptCount val="1"/>
                <c:pt idx="0">
                  <c:v> Revenue</c:v>
                </c:pt>
              </c:strCache>
            </c:strRef>
          </c:tx>
          <c:spPr>
            <a:solidFill>
              <a:schemeClr val="bg1">
                <a:lumMod val="85000"/>
              </a:schemeClr>
            </a:solidFill>
            <a:ln>
              <a:noFill/>
            </a:ln>
            <a:effectLst/>
          </c:spPr>
          <c:invertIfNegative val="0"/>
          <c:dLbls>
            <c:dLbl>
              <c:idx val="0"/>
              <c:tx>
                <c:rich>
                  <a:bodyPr/>
                  <a:lstStyle/>
                  <a:p>
                    <a:fld id="{F64E77AD-C2E4-4A8A-92E7-91F61EF2B9B3}" type="CELLRANGE">
                      <a:rPr lang="en-US"/>
                      <a:pPr/>
                      <a:t>[CELLRANGE]</a:t>
                    </a:fld>
                    <a:endParaRPr lang="en-US" baseline="0"/>
                  </a:p>
                  <a:p>
                    <a:fld id="{CB181CFA-B166-4530-A90A-8FCA0F436205}"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7C1D-4D6B-A377-7F3F017DB67D}"/>
                </c:ext>
              </c:extLst>
            </c:dLbl>
            <c:dLbl>
              <c:idx val="1"/>
              <c:tx>
                <c:rich>
                  <a:bodyPr/>
                  <a:lstStyle/>
                  <a:p>
                    <a:fld id="{69A137CB-5968-4A39-8A4C-D82FB33ABEF3}" type="CELLRANGE">
                      <a:rPr lang="en-US"/>
                      <a:pPr/>
                      <a:t>[CELLRANGE]</a:t>
                    </a:fld>
                    <a:endParaRPr lang="en-US" baseline="0"/>
                  </a:p>
                  <a:p>
                    <a:fld id="{37C4C811-2E2F-4980-AF1F-782BC173A085}"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7C1D-4D6B-A377-7F3F017DB67D}"/>
                </c:ext>
              </c:extLst>
            </c:dLbl>
            <c:dLbl>
              <c:idx val="2"/>
              <c:tx>
                <c:rich>
                  <a:bodyPr/>
                  <a:lstStyle/>
                  <a:p>
                    <a:fld id="{D2D147C6-4E40-4999-9016-120B4D90F79C}" type="CELLRANGE">
                      <a:rPr lang="en-US"/>
                      <a:pPr/>
                      <a:t>[CELLRANGE]</a:t>
                    </a:fld>
                    <a:endParaRPr lang="en-US" baseline="0"/>
                  </a:p>
                  <a:p>
                    <a:fld id="{F1FCB757-4246-4A35-A10D-01FF63689537}"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7C1D-4D6B-A377-7F3F017DB67D}"/>
                </c:ext>
              </c:extLst>
            </c:dLbl>
            <c:dLbl>
              <c:idx val="3"/>
              <c:tx>
                <c:rich>
                  <a:bodyPr/>
                  <a:lstStyle/>
                  <a:p>
                    <a:fld id="{59FBB56F-FC93-446B-B9F4-ADC201922AAE}" type="CELLRANGE">
                      <a:rPr lang="en-US"/>
                      <a:pPr/>
                      <a:t>[CELLRANGE]</a:t>
                    </a:fld>
                    <a:endParaRPr lang="en-US" baseline="0"/>
                  </a:p>
                  <a:p>
                    <a:fld id="{BA60FC48-FE9E-4B99-80E5-E1472799E756}"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7C1D-4D6B-A377-7F3F017DB67D}"/>
                </c:ext>
              </c:extLst>
            </c:dLbl>
            <c:dLbl>
              <c:idx val="4"/>
              <c:tx>
                <c:rich>
                  <a:bodyPr/>
                  <a:lstStyle/>
                  <a:p>
                    <a:fld id="{4A801CCD-2D16-406F-A0CE-914408087C61}" type="CELLRANGE">
                      <a:rPr lang="en-US"/>
                      <a:pPr/>
                      <a:t>[CELLRANGE]</a:t>
                    </a:fld>
                    <a:endParaRPr lang="en-US" baseline="0"/>
                  </a:p>
                  <a:p>
                    <a:fld id="{1C1B2785-4D39-4BA8-860F-C013A2D59C48}"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7C1D-4D6B-A377-7F3F017DB67D}"/>
                </c:ext>
              </c:extLst>
            </c:dLbl>
            <c:dLbl>
              <c:idx val="5"/>
              <c:tx>
                <c:rich>
                  <a:bodyPr/>
                  <a:lstStyle/>
                  <a:p>
                    <a:fld id="{0A16A7E2-C629-4EB4-A7D6-75F34DA4284F}" type="CELLRANGE">
                      <a:rPr lang="en-US"/>
                      <a:pPr/>
                      <a:t>[CELLRANGE]</a:t>
                    </a:fld>
                    <a:endParaRPr lang="en-US" baseline="0"/>
                  </a:p>
                  <a:p>
                    <a:fld id="{EF911A98-4DC1-47EF-9CF4-A5435BD5B20E}"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7C1D-4D6B-A377-7F3F017DB67D}"/>
                </c:ext>
              </c:extLst>
            </c:dLbl>
            <c:dLbl>
              <c:idx val="6"/>
              <c:tx>
                <c:rich>
                  <a:bodyPr/>
                  <a:lstStyle/>
                  <a:p>
                    <a:fld id="{E55B17B6-C11B-401B-BAC4-F4502B24745B}" type="CELLRANGE">
                      <a:rPr lang="en-US"/>
                      <a:pPr/>
                      <a:t>[CELLRANGE]</a:t>
                    </a:fld>
                    <a:endParaRPr lang="en-US" baseline="0"/>
                  </a:p>
                  <a:p>
                    <a:fld id="{68CB7E18-3549-4F55-B71C-43CDDFE6F606}"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7C1D-4D6B-A377-7F3F017DB6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Analysis!$BZ$19:$BZ$25</c:f>
              <c:strCache>
                <c:ptCount val="7"/>
                <c:pt idx="0">
                  <c:v>Sat</c:v>
                </c:pt>
                <c:pt idx="1">
                  <c:v>Sun</c:v>
                </c:pt>
                <c:pt idx="2">
                  <c:v>Mon</c:v>
                </c:pt>
                <c:pt idx="3">
                  <c:v>Tue</c:v>
                </c:pt>
                <c:pt idx="4">
                  <c:v>Wed</c:v>
                </c:pt>
                <c:pt idx="5">
                  <c:v>Thu</c:v>
                </c:pt>
                <c:pt idx="6">
                  <c:v>Fri</c:v>
                </c:pt>
              </c:strCache>
            </c:strRef>
          </c:cat>
          <c:val>
            <c:numRef>
              <c:f>Analysis!$CA$19:$CA$25</c:f>
              <c:numCache>
                <c:formatCode>[&lt;999999]\$0.0,"K";[&lt;999999999]\$0.0,,"M"</c:formatCode>
                <c:ptCount val="7"/>
                <c:pt idx="0">
                  <c:v>61481.280000000013</c:v>
                </c:pt>
                <c:pt idx="1">
                  <c:v>57301.599999999999</c:v>
                </c:pt>
                <c:pt idx="2">
                  <c:v>56373.37000000001</c:v>
                </c:pt>
                <c:pt idx="3">
                  <c:v>62063.479999999974</c:v>
                </c:pt>
                <c:pt idx="4">
                  <c:v>80399.26999999996</c:v>
                </c:pt>
                <c:pt idx="5">
                  <c:v>79700.639999999927</c:v>
                </c:pt>
                <c:pt idx="6">
                  <c:v>71024.63</c:v>
                </c:pt>
              </c:numCache>
            </c:numRef>
          </c:val>
          <c:extLst>
            <c:ext xmlns:c15="http://schemas.microsoft.com/office/drawing/2012/chart" uri="{02D57815-91ED-43cb-92C2-25804820EDAC}">
              <c15:datalabelsRange>
                <c15:f>Analysis!$CB$19:$CB$25</c15:f>
                <c15:dlblRangeCache>
                  <c:ptCount val="7"/>
                  <c:pt idx="1">
                    <c:v>-6.80%</c:v>
                  </c:pt>
                  <c:pt idx="2">
                    <c:v>-1.62%</c:v>
                  </c:pt>
                  <c:pt idx="3">
                    <c:v>10.09%</c:v>
                  </c:pt>
                  <c:pt idx="4">
                    <c:v>29.54%</c:v>
                  </c:pt>
                  <c:pt idx="5">
                    <c:v>-0.87%</c:v>
                  </c:pt>
                  <c:pt idx="6">
                    <c:v>-10.89%</c:v>
                  </c:pt>
                </c15:dlblRangeCache>
              </c15:datalabelsRange>
            </c:ext>
            <c:ext xmlns:c16="http://schemas.microsoft.com/office/drawing/2014/chart" uri="{C3380CC4-5D6E-409C-BE32-E72D297353CC}">
              <c16:uniqueId val="{00000007-7C1D-4D6B-A377-7F3F017DB67D}"/>
            </c:ext>
          </c:extLst>
        </c:ser>
        <c:ser>
          <c:idx val="1"/>
          <c:order val="1"/>
          <c:tx>
            <c:strRef>
              <c:f>Analysis!$CB$18</c:f>
              <c:strCache>
                <c:ptCount val="1"/>
                <c:pt idx="0">
                  <c:v> Revenue2</c:v>
                </c:pt>
              </c:strCache>
            </c:strRef>
          </c:tx>
          <c:spPr>
            <a:solidFill>
              <a:schemeClr val="accent2"/>
            </a:solidFill>
            <a:ln>
              <a:noFill/>
            </a:ln>
            <a:effectLst/>
          </c:spPr>
          <c:invertIfNegative val="0"/>
          <c:cat>
            <c:strRef>
              <c:f>Analysis!$BZ$19:$BZ$25</c:f>
              <c:strCache>
                <c:ptCount val="7"/>
                <c:pt idx="0">
                  <c:v>Sat</c:v>
                </c:pt>
                <c:pt idx="1">
                  <c:v>Sun</c:v>
                </c:pt>
                <c:pt idx="2">
                  <c:v>Mon</c:v>
                </c:pt>
                <c:pt idx="3">
                  <c:v>Tue</c:v>
                </c:pt>
                <c:pt idx="4">
                  <c:v>Wed</c:v>
                </c:pt>
                <c:pt idx="5">
                  <c:v>Thu</c:v>
                </c:pt>
                <c:pt idx="6">
                  <c:v>Fri</c:v>
                </c:pt>
              </c:strCache>
            </c:strRef>
          </c:cat>
          <c:val>
            <c:numRef>
              <c:f>Analysis!$CB$19:$CB$25</c:f>
              <c:numCache>
                <c:formatCode>0.00%</c:formatCode>
                <c:ptCount val="7"/>
                <c:pt idx="1">
                  <c:v>-6.7982969775515642E-2</c:v>
                </c:pt>
                <c:pt idx="2">
                  <c:v>-1.6199024111019391E-2</c:v>
                </c:pt>
                <c:pt idx="3">
                  <c:v>0.1009361334970743</c:v>
                </c:pt>
                <c:pt idx="4">
                  <c:v>0.29543605998245659</c:v>
                </c:pt>
                <c:pt idx="5">
                  <c:v>-8.6895067579597935E-3</c:v>
                </c:pt>
                <c:pt idx="6">
                  <c:v>-0.10885746965143479</c:v>
                </c:pt>
              </c:numCache>
            </c:numRef>
          </c:val>
          <c:extLst>
            <c:ext xmlns:c16="http://schemas.microsoft.com/office/drawing/2014/chart" uri="{C3380CC4-5D6E-409C-BE32-E72D297353CC}">
              <c16:uniqueId val="{00000008-7C1D-4D6B-A377-7F3F017DB67D}"/>
            </c:ext>
          </c:extLst>
        </c:ser>
        <c:ser>
          <c:idx val="3"/>
          <c:order val="3"/>
          <c:tx>
            <c:strRef>
              <c:f>Analysis!$CD$18</c:f>
              <c:strCache>
                <c:ptCount val="1"/>
                <c:pt idx="0">
                  <c:v>Above Average</c:v>
                </c:pt>
              </c:strCache>
            </c:strRef>
          </c:tx>
          <c:spPr>
            <a:solidFill>
              <a:srgbClr val="2F5597"/>
            </a:solidFill>
            <a:ln>
              <a:noFill/>
            </a:ln>
            <a:effectLst/>
          </c:spPr>
          <c:invertIfNegative val="0"/>
          <c:val>
            <c:numRef>
              <c:f>Analysis!$CD$19:$CD$25</c:f>
              <c:numCache>
                <c:formatCode>[&lt;999999]\$0.0,"K";[&lt;999999999]\$0.0,,"M"</c:formatCode>
                <c:ptCount val="7"/>
                <c:pt idx="0">
                  <c:v>0</c:v>
                </c:pt>
                <c:pt idx="1">
                  <c:v>0</c:v>
                </c:pt>
                <c:pt idx="2">
                  <c:v>0</c:v>
                </c:pt>
                <c:pt idx="3">
                  <c:v>0</c:v>
                </c:pt>
                <c:pt idx="4">
                  <c:v>80399.26999999996</c:v>
                </c:pt>
                <c:pt idx="5">
                  <c:v>79700.639999999927</c:v>
                </c:pt>
                <c:pt idx="6">
                  <c:v>71024.63</c:v>
                </c:pt>
              </c:numCache>
            </c:numRef>
          </c:val>
          <c:extLst>
            <c:ext xmlns:c16="http://schemas.microsoft.com/office/drawing/2014/chart" uri="{C3380CC4-5D6E-409C-BE32-E72D297353CC}">
              <c16:uniqueId val="{00000009-7C1D-4D6B-A377-7F3F017DB67D}"/>
            </c:ext>
          </c:extLst>
        </c:ser>
        <c:dLbls>
          <c:showLegendKey val="0"/>
          <c:showVal val="0"/>
          <c:showCatName val="0"/>
          <c:showSerName val="0"/>
          <c:showPercent val="0"/>
          <c:showBubbleSize val="0"/>
        </c:dLbls>
        <c:gapWidth val="219"/>
        <c:overlap val="100"/>
        <c:axId val="120415872"/>
        <c:axId val="120421632"/>
      </c:barChart>
      <c:lineChart>
        <c:grouping val="standard"/>
        <c:varyColors val="0"/>
        <c:ser>
          <c:idx val="2"/>
          <c:order val="2"/>
          <c:tx>
            <c:strRef>
              <c:f>Analysis!$CC$18</c:f>
              <c:strCache>
                <c:ptCount val="1"/>
                <c:pt idx="0">
                  <c:v>Avergae</c:v>
                </c:pt>
              </c:strCache>
            </c:strRef>
          </c:tx>
          <c:spPr>
            <a:ln w="22225" cap="rnd">
              <a:solidFill>
                <a:schemeClr val="accent3"/>
              </a:solidFill>
              <a:prstDash val="dash"/>
              <a:round/>
            </a:ln>
            <a:effectLst/>
          </c:spPr>
          <c:marker>
            <c:symbol val="none"/>
          </c:marker>
          <c:val>
            <c:numRef>
              <c:f>Analysis!$CC$19:$CC$25</c:f>
              <c:numCache>
                <c:formatCode>[&lt;999999]\$0.0,"K";[&lt;999999999]\$0.0,,"M"</c:formatCode>
                <c:ptCount val="7"/>
                <c:pt idx="0">
                  <c:v>66906.324285714276</c:v>
                </c:pt>
                <c:pt idx="1">
                  <c:v>66906.324285714276</c:v>
                </c:pt>
                <c:pt idx="2">
                  <c:v>66906.324285714276</c:v>
                </c:pt>
                <c:pt idx="3">
                  <c:v>66906.324285714276</c:v>
                </c:pt>
                <c:pt idx="4">
                  <c:v>66906.324285714276</c:v>
                </c:pt>
                <c:pt idx="5">
                  <c:v>66906.324285714276</c:v>
                </c:pt>
                <c:pt idx="6">
                  <c:v>66906.324285714276</c:v>
                </c:pt>
              </c:numCache>
            </c:numRef>
          </c:val>
          <c:smooth val="0"/>
          <c:extLst>
            <c:ext xmlns:c16="http://schemas.microsoft.com/office/drawing/2014/chart" uri="{C3380CC4-5D6E-409C-BE32-E72D297353CC}">
              <c16:uniqueId val="{0000000A-7C1D-4D6B-A377-7F3F017DB67D}"/>
            </c:ext>
          </c:extLst>
        </c:ser>
        <c:dLbls>
          <c:showLegendKey val="0"/>
          <c:showVal val="0"/>
          <c:showCatName val="0"/>
          <c:showSerName val="0"/>
          <c:showPercent val="0"/>
          <c:showBubbleSize val="0"/>
        </c:dLbls>
        <c:marker val="1"/>
        <c:smooth val="0"/>
        <c:axId val="120415872"/>
        <c:axId val="120421632"/>
      </c:lineChart>
      <c:catAx>
        <c:axId val="12041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1632"/>
        <c:crosses val="autoZero"/>
        <c:auto val="1"/>
        <c:lblAlgn val="ctr"/>
        <c:lblOffset val="100"/>
        <c:noMultiLvlLbl val="0"/>
      </c:catAx>
      <c:valAx>
        <c:axId val="120421632"/>
        <c:scaling>
          <c:orientation val="minMax"/>
        </c:scaling>
        <c:delete val="1"/>
        <c:axPos val="l"/>
        <c:numFmt formatCode="[&lt;999999]\$0.0,&quot;K&quot;;[&lt;999999999]\$0.0,,&quot;M&quot;" sourceLinked="1"/>
        <c:majorTickMark val="none"/>
        <c:minorTickMark val="none"/>
        <c:tickLblPos val="nextTo"/>
        <c:crossAx val="12041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 2'!J9"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Drop" dropLines="2" dropStyle="combo" dx="22" fmlaLink="'Analysis 2'!J10" fmlaRange="'Analysis 2'!$M$9:$M$10" noThreeD="1" sel="2" val="0"/>
</file>

<file path=xl/ctrlProps/ctrlProp4.xml><?xml version="1.0" encoding="utf-8"?>
<formControlPr xmlns="http://schemas.microsoft.com/office/spreadsheetml/2009/9/main" objectType="Radio" checked="Checked" firstButton="1" fmlaLink="Analysis!$CK$16"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Profile View'!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hyperlink" Target="#'Time Frame'!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image" Target="../media/image5.emf"/></Relationships>
</file>

<file path=xl/drawings/_rels/drawing2.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microsoft.com/office/2011/relationships/webextension" Target="../webextensions/webextension1.xml"/><Relationship Id="rId5" Type="http://schemas.openxmlformats.org/officeDocument/2006/relationships/hyperlink" Target="#'Time Frame'!A1"/><Relationship Id="rId4" Type="http://schemas.openxmlformats.org/officeDocument/2006/relationships/hyperlink" Target="#Store!A1"/></Relationships>
</file>

<file path=xl/drawings/_rels/drawing3.xml.rels><?xml version="1.0" encoding="UTF-8" standalone="yes"?>
<Relationships xmlns="http://schemas.openxmlformats.org/package/2006/relationships"><Relationship Id="rId8" Type="http://schemas.openxmlformats.org/officeDocument/2006/relationships/hyperlink" Target="#Store!A1"/><Relationship Id="rId3" Type="http://schemas.openxmlformats.org/officeDocument/2006/relationships/image" Target="../media/image10.emf"/><Relationship Id="rId7" Type="http://schemas.openxmlformats.org/officeDocument/2006/relationships/chart" Target="../charts/chart10.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9.xml"/><Relationship Id="rId5" Type="http://schemas.openxmlformats.org/officeDocument/2006/relationships/image" Target="../media/image12.emf"/><Relationship Id="rId4" Type="http://schemas.openxmlformats.org/officeDocument/2006/relationships/image" Target="../media/image11.emf"/><Relationship Id="rId9" Type="http://schemas.openxmlformats.org/officeDocument/2006/relationships/hyperlink" Target="#'Profile View'!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25</xdr:col>
      <xdr:colOff>57150</xdr:colOff>
      <xdr:row>41</xdr:row>
      <xdr:rowOff>0</xdr:rowOff>
    </xdr:from>
    <xdr:to>
      <xdr:col>26</xdr:col>
      <xdr:colOff>409575</xdr:colOff>
      <xdr:row>44</xdr:row>
      <xdr:rowOff>0</xdr:rowOff>
    </xdr:to>
    <xdr:sp macro="" textlink="">
      <xdr:nvSpPr>
        <xdr:cNvPr id="1077" name="Rectangle: Rounded Corners 1076">
          <a:extLst>
            <a:ext uri="{FF2B5EF4-FFF2-40B4-BE49-F238E27FC236}">
              <a16:creationId xmlns:a16="http://schemas.microsoft.com/office/drawing/2014/main" id="{2A4BF6C3-E984-C3A0-2160-5AE8D8526074}"/>
            </a:ext>
          </a:extLst>
        </xdr:cNvPr>
        <xdr:cNvSpPr/>
      </xdr:nvSpPr>
      <xdr:spPr>
        <a:xfrm>
          <a:off x="15297150" y="7810500"/>
          <a:ext cx="962025" cy="571500"/>
        </a:xfrm>
        <a:prstGeom prst="roundRect">
          <a:avLst/>
        </a:prstGeom>
        <a:solidFill>
          <a:srgbClr val="2F559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419100</xdr:colOff>
      <xdr:row>11</xdr:row>
      <xdr:rowOff>19050</xdr:rowOff>
    </xdr:from>
    <xdr:to>
      <xdr:col>21</xdr:col>
      <xdr:colOff>314325</xdr:colOff>
      <xdr:row>28</xdr:row>
      <xdr:rowOff>114300</xdr:rowOff>
    </xdr:to>
    <xdr:sp macro="" textlink="">
      <xdr:nvSpPr>
        <xdr:cNvPr id="45" name="Rectangle: Rounded Corners 44">
          <a:extLst>
            <a:ext uri="{FF2B5EF4-FFF2-40B4-BE49-F238E27FC236}">
              <a16:creationId xmlns:a16="http://schemas.microsoft.com/office/drawing/2014/main" id="{6A6A5557-C91A-16AB-247C-061070FB1091}"/>
            </a:ext>
          </a:extLst>
        </xdr:cNvPr>
        <xdr:cNvSpPr/>
      </xdr:nvSpPr>
      <xdr:spPr>
        <a:xfrm>
          <a:off x="8343900" y="2114550"/>
          <a:ext cx="4772025" cy="333375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285750</xdr:colOff>
      <xdr:row>0</xdr:row>
      <xdr:rowOff>161925</xdr:rowOff>
    </xdr:from>
    <xdr:to>
      <xdr:col>26</xdr:col>
      <xdr:colOff>419100</xdr:colOff>
      <xdr:row>3</xdr:row>
      <xdr:rowOff>104775</xdr:rowOff>
    </xdr:to>
    <xdr:sp macro="" textlink="">
      <xdr:nvSpPr>
        <xdr:cNvPr id="37" name="Rectangle 36">
          <a:extLst>
            <a:ext uri="{FF2B5EF4-FFF2-40B4-BE49-F238E27FC236}">
              <a16:creationId xmlns:a16="http://schemas.microsoft.com/office/drawing/2014/main" id="{C1F399BE-7C65-0434-F657-7EAA15743E68}"/>
            </a:ext>
          </a:extLst>
        </xdr:cNvPr>
        <xdr:cNvSpPr/>
      </xdr:nvSpPr>
      <xdr:spPr>
        <a:xfrm>
          <a:off x="285750" y="161925"/>
          <a:ext cx="15982950" cy="514350"/>
        </a:xfrm>
        <a:prstGeom prst="rect">
          <a:avLst/>
        </a:prstGeom>
        <a:gradFill flip="none" rotWithShape="1">
          <a:gsLst>
            <a:gs pos="100000">
              <a:schemeClr val="bg1">
                <a:lumMod val="95000"/>
              </a:schemeClr>
            </a:gs>
            <a:gs pos="0">
              <a:schemeClr val="bg1">
                <a:lumMod val="95000"/>
              </a:schemeClr>
            </a:gs>
            <a:gs pos="53000">
              <a:schemeClr val="bg1"/>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266700</xdr:colOff>
      <xdr:row>1</xdr:row>
      <xdr:rowOff>152480</xdr:rowOff>
    </xdr:from>
    <xdr:to>
      <xdr:col>33</xdr:col>
      <xdr:colOff>458180</xdr:colOff>
      <xdr:row>57</xdr:row>
      <xdr:rowOff>19130</xdr:rowOff>
    </xdr:to>
    <xdr:sp macro="" textlink="">
      <xdr:nvSpPr>
        <xdr:cNvPr id="9" name="Moon 8">
          <a:extLst>
            <a:ext uri="{FF2B5EF4-FFF2-40B4-BE49-F238E27FC236}">
              <a16:creationId xmlns:a16="http://schemas.microsoft.com/office/drawing/2014/main" id="{C8A3B79C-408D-0FA0-9BA3-6394058D6FB7}"/>
            </a:ext>
          </a:extLst>
        </xdr:cNvPr>
        <xdr:cNvSpPr/>
      </xdr:nvSpPr>
      <xdr:spPr>
        <a:xfrm rot="462933" flipH="1">
          <a:off x="14897100" y="342980"/>
          <a:ext cx="5677880" cy="10534650"/>
        </a:xfrm>
        <a:prstGeom prst="moon">
          <a:avLst>
            <a:gd name="adj" fmla="val 56258"/>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0</xdr:row>
      <xdr:rowOff>0</xdr:rowOff>
    </xdr:from>
    <xdr:to>
      <xdr:col>0</xdr:col>
      <xdr:colOff>333375</xdr:colOff>
      <xdr:row>52</xdr:row>
      <xdr:rowOff>180974</xdr:rowOff>
    </xdr:to>
    <xdr:sp macro="" textlink="">
      <xdr:nvSpPr>
        <xdr:cNvPr id="5" name="Rectangle 4">
          <a:extLst>
            <a:ext uri="{FF2B5EF4-FFF2-40B4-BE49-F238E27FC236}">
              <a16:creationId xmlns:a16="http://schemas.microsoft.com/office/drawing/2014/main" id="{B656F287-8F71-F14D-3255-10886BC272A1}"/>
            </a:ext>
          </a:extLst>
        </xdr:cNvPr>
        <xdr:cNvSpPr/>
      </xdr:nvSpPr>
      <xdr:spPr>
        <a:xfrm>
          <a:off x="47625" y="0"/>
          <a:ext cx="285750" cy="10086974"/>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504825</xdr:colOff>
      <xdr:row>0</xdr:row>
      <xdr:rowOff>0</xdr:rowOff>
    </xdr:from>
    <xdr:to>
      <xdr:col>26</xdr:col>
      <xdr:colOff>66675</xdr:colOff>
      <xdr:row>0</xdr:row>
      <xdr:rowOff>85724</xdr:rowOff>
    </xdr:to>
    <xdr:sp macro="" textlink="">
      <xdr:nvSpPr>
        <xdr:cNvPr id="3" name="Rectangle 2">
          <a:extLst>
            <a:ext uri="{FF2B5EF4-FFF2-40B4-BE49-F238E27FC236}">
              <a16:creationId xmlns:a16="http://schemas.microsoft.com/office/drawing/2014/main" id="{27C3C432-42A2-DC62-622A-F13D064D6741}"/>
            </a:ext>
          </a:extLst>
        </xdr:cNvPr>
        <xdr:cNvSpPr/>
      </xdr:nvSpPr>
      <xdr:spPr>
        <a:xfrm>
          <a:off x="15744825" y="0"/>
          <a:ext cx="171450" cy="85724"/>
        </a:xfrm>
        <a:prstGeom prst="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0</xdr:row>
      <xdr:rowOff>0</xdr:rowOff>
    </xdr:from>
    <xdr:to>
      <xdr:col>0</xdr:col>
      <xdr:colOff>285750</xdr:colOff>
      <xdr:row>52</xdr:row>
      <xdr:rowOff>180974</xdr:rowOff>
    </xdr:to>
    <xdr:sp macro="" textlink="">
      <xdr:nvSpPr>
        <xdr:cNvPr id="4" name="Rectangle 3">
          <a:extLst>
            <a:ext uri="{FF2B5EF4-FFF2-40B4-BE49-F238E27FC236}">
              <a16:creationId xmlns:a16="http://schemas.microsoft.com/office/drawing/2014/main" id="{717173CB-2B3A-633D-F1D3-9094418FDFC0}"/>
            </a:ext>
          </a:extLst>
        </xdr:cNvPr>
        <xdr:cNvSpPr/>
      </xdr:nvSpPr>
      <xdr:spPr>
        <a:xfrm>
          <a:off x="0" y="0"/>
          <a:ext cx="285750" cy="10086974"/>
        </a:xfrm>
        <a:prstGeom prst="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552450</xdr:colOff>
      <xdr:row>4</xdr:row>
      <xdr:rowOff>152400</xdr:rowOff>
    </xdr:from>
    <xdr:to>
      <xdr:col>4</xdr:col>
      <xdr:colOff>314325</xdr:colOff>
      <xdr:row>9</xdr:row>
      <xdr:rowOff>152400</xdr:rowOff>
    </xdr:to>
    <xdr:sp macro="" textlink="">
      <xdr:nvSpPr>
        <xdr:cNvPr id="7" name="Rectangle: Rounded Corners 6">
          <a:extLst>
            <a:ext uri="{FF2B5EF4-FFF2-40B4-BE49-F238E27FC236}">
              <a16:creationId xmlns:a16="http://schemas.microsoft.com/office/drawing/2014/main" id="{03B0ADB9-A4E2-B964-D564-A92752950E83}"/>
            </a:ext>
          </a:extLst>
        </xdr:cNvPr>
        <xdr:cNvSpPr/>
      </xdr:nvSpPr>
      <xdr:spPr>
        <a:xfrm>
          <a:off x="552450" y="914400"/>
          <a:ext cx="2200275" cy="952500"/>
        </a:xfrm>
        <a:prstGeom prst="roundRect">
          <a:avLst/>
        </a:prstGeom>
        <a:gradFill flip="none" rotWithShape="1">
          <a:gsLst>
            <a:gs pos="0">
              <a:schemeClr val="accent1"/>
            </a:gs>
            <a:gs pos="32000">
              <a:srgbClr val="2F475E"/>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104775</xdr:colOff>
      <xdr:row>4</xdr:row>
      <xdr:rowOff>152400</xdr:rowOff>
    </xdr:from>
    <xdr:to>
      <xdr:col>15</xdr:col>
      <xdr:colOff>476250</xdr:colOff>
      <xdr:row>9</xdr:row>
      <xdr:rowOff>152400</xdr:rowOff>
    </xdr:to>
    <xdr:sp macro="" textlink="">
      <xdr:nvSpPr>
        <xdr:cNvPr id="12" name="Rectangle: Rounded Corners 11">
          <a:extLst>
            <a:ext uri="{FF2B5EF4-FFF2-40B4-BE49-F238E27FC236}">
              <a16:creationId xmlns:a16="http://schemas.microsoft.com/office/drawing/2014/main" id="{06812D5C-FFEC-1285-BABB-393D47623899}"/>
            </a:ext>
          </a:extLst>
        </xdr:cNvPr>
        <xdr:cNvSpPr/>
      </xdr:nvSpPr>
      <xdr:spPr>
        <a:xfrm>
          <a:off x="7419975" y="914400"/>
          <a:ext cx="2200275" cy="952500"/>
        </a:xfrm>
        <a:prstGeom prst="roundRect">
          <a:avLst/>
        </a:prstGeom>
        <a:gradFill flip="none" rotWithShape="1">
          <a:gsLst>
            <a:gs pos="0">
              <a:schemeClr val="accent2"/>
            </a:gs>
            <a:gs pos="32000">
              <a:srgbClr val="2F475E"/>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323850</xdr:colOff>
      <xdr:row>4</xdr:row>
      <xdr:rowOff>152400</xdr:rowOff>
    </xdr:from>
    <xdr:to>
      <xdr:col>10</xdr:col>
      <xdr:colOff>85725</xdr:colOff>
      <xdr:row>9</xdr:row>
      <xdr:rowOff>152400</xdr:rowOff>
    </xdr:to>
    <xdr:sp macro="" textlink="">
      <xdr:nvSpPr>
        <xdr:cNvPr id="13" name="Rectangle: Rounded Corners 12">
          <a:extLst>
            <a:ext uri="{FF2B5EF4-FFF2-40B4-BE49-F238E27FC236}">
              <a16:creationId xmlns:a16="http://schemas.microsoft.com/office/drawing/2014/main" id="{90DF801C-7C66-7DBE-1BD9-173FA0AB9A56}"/>
            </a:ext>
          </a:extLst>
        </xdr:cNvPr>
        <xdr:cNvSpPr/>
      </xdr:nvSpPr>
      <xdr:spPr>
        <a:xfrm>
          <a:off x="3981450" y="914400"/>
          <a:ext cx="2200275" cy="952500"/>
        </a:xfrm>
        <a:prstGeom prst="roundRect">
          <a:avLst/>
        </a:prstGeom>
        <a:gradFill flip="none" rotWithShape="1">
          <a:gsLst>
            <a:gs pos="0">
              <a:schemeClr val="bg1"/>
            </a:gs>
            <a:gs pos="32000">
              <a:srgbClr val="2F475E"/>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209550</xdr:colOff>
      <xdr:row>4</xdr:row>
      <xdr:rowOff>171450</xdr:rowOff>
    </xdr:from>
    <xdr:ext cx="1419225" cy="530658"/>
    <xdr:sp macro="" textlink="Analysis!E13">
      <xdr:nvSpPr>
        <xdr:cNvPr id="14" name="TextBox 13">
          <a:extLst>
            <a:ext uri="{FF2B5EF4-FFF2-40B4-BE49-F238E27FC236}">
              <a16:creationId xmlns:a16="http://schemas.microsoft.com/office/drawing/2014/main" id="{2C45044D-F3F2-C342-7127-72BAFF19390F}"/>
            </a:ext>
          </a:extLst>
        </xdr:cNvPr>
        <xdr:cNvSpPr txBox="1"/>
      </xdr:nvSpPr>
      <xdr:spPr>
        <a:xfrm>
          <a:off x="1428750" y="933450"/>
          <a:ext cx="141922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42D7EA1-457F-4847-823A-F96B837EB100}" type="TxLink">
            <a:rPr lang="en-US" sz="2800" b="0" i="0" u="none" strike="noStrike">
              <a:solidFill>
                <a:schemeClr val="bg1"/>
              </a:solidFill>
              <a:latin typeface="Calibri"/>
              <a:ea typeface="Calibri"/>
              <a:cs typeface="Calibri"/>
            </a:rPr>
            <a:pPr/>
            <a:t>$263.8K</a:t>
          </a:fld>
          <a:endParaRPr lang="en-US" sz="2800" b="0">
            <a:solidFill>
              <a:schemeClr val="bg1"/>
            </a:solidFill>
          </a:endParaRPr>
        </a:p>
      </xdr:txBody>
    </xdr:sp>
    <xdr:clientData/>
  </xdr:oneCellAnchor>
  <xdr:oneCellAnchor>
    <xdr:from>
      <xdr:col>2</xdr:col>
      <xdr:colOff>428626</xdr:colOff>
      <xdr:row>7</xdr:row>
      <xdr:rowOff>47625</xdr:rowOff>
    </xdr:from>
    <xdr:ext cx="857250" cy="405432"/>
    <xdr:sp macro="" textlink="Analysis!E12">
      <xdr:nvSpPr>
        <xdr:cNvPr id="15" name="TextBox 14">
          <a:extLst>
            <a:ext uri="{FF2B5EF4-FFF2-40B4-BE49-F238E27FC236}">
              <a16:creationId xmlns:a16="http://schemas.microsoft.com/office/drawing/2014/main" id="{A06FB792-A603-90D0-4DE8-367C9FA7F65E}"/>
            </a:ext>
          </a:extLst>
        </xdr:cNvPr>
        <xdr:cNvSpPr txBox="1"/>
      </xdr:nvSpPr>
      <xdr:spPr>
        <a:xfrm>
          <a:off x="1647826" y="1381125"/>
          <a:ext cx="8572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0D58707-7DD4-4C7F-9F9E-AE0D464F3688}" type="TxLink">
            <a:rPr lang="en-US" sz="2000" b="0" i="0" u="none" strike="noStrike">
              <a:solidFill>
                <a:schemeClr val="bg1">
                  <a:lumMod val="85000"/>
                </a:schemeClr>
              </a:solidFill>
              <a:latin typeface="Calibri"/>
              <a:ea typeface="Calibri"/>
              <a:cs typeface="Calibri"/>
            </a:rPr>
            <a:pPr marL="0" indent="0"/>
            <a:t>COGS</a:t>
          </a:fld>
          <a:endParaRPr lang="en-US" sz="2000" b="0" i="0" u="none" strike="noStrike">
            <a:solidFill>
              <a:schemeClr val="bg1">
                <a:lumMod val="85000"/>
              </a:schemeClr>
            </a:solidFill>
            <a:latin typeface="Calibri"/>
            <a:ea typeface="Calibri"/>
            <a:cs typeface="Calibri"/>
          </a:endParaRPr>
        </a:p>
      </xdr:txBody>
    </xdr:sp>
    <xdr:clientData/>
  </xdr:oneCellAnchor>
  <xdr:twoCellAnchor editAs="oneCell">
    <xdr:from>
      <xdr:col>0</xdr:col>
      <xdr:colOff>590550</xdr:colOff>
      <xdr:row>5</xdr:row>
      <xdr:rowOff>28575</xdr:rowOff>
    </xdr:from>
    <xdr:to>
      <xdr:col>2</xdr:col>
      <xdr:colOff>142875</xdr:colOff>
      <xdr:row>9</xdr:row>
      <xdr:rowOff>38100</xdr:rowOff>
    </xdr:to>
    <xdr:pic>
      <xdr:nvPicPr>
        <xdr:cNvPr id="17" name="Picture 16">
          <a:extLst>
            <a:ext uri="{FF2B5EF4-FFF2-40B4-BE49-F238E27FC236}">
              <a16:creationId xmlns:a16="http://schemas.microsoft.com/office/drawing/2014/main" id="{9E49821C-FCA1-6BCC-1292-97EE8FED2ACF}"/>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590550" y="981075"/>
          <a:ext cx="771525" cy="771525"/>
        </a:xfrm>
        <a:prstGeom prst="rect">
          <a:avLst/>
        </a:prstGeom>
      </xdr:spPr>
    </xdr:pic>
    <xdr:clientData/>
  </xdr:twoCellAnchor>
  <xdr:oneCellAnchor>
    <xdr:from>
      <xdr:col>7</xdr:col>
      <xdr:colOff>590550</xdr:colOff>
      <xdr:row>4</xdr:row>
      <xdr:rowOff>171450</xdr:rowOff>
    </xdr:from>
    <xdr:ext cx="1409700" cy="530658"/>
    <xdr:sp macro="" textlink="Analysis!F13">
      <xdr:nvSpPr>
        <xdr:cNvPr id="20" name="TextBox 19">
          <a:extLst>
            <a:ext uri="{FF2B5EF4-FFF2-40B4-BE49-F238E27FC236}">
              <a16:creationId xmlns:a16="http://schemas.microsoft.com/office/drawing/2014/main" id="{020E547C-E95B-22A3-955A-846B3E0BA39B}"/>
            </a:ext>
          </a:extLst>
        </xdr:cNvPr>
        <xdr:cNvSpPr txBox="1"/>
      </xdr:nvSpPr>
      <xdr:spPr>
        <a:xfrm>
          <a:off x="4857750" y="933450"/>
          <a:ext cx="14097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2A181B4-E2FC-4D0F-B08A-20C3DF96C496}" type="TxLink">
            <a:rPr lang="en-US" sz="2800" b="0" i="0" u="none" strike="noStrike">
              <a:solidFill>
                <a:schemeClr val="bg1"/>
              </a:solidFill>
              <a:latin typeface="Calibri"/>
              <a:ea typeface="Calibri"/>
              <a:cs typeface="Calibri"/>
            </a:rPr>
            <a:pPr marL="0" indent="0"/>
            <a:t>$468.3K</a:t>
          </a:fld>
          <a:endParaRPr lang="en-US" sz="2800" b="0" i="0" u="none" strike="noStrike">
            <a:solidFill>
              <a:schemeClr val="bg1"/>
            </a:solidFill>
            <a:latin typeface="Calibri"/>
            <a:ea typeface="Calibri"/>
            <a:cs typeface="Calibri"/>
          </a:endParaRPr>
        </a:p>
      </xdr:txBody>
    </xdr:sp>
    <xdr:clientData/>
  </xdr:oneCellAnchor>
  <xdr:oneCellAnchor>
    <xdr:from>
      <xdr:col>7</xdr:col>
      <xdr:colOff>581026</xdr:colOff>
      <xdr:row>7</xdr:row>
      <xdr:rowOff>110271</xdr:rowOff>
    </xdr:from>
    <xdr:ext cx="1428749" cy="342786"/>
    <xdr:sp macro="" textlink="Analysis!F9">
      <xdr:nvSpPr>
        <xdr:cNvPr id="21" name="TextBox 20">
          <a:extLst>
            <a:ext uri="{FF2B5EF4-FFF2-40B4-BE49-F238E27FC236}">
              <a16:creationId xmlns:a16="http://schemas.microsoft.com/office/drawing/2014/main" id="{CAC10DEF-F1CC-8B88-BC42-C175CD6E6839}"/>
            </a:ext>
          </a:extLst>
        </xdr:cNvPr>
        <xdr:cNvSpPr txBox="1"/>
      </xdr:nvSpPr>
      <xdr:spPr>
        <a:xfrm>
          <a:off x="4848226" y="1443771"/>
          <a:ext cx="142874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3C9ADC3-2AB6-4E9E-BE72-AA5AE0C4941D}" type="TxLink">
            <a:rPr lang="en-US" sz="1600" b="0" i="0" u="none" strike="noStrike">
              <a:solidFill>
                <a:schemeClr val="bg1">
                  <a:lumMod val="85000"/>
                </a:schemeClr>
              </a:solidFill>
              <a:latin typeface="Calibri"/>
              <a:ea typeface="Calibri"/>
              <a:cs typeface="Calibri"/>
            </a:rPr>
            <a:pPr marL="0" indent="0"/>
            <a:t>Total Revenue</a:t>
          </a:fld>
          <a:endParaRPr lang="en-US" sz="1600" b="0" i="0" u="none" strike="noStrike">
            <a:solidFill>
              <a:schemeClr val="bg1">
                <a:lumMod val="85000"/>
              </a:schemeClr>
            </a:solidFill>
            <a:latin typeface="Calibri"/>
            <a:ea typeface="Calibri"/>
            <a:cs typeface="Calibri"/>
          </a:endParaRPr>
        </a:p>
      </xdr:txBody>
    </xdr:sp>
    <xdr:clientData/>
  </xdr:oneCellAnchor>
  <xdr:twoCellAnchor editAs="oneCell">
    <xdr:from>
      <xdr:col>6</xdr:col>
      <xdr:colOff>371475</xdr:colOff>
      <xdr:row>5</xdr:row>
      <xdr:rowOff>28575</xdr:rowOff>
    </xdr:from>
    <xdr:to>
      <xdr:col>7</xdr:col>
      <xdr:colOff>532275</xdr:colOff>
      <xdr:row>9</xdr:row>
      <xdr:rowOff>36975</xdr:rowOff>
    </xdr:to>
    <xdr:pic>
      <xdr:nvPicPr>
        <xdr:cNvPr id="23" name="Picture 22">
          <a:extLst>
            <a:ext uri="{FF2B5EF4-FFF2-40B4-BE49-F238E27FC236}">
              <a16:creationId xmlns:a16="http://schemas.microsoft.com/office/drawing/2014/main" id="{BC01861B-DB9B-939E-A6D7-A8B93CF74B5E}"/>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4029075" y="981075"/>
          <a:ext cx="770400" cy="770400"/>
        </a:xfrm>
        <a:prstGeom prst="rect">
          <a:avLst/>
        </a:prstGeom>
      </xdr:spPr>
    </xdr:pic>
    <xdr:clientData/>
  </xdr:twoCellAnchor>
  <xdr:oneCellAnchor>
    <xdr:from>
      <xdr:col>13</xdr:col>
      <xdr:colOff>361950</xdr:colOff>
      <xdr:row>4</xdr:row>
      <xdr:rowOff>171450</xdr:rowOff>
    </xdr:from>
    <xdr:ext cx="1390650" cy="530658"/>
    <xdr:sp macro="" textlink="Analysis!G13">
      <xdr:nvSpPr>
        <xdr:cNvPr id="24" name="TextBox 23">
          <a:extLst>
            <a:ext uri="{FF2B5EF4-FFF2-40B4-BE49-F238E27FC236}">
              <a16:creationId xmlns:a16="http://schemas.microsoft.com/office/drawing/2014/main" id="{F23E19E9-A579-7D49-2F15-CC1E8E798F61}"/>
            </a:ext>
          </a:extLst>
        </xdr:cNvPr>
        <xdr:cNvSpPr txBox="1"/>
      </xdr:nvSpPr>
      <xdr:spPr>
        <a:xfrm>
          <a:off x="8286750" y="933450"/>
          <a:ext cx="139065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23388A4-D0C4-46F9-BB29-EE0C7D424425}" type="TxLink">
            <a:rPr lang="en-US" sz="2800" b="0" i="0" u="none" strike="noStrike">
              <a:solidFill>
                <a:schemeClr val="bg1"/>
              </a:solidFill>
              <a:latin typeface="Calibri"/>
              <a:ea typeface="Calibri"/>
              <a:cs typeface="Calibri"/>
            </a:rPr>
            <a:pPr marL="0" indent="0"/>
            <a:t>$204.5K</a:t>
          </a:fld>
          <a:endParaRPr lang="en-US" sz="2800" b="0" i="0" u="none" strike="noStrike">
            <a:solidFill>
              <a:schemeClr val="bg1"/>
            </a:solidFill>
            <a:latin typeface="Calibri"/>
            <a:ea typeface="Calibri"/>
            <a:cs typeface="Calibri"/>
          </a:endParaRPr>
        </a:p>
      </xdr:txBody>
    </xdr:sp>
    <xdr:clientData/>
  </xdr:oneCellAnchor>
  <xdr:oneCellAnchor>
    <xdr:from>
      <xdr:col>13</xdr:col>
      <xdr:colOff>457201</xdr:colOff>
      <xdr:row>7</xdr:row>
      <xdr:rowOff>110271</xdr:rowOff>
    </xdr:from>
    <xdr:ext cx="1219199" cy="342786"/>
    <xdr:sp macro="" textlink="Analysis!G12">
      <xdr:nvSpPr>
        <xdr:cNvPr id="25" name="TextBox 24">
          <a:extLst>
            <a:ext uri="{FF2B5EF4-FFF2-40B4-BE49-F238E27FC236}">
              <a16:creationId xmlns:a16="http://schemas.microsoft.com/office/drawing/2014/main" id="{B7722BC7-85F2-3A4A-B402-D818F5DC3BA2}"/>
            </a:ext>
          </a:extLst>
        </xdr:cNvPr>
        <xdr:cNvSpPr txBox="1"/>
      </xdr:nvSpPr>
      <xdr:spPr>
        <a:xfrm>
          <a:off x="8382001" y="1443771"/>
          <a:ext cx="121919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7D5DD97-667E-4B97-A115-7F79ADE82967}" type="TxLink">
            <a:rPr lang="en-US" sz="1600" b="0" i="0" u="none" strike="noStrike">
              <a:solidFill>
                <a:schemeClr val="bg1">
                  <a:lumMod val="85000"/>
                </a:schemeClr>
              </a:solidFill>
              <a:latin typeface="Calibri"/>
              <a:ea typeface="Calibri"/>
              <a:cs typeface="Calibri"/>
            </a:rPr>
            <a:pPr marL="0" indent="0"/>
            <a:t>Total Profit</a:t>
          </a:fld>
          <a:endParaRPr lang="en-US" sz="1600" b="0" i="0" u="none" strike="noStrike">
            <a:solidFill>
              <a:schemeClr val="bg1">
                <a:lumMod val="85000"/>
              </a:schemeClr>
            </a:solidFill>
            <a:latin typeface="Calibri"/>
            <a:ea typeface="Calibri"/>
            <a:cs typeface="Calibri"/>
          </a:endParaRPr>
        </a:p>
      </xdr:txBody>
    </xdr:sp>
    <xdr:clientData/>
  </xdr:oneCellAnchor>
  <xdr:twoCellAnchor editAs="oneCell">
    <xdr:from>
      <xdr:col>12</xdr:col>
      <xdr:colOff>200025</xdr:colOff>
      <xdr:row>5</xdr:row>
      <xdr:rowOff>28575</xdr:rowOff>
    </xdr:from>
    <xdr:to>
      <xdr:col>13</xdr:col>
      <xdr:colOff>360825</xdr:colOff>
      <xdr:row>9</xdr:row>
      <xdr:rowOff>36975</xdr:rowOff>
    </xdr:to>
    <xdr:pic>
      <xdr:nvPicPr>
        <xdr:cNvPr id="27" name="Picture 26">
          <a:extLst>
            <a:ext uri="{FF2B5EF4-FFF2-40B4-BE49-F238E27FC236}">
              <a16:creationId xmlns:a16="http://schemas.microsoft.com/office/drawing/2014/main" id="{88B288CE-5FE3-7236-117F-34587CC5D2C3}"/>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7515225" y="981075"/>
          <a:ext cx="770400" cy="770400"/>
        </a:xfrm>
        <a:prstGeom prst="rect">
          <a:avLst/>
        </a:prstGeom>
      </xdr:spPr>
    </xdr:pic>
    <xdr:clientData/>
  </xdr:twoCellAnchor>
  <xdr:twoCellAnchor>
    <xdr:from>
      <xdr:col>17</xdr:col>
      <xdr:colOff>485775</xdr:colOff>
      <xdr:row>4</xdr:row>
      <xdr:rowOff>152400</xdr:rowOff>
    </xdr:from>
    <xdr:to>
      <xdr:col>21</xdr:col>
      <xdr:colOff>285751</xdr:colOff>
      <xdr:row>9</xdr:row>
      <xdr:rowOff>152400</xdr:rowOff>
    </xdr:to>
    <xdr:grpSp>
      <xdr:nvGrpSpPr>
        <xdr:cNvPr id="10" name="Group 9">
          <a:extLst>
            <a:ext uri="{FF2B5EF4-FFF2-40B4-BE49-F238E27FC236}">
              <a16:creationId xmlns:a16="http://schemas.microsoft.com/office/drawing/2014/main" id="{BE2C0BE5-8F54-98A7-96A2-93A05C93F2BE}"/>
            </a:ext>
          </a:extLst>
        </xdr:cNvPr>
        <xdr:cNvGrpSpPr/>
      </xdr:nvGrpSpPr>
      <xdr:grpSpPr>
        <a:xfrm>
          <a:off x="10848975" y="914400"/>
          <a:ext cx="2238376" cy="952500"/>
          <a:chOff x="10848975" y="914400"/>
          <a:chExt cx="2238376" cy="952500"/>
        </a:xfrm>
      </xdr:grpSpPr>
      <xdr:sp macro="" textlink="">
        <xdr:nvSpPr>
          <xdr:cNvPr id="11" name="Rectangle: Rounded Corners 10">
            <a:extLst>
              <a:ext uri="{FF2B5EF4-FFF2-40B4-BE49-F238E27FC236}">
                <a16:creationId xmlns:a16="http://schemas.microsoft.com/office/drawing/2014/main" id="{20FBA0A4-6B3E-247D-C6C6-5A4C41955281}"/>
              </a:ext>
            </a:extLst>
          </xdr:cNvPr>
          <xdr:cNvSpPr/>
        </xdr:nvSpPr>
        <xdr:spPr>
          <a:xfrm>
            <a:off x="10848975" y="914400"/>
            <a:ext cx="2200275" cy="952500"/>
          </a:xfrm>
          <a:prstGeom prst="roundRect">
            <a:avLst/>
          </a:prstGeom>
          <a:gradFill flip="none" rotWithShape="1">
            <a:gsLst>
              <a:gs pos="0">
                <a:srgbClr val="00B0F0"/>
              </a:gs>
              <a:gs pos="32000">
                <a:srgbClr val="2F475E"/>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H13">
        <xdr:nvSpPr>
          <xdr:cNvPr id="28" name="TextBox 27">
            <a:extLst>
              <a:ext uri="{FF2B5EF4-FFF2-40B4-BE49-F238E27FC236}">
                <a16:creationId xmlns:a16="http://schemas.microsoft.com/office/drawing/2014/main" id="{0B76BDB0-5EFF-841F-A5E9-611A02D23B94}"/>
              </a:ext>
            </a:extLst>
          </xdr:cNvPr>
          <xdr:cNvSpPr txBox="1"/>
        </xdr:nvSpPr>
        <xdr:spPr>
          <a:xfrm>
            <a:off x="11849100" y="971550"/>
            <a:ext cx="109537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BE039C4-55CB-4BB1-B5D6-D93156269D8A}" type="TxLink">
              <a:rPr lang="en-US" sz="2800" b="0" i="0" u="none" strike="noStrike">
                <a:solidFill>
                  <a:schemeClr val="bg1"/>
                </a:solidFill>
                <a:latin typeface="Calibri"/>
                <a:ea typeface="Calibri"/>
                <a:cs typeface="Calibri"/>
              </a:rPr>
              <a:pPr marL="0" indent="0"/>
              <a:t>43.7%</a:t>
            </a:fld>
            <a:endParaRPr lang="en-US" sz="2800" b="0" i="0" u="none" strike="noStrike">
              <a:solidFill>
                <a:schemeClr val="bg1"/>
              </a:solidFill>
              <a:latin typeface="Calibri"/>
              <a:ea typeface="Calibri"/>
              <a:cs typeface="Calibri"/>
            </a:endParaRPr>
          </a:p>
        </xdr:txBody>
      </xdr:sp>
      <xdr:sp macro="" textlink="Analysis!H9">
        <xdr:nvSpPr>
          <xdr:cNvPr id="29" name="TextBox 28">
            <a:extLst>
              <a:ext uri="{FF2B5EF4-FFF2-40B4-BE49-F238E27FC236}">
                <a16:creationId xmlns:a16="http://schemas.microsoft.com/office/drawing/2014/main" id="{4284A564-A0BB-66CD-A3F5-9FA67D721AD1}"/>
              </a:ext>
            </a:extLst>
          </xdr:cNvPr>
          <xdr:cNvSpPr txBox="1"/>
        </xdr:nvSpPr>
        <xdr:spPr>
          <a:xfrm>
            <a:off x="11591927" y="1443771"/>
            <a:ext cx="149542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DBE3E40-77EB-4673-8B19-80BFAD4A9024}" type="TxLink">
              <a:rPr lang="en-US" sz="1600" b="0" i="0" u="none" strike="noStrike">
                <a:solidFill>
                  <a:schemeClr val="bg1">
                    <a:lumMod val="85000"/>
                  </a:schemeClr>
                </a:solidFill>
                <a:latin typeface="Calibri"/>
                <a:ea typeface="Calibri"/>
                <a:cs typeface="Calibri"/>
              </a:rPr>
              <a:pPr marL="0" indent="0"/>
              <a:t>% Profit Margin</a:t>
            </a:fld>
            <a:endParaRPr lang="en-US" sz="1600" b="0" i="0" u="none" strike="noStrike">
              <a:solidFill>
                <a:schemeClr val="bg1">
                  <a:lumMod val="85000"/>
                </a:schemeClr>
              </a:solidFill>
              <a:latin typeface="Calibri"/>
              <a:ea typeface="Calibri"/>
              <a:cs typeface="Calibri"/>
            </a:endParaRPr>
          </a:p>
        </xdr:txBody>
      </xdr:sp>
      <xdr:pic>
        <xdr:nvPicPr>
          <xdr:cNvPr id="31" name="Picture 30">
            <a:extLst>
              <a:ext uri="{FF2B5EF4-FFF2-40B4-BE49-F238E27FC236}">
                <a16:creationId xmlns:a16="http://schemas.microsoft.com/office/drawing/2014/main" id="{BF940A07-1D05-20AA-CAD8-22D5AF2B4DF2}"/>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10925175" y="981075"/>
            <a:ext cx="770400" cy="770400"/>
          </a:xfrm>
          <a:prstGeom prst="rect">
            <a:avLst/>
          </a:prstGeom>
        </xdr:spPr>
      </xdr:pic>
    </xdr:grpSp>
    <xdr:clientData/>
  </xdr:twoCellAnchor>
  <xdr:twoCellAnchor>
    <xdr:from>
      <xdr:col>0</xdr:col>
      <xdr:colOff>552450</xdr:colOff>
      <xdr:row>11</xdr:row>
      <xdr:rowOff>104774</xdr:rowOff>
    </xdr:from>
    <xdr:to>
      <xdr:col>1</xdr:col>
      <xdr:colOff>390525</xdr:colOff>
      <xdr:row>27</xdr:row>
      <xdr:rowOff>123825</xdr:rowOff>
    </xdr:to>
    <xdr:sp macro="" textlink="">
      <xdr:nvSpPr>
        <xdr:cNvPr id="33" name="Rectangle: Diagonal Corners Rounded 32">
          <a:extLst>
            <a:ext uri="{FF2B5EF4-FFF2-40B4-BE49-F238E27FC236}">
              <a16:creationId xmlns:a16="http://schemas.microsoft.com/office/drawing/2014/main" id="{A4DE3F69-EA0C-D396-9D8F-7E68F4C37C89}"/>
            </a:ext>
          </a:extLst>
        </xdr:cNvPr>
        <xdr:cNvSpPr/>
      </xdr:nvSpPr>
      <xdr:spPr>
        <a:xfrm>
          <a:off x="552450" y="2200274"/>
          <a:ext cx="447675" cy="3067051"/>
        </a:xfrm>
        <a:prstGeom prst="round2DiagRect">
          <a:avLst/>
        </a:prstGeom>
        <a:gradFill flip="none" rotWithShape="1">
          <a:gsLst>
            <a:gs pos="0">
              <a:srgbClr val="00B0F0">
                <a:alpha val="43000"/>
              </a:srgbClr>
            </a:gs>
            <a:gs pos="29000">
              <a:srgbClr val="2F475E"/>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514350</xdr:colOff>
      <xdr:row>29</xdr:row>
      <xdr:rowOff>152399</xdr:rowOff>
    </xdr:from>
    <xdr:to>
      <xdr:col>1</xdr:col>
      <xdr:colOff>352425</xdr:colOff>
      <xdr:row>45</xdr:row>
      <xdr:rowOff>0</xdr:rowOff>
    </xdr:to>
    <xdr:sp macro="" textlink="">
      <xdr:nvSpPr>
        <xdr:cNvPr id="34" name="Rectangle: Diagonal Corners Rounded 33">
          <a:extLst>
            <a:ext uri="{FF2B5EF4-FFF2-40B4-BE49-F238E27FC236}">
              <a16:creationId xmlns:a16="http://schemas.microsoft.com/office/drawing/2014/main" id="{C5B9567F-9BDD-610B-1F9F-08D46AFD0459}"/>
            </a:ext>
          </a:extLst>
        </xdr:cNvPr>
        <xdr:cNvSpPr/>
      </xdr:nvSpPr>
      <xdr:spPr>
        <a:xfrm>
          <a:off x="514350" y="5676899"/>
          <a:ext cx="447675" cy="2895601"/>
        </a:xfrm>
        <a:prstGeom prst="round2DiagRect">
          <a:avLst/>
        </a:prstGeom>
        <a:gradFill flip="none" rotWithShape="1">
          <a:gsLst>
            <a:gs pos="0">
              <a:srgbClr val="00B0F0">
                <a:alpha val="43000"/>
              </a:srgbClr>
            </a:gs>
            <a:gs pos="36000">
              <a:srgbClr val="2F475E"/>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547045</xdr:colOff>
      <xdr:row>12</xdr:row>
      <xdr:rowOff>72083</xdr:rowOff>
    </xdr:from>
    <xdr:ext cx="468013" cy="2747318"/>
    <xdr:sp macro="" textlink="">
      <xdr:nvSpPr>
        <xdr:cNvPr id="35" name="TextBox 34">
          <a:extLst>
            <a:ext uri="{FF2B5EF4-FFF2-40B4-BE49-F238E27FC236}">
              <a16:creationId xmlns:a16="http://schemas.microsoft.com/office/drawing/2014/main" id="{82263D24-E0FC-3123-614E-368B1F8C27F4}"/>
            </a:ext>
          </a:extLst>
        </xdr:cNvPr>
        <xdr:cNvSpPr txBox="1"/>
      </xdr:nvSpPr>
      <xdr:spPr>
        <a:xfrm rot="16200000">
          <a:off x="-592607" y="3497735"/>
          <a:ext cx="274731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a:solidFill>
                <a:schemeClr val="bg1"/>
              </a:solidFill>
            </a:rPr>
            <a:t>Customer Analysis</a:t>
          </a:r>
          <a:endParaRPr lang="en-US" sz="2400" b="1">
            <a:solidFill>
              <a:schemeClr val="bg1"/>
            </a:solidFill>
          </a:endParaRPr>
        </a:p>
      </xdr:txBody>
    </xdr:sp>
    <xdr:clientData/>
  </xdr:oneCellAnchor>
  <xdr:oneCellAnchor>
    <xdr:from>
      <xdr:col>0</xdr:col>
      <xdr:colOff>508945</xdr:colOff>
      <xdr:row>33</xdr:row>
      <xdr:rowOff>66674</xdr:rowOff>
    </xdr:from>
    <xdr:ext cx="468013" cy="1714503"/>
    <xdr:sp macro="" textlink="">
      <xdr:nvSpPr>
        <xdr:cNvPr id="36" name="TextBox 35">
          <a:extLst>
            <a:ext uri="{FF2B5EF4-FFF2-40B4-BE49-F238E27FC236}">
              <a16:creationId xmlns:a16="http://schemas.microsoft.com/office/drawing/2014/main" id="{C48DE7EA-0B5E-CB2F-F174-E666EF9E0AA8}"/>
            </a:ext>
          </a:extLst>
        </xdr:cNvPr>
        <xdr:cNvSpPr txBox="1"/>
      </xdr:nvSpPr>
      <xdr:spPr>
        <a:xfrm rot="16200000">
          <a:off x="-114300" y="6976419"/>
          <a:ext cx="171450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a:solidFill>
                <a:schemeClr val="bg1"/>
              </a:solidFill>
            </a:rPr>
            <a:t>Time Frame</a:t>
          </a:r>
          <a:endParaRPr lang="en-US" sz="2400" b="1">
            <a:solidFill>
              <a:schemeClr val="bg1"/>
            </a:solidFill>
          </a:endParaRPr>
        </a:p>
      </xdr:txBody>
    </xdr:sp>
    <xdr:clientData/>
  </xdr:oneCellAnchor>
  <xdr:oneCellAnchor>
    <xdr:from>
      <xdr:col>0</xdr:col>
      <xdr:colOff>495299</xdr:colOff>
      <xdr:row>0</xdr:row>
      <xdr:rowOff>133350</xdr:rowOff>
    </xdr:from>
    <xdr:ext cx="4800601" cy="593304"/>
    <xdr:sp macro="" textlink="">
      <xdr:nvSpPr>
        <xdr:cNvPr id="6" name="TextBox 5">
          <a:extLst>
            <a:ext uri="{FF2B5EF4-FFF2-40B4-BE49-F238E27FC236}">
              <a16:creationId xmlns:a16="http://schemas.microsoft.com/office/drawing/2014/main" id="{DEB80199-1656-BB45-20B2-75E101ADF68F}"/>
            </a:ext>
          </a:extLst>
        </xdr:cNvPr>
        <xdr:cNvSpPr txBox="1"/>
      </xdr:nvSpPr>
      <xdr:spPr>
        <a:xfrm>
          <a:off x="495299" y="133350"/>
          <a:ext cx="480060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solidFill>
                <a:schemeClr val="bg1">
                  <a:lumMod val="50000"/>
                </a:schemeClr>
              </a:solidFill>
            </a:rPr>
            <a:t>Kix Business </a:t>
          </a:r>
          <a:r>
            <a:rPr lang="en-US" sz="3200" b="0">
              <a:solidFill>
                <a:srgbClr val="7030A0"/>
              </a:solidFill>
            </a:rPr>
            <a:t>Dashboard</a:t>
          </a:r>
        </a:p>
      </xdr:txBody>
    </xdr:sp>
    <xdr:clientData/>
  </xdr:oneCellAnchor>
  <xdr:twoCellAnchor>
    <xdr:from>
      <xdr:col>24</xdr:col>
      <xdr:colOff>323850</xdr:colOff>
      <xdr:row>1</xdr:row>
      <xdr:rowOff>152480</xdr:rowOff>
    </xdr:from>
    <xdr:to>
      <xdr:col>33</xdr:col>
      <xdr:colOff>515330</xdr:colOff>
      <xdr:row>57</xdr:row>
      <xdr:rowOff>19130</xdr:rowOff>
    </xdr:to>
    <xdr:sp macro="" textlink="">
      <xdr:nvSpPr>
        <xdr:cNvPr id="2" name="Moon 1">
          <a:extLst>
            <a:ext uri="{FF2B5EF4-FFF2-40B4-BE49-F238E27FC236}">
              <a16:creationId xmlns:a16="http://schemas.microsoft.com/office/drawing/2014/main" id="{245BE24E-4344-6BDF-E2CF-712E1472DC99}"/>
            </a:ext>
          </a:extLst>
        </xdr:cNvPr>
        <xdr:cNvSpPr/>
      </xdr:nvSpPr>
      <xdr:spPr>
        <a:xfrm rot="462933" flipH="1">
          <a:off x="14954250" y="342980"/>
          <a:ext cx="5677880" cy="10534650"/>
        </a:xfrm>
        <a:prstGeom prst="moon">
          <a:avLst>
            <a:gd name="adj" fmla="val 56258"/>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533400</xdr:colOff>
      <xdr:row>5</xdr:row>
      <xdr:rowOff>47625</xdr:rowOff>
    </xdr:from>
    <xdr:to>
      <xdr:col>28</xdr:col>
      <xdr:colOff>228600</xdr:colOff>
      <xdr:row>45</xdr:row>
      <xdr:rowOff>123825</xdr:rowOff>
    </xdr:to>
    <xdr:grpSp>
      <xdr:nvGrpSpPr>
        <xdr:cNvPr id="30" name="Group 29">
          <a:extLst>
            <a:ext uri="{FF2B5EF4-FFF2-40B4-BE49-F238E27FC236}">
              <a16:creationId xmlns:a16="http://schemas.microsoft.com/office/drawing/2014/main" id="{486CDF8C-5084-1410-4945-7BE674B0648A}"/>
            </a:ext>
          </a:extLst>
        </xdr:cNvPr>
        <xdr:cNvGrpSpPr/>
      </xdr:nvGrpSpPr>
      <xdr:grpSpPr>
        <a:xfrm>
          <a:off x="13335000" y="1000125"/>
          <a:ext cx="3962400" cy="7696200"/>
          <a:chOff x="13335000" y="914400"/>
          <a:chExt cx="3962400" cy="7696200"/>
        </a:xfrm>
        <a:solidFill>
          <a:srgbClr val="2F5597"/>
        </a:solidFill>
      </xdr:grpSpPr>
      <xdr:grpSp>
        <xdr:nvGrpSpPr>
          <xdr:cNvPr id="22" name="Group 21">
            <a:extLst>
              <a:ext uri="{FF2B5EF4-FFF2-40B4-BE49-F238E27FC236}">
                <a16:creationId xmlns:a16="http://schemas.microsoft.com/office/drawing/2014/main" id="{7D83A764-7970-A246-0CDA-99D6D086C5C6}"/>
              </a:ext>
            </a:extLst>
          </xdr:cNvPr>
          <xdr:cNvGrpSpPr/>
        </xdr:nvGrpSpPr>
        <xdr:grpSpPr>
          <a:xfrm>
            <a:off x="13335000" y="914400"/>
            <a:ext cx="3576638" cy="7696200"/>
            <a:chOff x="13430250" y="914400"/>
            <a:chExt cx="3576638" cy="7696200"/>
          </a:xfrm>
          <a:grpFill/>
        </xdr:grpSpPr>
        <xdr:sp macro="" textlink="">
          <xdr:nvSpPr>
            <xdr:cNvPr id="8" name="Rectangle: Diagonal Corners Rounded 7">
              <a:extLst>
                <a:ext uri="{FF2B5EF4-FFF2-40B4-BE49-F238E27FC236}">
                  <a16:creationId xmlns:a16="http://schemas.microsoft.com/office/drawing/2014/main" id="{5EB92ACC-FB9D-2FE8-F32B-E2A12C71D190}"/>
                </a:ext>
              </a:extLst>
            </xdr:cNvPr>
            <xdr:cNvSpPr/>
          </xdr:nvSpPr>
          <xdr:spPr>
            <a:xfrm>
              <a:off x="13430250" y="914400"/>
              <a:ext cx="2619375" cy="7696200"/>
            </a:xfrm>
            <a:prstGeom prst="round2Diag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D30AF2E9-482F-3F62-FA3C-1DFC58056331}"/>
                </a:ext>
              </a:extLst>
            </xdr:cNvPr>
            <xdr:cNvSpPr/>
          </xdr:nvSpPr>
          <xdr:spPr>
            <a:xfrm>
              <a:off x="15501937" y="1609725"/>
              <a:ext cx="866775" cy="612457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F282F390-4A21-5C60-B313-425150062DCD}"/>
                </a:ext>
              </a:extLst>
            </xdr:cNvPr>
            <xdr:cNvSpPr/>
          </xdr:nvSpPr>
          <xdr:spPr>
            <a:xfrm>
              <a:off x="15821025" y="1914525"/>
              <a:ext cx="866775" cy="551497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9BBDAB14-C5EF-6EDD-6D1C-C5B4D7F2DA60}"/>
                </a:ext>
              </a:extLst>
            </xdr:cNvPr>
            <xdr:cNvSpPr/>
          </xdr:nvSpPr>
          <xdr:spPr>
            <a:xfrm>
              <a:off x="16140113" y="2333628"/>
              <a:ext cx="866775" cy="4695822"/>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6" name="Oval 25">
            <a:extLst>
              <a:ext uri="{FF2B5EF4-FFF2-40B4-BE49-F238E27FC236}">
                <a16:creationId xmlns:a16="http://schemas.microsoft.com/office/drawing/2014/main" id="{7CB29D22-8083-F73B-8378-0E76EA81887A}"/>
              </a:ext>
            </a:extLst>
          </xdr:cNvPr>
          <xdr:cNvSpPr/>
        </xdr:nvSpPr>
        <xdr:spPr>
          <a:xfrm>
            <a:off x="16487775" y="2628900"/>
            <a:ext cx="809625" cy="4029075"/>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mc:AlternateContent xmlns:mc="http://schemas.openxmlformats.org/markup-compatibility/2006">
    <mc:Choice xmlns:a14="http://schemas.microsoft.com/office/drawing/2010/main" Requires="a14">
      <xdr:twoCellAnchor editAs="oneCell">
        <xdr:from>
          <xdr:col>14</xdr:col>
          <xdr:colOff>428625</xdr:colOff>
          <xdr:row>12</xdr:row>
          <xdr:rowOff>38100</xdr:rowOff>
        </xdr:from>
        <xdr:to>
          <xdr:col>16</xdr:col>
          <xdr:colOff>238125</xdr:colOff>
          <xdr:row>13</xdr:row>
          <xdr:rowOff>57150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209550</xdr:colOff>
          <xdr:row>12</xdr:row>
          <xdr:rowOff>38100</xdr:rowOff>
        </xdr:from>
        <xdr:to>
          <xdr:col>18</xdr:col>
          <xdr:colOff>19050</xdr:colOff>
          <xdr:row>13</xdr:row>
          <xdr:rowOff>57150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Bottom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371475</xdr:colOff>
          <xdr:row>12</xdr:row>
          <xdr:rowOff>28575</xdr:rowOff>
        </xdr:from>
        <xdr:to>
          <xdr:col>21</xdr:col>
          <xdr:colOff>152400</xdr:colOff>
          <xdr:row>13</xdr:row>
          <xdr:rowOff>57150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3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13</xdr:col>
      <xdr:colOff>552450</xdr:colOff>
      <xdr:row>14</xdr:row>
      <xdr:rowOff>66676</xdr:rowOff>
    </xdr:from>
    <xdr:to>
      <xdr:col>21</xdr:col>
      <xdr:colOff>247650</xdr:colOff>
      <xdr:row>28</xdr:row>
      <xdr:rowOff>66675</xdr:rowOff>
    </xdr:to>
    <xdr:graphicFrame macro="">
      <xdr:nvGraphicFramePr>
        <xdr:cNvPr id="46" name="Chart 45">
          <a:extLst>
            <a:ext uri="{FF2B5EF4-FFF2-40B4-BE49-F238E27FC236}">
              <a16:creationId xmlns:a16="http://schemas.microsoft.com/office/drawing/2014/main" id="{2A82C990-3F24-4CD6-BEE0-8A7A479F6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14</xdr:col>
      <xdr:colOff>152401</xdr:colOff>
      <xdr:row>13</xdr:row>
      <xdr:rowOff>24546</xdr:rowOff>
    </xdr:from>
    <xdr:ext cx="1419224" cy="264560"/>
    <xdr:sp macro="" textlink="'Analysis 2'!F35">
      <xdr:nvSpPr>
        <xdr:cNvPr id="47" name="TextBox 46">
          <a:extLst>
            <a:ext uri="{FF2B5EF4-FFF2-40B4-BE49-F238E27FC236}">
              <a16:creationId xmlns:a16="http://schemas.microsoft.com/office/drawing/2014/main" id="{B1648D39-2414-64FF-ABBA-405797AEA573}"/>
            </a:ext>
          </a:extLst>
        </xdr:cNvPr>
        <xdr:cNvSpPr txBox="1"/>
      </xdr:nvSpPr>
      <xdr:spPr>
        <a:xfrm>
          <a:off x="8686801" y="2501046"/>
          <a:ext cx="14192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E7C271E-D04F-4C3E-AE8B-7F7EFFA530A0}" type="TxLink">
            <a:rPr lang="en-US" sz="1100" b="0" i="0" u="none" strike="noStrike">
              <a:solidFill>
                <a:srgbClr val="000000"/>
              </a:solidFill>
              <a:latin typeface="Calibri"/>
              <a:ea typeface="Calibri"/>
              <a:cs typeface="Calibri"/>
            </a:rPr>
            <a:pPr marL="0" indent="0"/>
            <a:t>Top-5 Locations</a:t>
          </a:fld>
          <a:endParaRPr lang="en-US" sz="1600" b="0" i="0" u="none" strike="noStrike">
            <a:solidFill>
              <a:schemeClr val="bg1">
                <a:lumMod val="85000"/>
              </a:schemeClr>
            </a:solidFill>
            <a:latin typeface="Calibri"/>
            <a:ea typeface="Calibri"/>
            <a:cs typeface="Calibri"/>
          </a:endParaRPr>
        </a:p>
      </xdr:txBody>
    </xdr:sp>
    <xdr:clientData/>
  </xdr:oneCellAnchor>
  <xdr:twoCellAnchor>
    <xdr:from>
      <xdr:col>14</xdr:col>
      <xdr:colOff>47625</xdr:colOff>
      <xdr:row>13</xdr:row>
      <xdr:rowOff>104775</xdr:rowOff>
    </xdr:from>
    <xdr:to>
      <xdr:col>14</xdr:col>
      <xdr:colOff>171450</xdr:colOff>
      <xdr:row>14</xdr:row>
      <xdr:rowOff>38100</xdr:rowOff>
    </xdr:to>
    <xdr:sp macro="" textlink="">
      <xdr:nvSpPr>
        <xdr:cNvPr id="48" name="Oval 47">
          <a:extLst>
            <a:ext uri="{FF2B5EF4-FFF2-40B4-BE49-F238E27FC236}">
              <a16:creationId xmlns:a16="http://schemas.microsoft.com/office/drawing/2014/main" id="{32CFF448-4ABA-270C-04FD-22DD499CD6C4}"/>
            </a:ext>
          </a:extLst>
        </xdr:cNvPr>
        <xdr:cNvSpPr/>
      </xdr:nvSpPr>
      <xdr:spPr>
        <a:xfrm>
          <a:off x="8582025" y="2581275"/>
          <a:ext cx="123825" cy="12382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171451</xdr:colOff>
      <xdr:row>14</xdr:row>
      <xdr:rowOff>110271</xdr:rowOff>
    </xdr:from>
    <xdr:ext cx="933449" cy="436786"/>
    <xdr:sp macro="" textlink="'Analysis 2'!H35">
      <xdr:nvSpPr>
        <xdr:cNvPr id="49" name="TextBox 48">
          <a:extLst>
            <a:ext uri="{FF2B5EF4-FFF2-40B4-BE49-F238E27FC236}">
              <a16:creationId xmlns:a16="http://schemas.microsoft.com/office/drawing/2014/main" id="{0C717B0D-C1FC-955D-1F9F-97ED4600CD8D}"/>
            </a:ext>
          </a:extLst>
        </xdr:cNvPr>
        <xdr:cNvSpPr txBox="1"/>
      </xdr:nvSpPr>
      <xdr:spPr>
        <a:xfrm>
          <a:off x="8705851" y="2777271"/>
          <a:ext cx="933449"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3227AEEC-D769-4484-8191-1F6806A897CE}" type="TxLink">
            <a:rPr lang="en-US" sz="1100" b="0" i="0" u="none" strike="noStrike">
              <a:solidFill>
                <a:srgbClr val="000000"/>
              </a:solidFill>
              <a:latin typeface="Calibri"/>
              <a:ea typeface="Calibri"/>
              <a:cs typeface="Calibri"/>
            </a:rPr>
            <a:pPr marL="0" indent="0"/>
            <a:t>Locations Overtime</a:t>
          </a:fld>
          <a:endParaRPr lang="en-US" sz="1600" b="0" i="0" u="none" strike="noStrike">
            <a:solidFill>
              <a:schemeClr val="bg1">
                <a:lumMod val="85000"/>
              </a:schemeClr>
            </a:solidFill>
            <a:latin typeface="Calibri"/>
            <a:ea typeface="Calibri"/>
            <a:cs typeface="Calibri"/>
          </a:endParaRPr>
        </a:p>
      </xdr:txBody>
    </xdr:sp>
    <xdr:clientData/>
  </xdr:oneCellAnchor>
  <xdr:oneCellAnchor>
    <xdr:from>
      <xdr:col>15</xdr:col>
      <xdr:colOff>276227</xdr:colOff>
      <xdr:row>14</xdr:row>
      <xdr:rowOff>110271</xdr:rowOff>
    </xdr:from>
    <xdr:ext cx="561973" cy="405432"/>
    <xdr:sp macro="" textlink="'Analysis 2'!J35">
      <xdr:nvSpPr>
        <xdr:cNvPr id="50" name="TextBox 49">
          <a:extLst>
            <a:ext uri="{FF2B5EF4-FFF2-40B4-BE49-F238E27FC236}">
              <a16:creationId xmlns:a16="http://schemas.microsoft.com/office/drawing/2014/main" id="{57FE50BE-9FE0-52AA-6332-2E5013E1D7C1}"/>
            </a:ext>
          </a:extLst>
        </xdr:cNvPr>
        <xdr:cNvSpPr txBox="1"/>
      </xdr:nvSpPr>
      <xdr:spPr>
        <a:xfrm>
          <a:off x="9420227" y="2777271"/>
          <a:ext cx="561973" cy="40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3276A6-348C-46BD-BD1F-8C5300903F82}" type="TxLink">
            <a:rPr lang="en-US" sz="2400" b="1" i="0" u="none" strike="noStrike">
              <a:solidFill>
                <a:srgbClr val="3A92CE"/>
              </a:solidFill>
              <a:latin typeface="Calibri"/>
              <a:ea typeface="Calibri"/>
              <a:cs typeface="Calibri"/>
            </a:rPr>
            <a:pPr marL="0" indent="0"/>
            <a:t>20</a:t>
          </a:fld>
          <a:endParaRPr lang="en-US" sz="2400" b="1" i="0" u="none" strike="noStrike">
            <a:solidFill>
              <a:srgbClr val="3A92CE"/>
            </a:solidFill>
            <a:latin typeface="Calibri"/>
            <a:ea typeface="Calibri"/>
            <a:cs typeface="Calibri"/>
          </a:endParaRPr>
        </a:p>
      </xdr:txBody>
    </xdr:sp>
    <xdr:clientData/>
  </xdr:oneCellAnchor>
  <xdr:twoCellAnchor>
    <xdr:from>
      <xdr:col>14</xdr:col>
      <xdr:colOff>123825</xdr:colOff>
      <xdr:row>14</xdr:row>
      <xdr:rowOff>142875</xdr:rowOff>
    </xdr:from>
    <xdr:to>
      <xdr:col>14</xdr:col>
      <xdr:colOff>180975</xdr:colOff>
      <xdr:row>16</xdr:row>
      <xdr:rowOff>142875</xdr:rowOff>
    </xdr:to>
    <xdr:sp macro="" textlink="">
      <xdr:nvSpPr>
        <xdr:cNvPr id="51" name="Rectangle 50">
          <a:extLst>
            <a:ext uri="{FF2B5EF4-FFF2-40B4-BE49-F238E27FC236}">
              <a16:creationId xmlns:a16="http://schemas.microsoft.com/office/drawing/2014/main" id="{63218C69-D9F3-6624-19CE-AC70D60F894D}"/>
            </a:ext>
          </a:extLst>
        </xdr:cNvPr>
        <xdr:cNvSpPr/>
      </xdr:nvSpPr>
      <xdr:spPr>
        <a:xfrm>
          <a:off x="8658225" y="2809875"/>
          <a:ext cx="57150" cy="381000"/>
        </a:xfrm>
        <a:prstGeom prst="rect">
          <a:avLst/>
        </a:prstGeom>
        <a:solidFill>
          <a:schemeClr val="accent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438150</xdr:colOff>
      <xdr:row>11</xdr:row>
      <xdr:rowOff>19050</xdr:rowOff>
    </xdr:from>
    <xdr:to>
      <xdr:col>13</xdr:col>
      <xdr:colOff>266700</xdr:colOff>
      <xdr:row>28</xdr:row>
      <xdr:rowOff>114300</xdr:rowOff>
    </xdr:to>
    <xdr:sp macro="" textlink="">
      <xdr:nvSpPr>
        <xdr:cNvPr id="52" name="Rectangle: Rounded Corners 51">
          <a:extLst>
            <a:ext uri="{FF2B5EF4-FFF2-40B4-BE49-F238E27FC236}">
              <a16:creationId xmlns:a16="http://schemas.microsoft.com/office/drawing/2014/main" id="{C7E41E86-A013-C953-C862-780C47E8C21F}"/>
            </a:ext>
          </a:extLst>
        </xdr:cNvPr>
        <xdr:cNvSpPr/>
      </xdr:nvSpPr>
      <xdr:spPr>
        <a:xfrm>
          <a:off x="4095750" y="2114550"/>
          <a:ext cx="4095750" cy="333375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28576</xdr:colOff>
      <xdr:row>11</xdr:row>
      <xdr:rowOff>19050</xdr:rowOff>
    </xdr:from>
    <xdr:to>
      <xdr:col>6</xdr:col>
      <xdr:colOff>285750</xdr:colOff>
      <xdr:row>28</xdr:row>
      <xdr:rowOff>114300</xdr:rowOff>
    </xdr:to>
    <xdr:sp macro="" textlink="">
      <xdr:nvSpPr>
        <xdr:cNvPr id="54" name="Rectangle: Rounded Corners 53">
          <a:extLst>
            <a:ext uri="{FF2B5EF4-FFF2-40B4-BE49-F238E27FC236}">
              <a16:creationId xmlns:a16="http://schemas.microsoft.com/office/drawing/2014/main" id="{5B738E3C-5BAF-D563-EEFF-02FD52C8C029}"/>
            </a:ext>
          </a:extLst>
        </xdr:cNvPr>
        <xdr:cNvSpPr/>
      </xdr:nvSpPr>
      <xdr:spPr>
        <a:xfrm>
          <a:off x="1247776" y="2114550"/>
          <a:ext cx="2695574" cy="333375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476250</xdr:colOff>
      <xdr:row>13</xdr:row>
      <xdr:rowOff>57149</xdr:rowOff>
    </xdr:from>
    <xdr:to>
      <xdr:col>13</xdr:col>
      <xdr:colOff>209551</xdr:colOff>
      <xdr:row>28</xdr:row>
      <xdr:rowOff>57150</xdr:rowOff>
    </xdr:to>
    <xdr:graphicFrame macro="">
      <xdr:nvGraphicFramePr>
        <xdr:cNvPr id="32" name="Chart 31">
          <a:extLst>
            <a:ext uri="{FF2B5EF4-FFF2-40B4-BE49-F238E27FC236}">
              <a16:creationId xmlns:a16="http://schemas.microsoft.com/office/drawing/2014/main" id="{2AA9D8E0-9101-4C4F-9A0F-4F069707E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161926</xdr:colOff>
      <xdr:row>11</xdr:row>
      <xdr:rowOff>138846</xdr:rowOff>
    </xdr:from>
    <xdr:ext cx="1885949" cy="342786"/>
    <xdr:sp macro="" textlink="'Analysis 2'!F35">
      <xdr:nvSpPr>
        <xdr:cNvPr id="41" name="TextBox 40">
          <a:extLst>
            <a:ext uri="{FF2B5EF4-FFF2-40B4-BE49-F238E27FC236}">
              <a16:creationId xmlns:a16="http://schemas.microsoft.com/office/drawing/2014/main" id="{E9E9F10C-7C01-3A06-0026-3DECE85856A5}"/>
            </a:ext>
          </a:extLst>
        </xdr:cNvPr>
        <xdr:cNvSpPr txBox="1"/>
      </xdr:nvSpPr>
      <xdr:spPr>
        <a:xfrm>
          <a:off x="4429126" y="2234346"/>
          <a:ext cx="188594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600" b="0" i="0" u="none" strike="noStrike">
              <a:solidFill>
                <a:schemeClr val="tx1">
                  <a:lumMod val="75000"/>
                  <a:lumOff val="25000"/>
                </a:schemeClr>
              </a:solidFill>
              <a:latin typeface="Calibri"/>
              <a:ea typeface="Calibri"/>
              <a:cs typeface="Calibri"/>
            </a:rPr>
            <a:t>Profit</a:t>
          </a:r>
          <a:r>
            <a:rPr lang="en-US" sz="1600" b="0" i="0" u="none" strike="noStrike" baseline="0">
              <a:solidFill>
                <a:schemeClr val="tx1">
                  <a:lumMod val="75000"/>
                  <a:lumOff val="25000"/>
                </a:schemeClr>
              </a:solidFill>
              <a:latin typeface="Calibri"/>
              <a:ea typeface="Calibri"/>
              <a:cs typeface="Calibri"/>
            </a:rPr>
            <a:t> by Age Group</a:t>
          </a:r>
          <a:endParaRPr lang="en-US" sz="1600" b="0" i="0" u="none" strike="noStrike">
            <a:solidFill>
              <a:schemeClr val="tx1">
                <a:lumMod val="75000"/>
                <a:lumOff val="25000"/>
              </a:schemeClr>
            </a:solidFill>
            <a:latin typeface="Calibri"/>
            <a:ea typeface="Calibri"/>
            <a:cs typeface="Calibri"/>
          </a:endParaRPr>
        </a:p>
      </xdr:txBody>
    </xdr:sp>
    <xdr:clientData/>
  </xdr:oneCellAnchor>
  <xdr:twoCellAnchor>
    <xdr:from>
      <xdr:col>7</xdr:col>
      <xdr:colOff>57150</xdr:colOff>
      <xdr:row>12</xdr:row>
      <xdr:rowOff>57150</xdr:rowOff>
    </xdr:from>
    <xdr:to>
      <xdr:col>7</xdr:col>
      <xdr:colOff>180975</xdr:colOff>
      <xdr:row>12</xdr:row>
      <xdr:rowOff>180975</xdr:rowOff>
    </xdr:to>
    <xdr:sp macro="" textlink="">
      <xdr:nvSpPr>
        <xdr:cNvPr id="42" name="Oval 41">
          <a:extLst>
            <a:ext uri="{FF2B5EF4-FFF2-40B4-BE49-F238E27FC236}">
              <a16:creationId xmlns:a16="http://schemas.microsoft.com/office/drawing/2014/main" id="{A52E952E-BFBC-03E0-3BF5-86263023FAA0}"/>
            </a:ext>
          </a:extLst>
        </xdr:cNvPr>
        <xdr:cNvSpPr/>
      </xdr:nvSpPr>
      <xdr:spPr>
        <a:xfrm>
          <a:off x="4324350" y="2343150"/>
          <a:ext cx="123825" cy="12382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161926</xdr:colOff>
      <xdr:row>13</xdr:row>
      <xdr:rowOff>43596</xdr:rowOff>
    </xdr:from>
    <xdr:ext cx="1504949" cy="530658"/>
    <xdr:sp macro="" textlink="'Analysis 2'!F35">
      <xdr:nvSpPr>
        <xdr:cNvPr id="43" name="TextBox 42">
          <a:extLst>
            <a:ext uri="{FF2B5EF4-FFF2-40B4-BE49-F238E27FC236}">
              <a16:creationId xmlns:a16="http://schemas.microsoft.com/office/drawing/2014/main" id="{FA9D0E5E-3E79-31DC-CF28-5719A9D30E77}"/>
            </a:ext>
          </a:extLst>
        </xdr:cNvPr>
        <xdr:cNvSpPr txBox="1"/>
      </xdr:nvSpPr>
      <xdr:spPr>
        <a:xfrm>
          <a:off x="4429126" y="2520096"/>
          <a:ext cx="150494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b="0" i="0" u="none" strike="noStrike">
              <a:solidFill>
                <a:schemeClr val="tx1">
                  <a:lumMod val="75000"/>
                  <a:lumOff val="25000"/>
                </a:schemeClr>
              </a:solidFill>
              <a:latin typeface="Calibri"/>
              <a:ea typeface="Calibri"/>
              <a:cs typeface="Calibri"/>
            </a:rPr>
            <a:t>Average</a:t>
          </a:r>
          <a:r>
            <a:rPr lang="en-US" sz="1400" b="0" i="0" u="none" strike="noStrike" baseline="0">
              <a:solidFill>
                <a:schemeClr val="tx1">
                  <a:lumMod val="75000"/>
                  <a:lumOff val="25000"/>
                </a:schemeClr>
              </a:solidFill>
              <a:latin typeface="Calibri"/>
              <a:ea typeface="Calibri"/>
              <a:cs typeface="Calibri"/>
            </a:rPr>
            <a:t> Customer Age</a:t>
          </a:r>
          <a:endParaRPr lang="en-US" sz="1400" b="0" i="0" u="none" strike="noStrike">
            <a:solidFill>
              <a:schemeClr val="tx1">
                <a:lumMod val="75000"/>
                <a:lumOff val="25000"/>
              </a:schemeClr>
            </a:solidFill>
            <a:latin typeface="Calibri"/>
            <a:ea typeface="Calibri"/>
            <a:cs typeface="Calibri"/>
          </a:endParaRPr>
        </a:p>
      </xdr:txBody>
    </xdr:sp>
    <xdr:clientData/>
  </xdr:oneCellAnchor>
  <xdr:oneCellAnchor>
    <xdr:from>
      <xdr:col>9</xdr:col>
      <xdr:colOff>85726</xdr:colOff>
      <xdr:row>14</xdr:row>
      <xdr:rowOff>15021</xdr:rowOff>
    </xdr:from>
    <xdr:ext cx="504824" cy="405432"/>
    <xdr:sp macro="" textlink="'Analysis 2'!AF14">
      <xdr:nvSpPr>
        <xdr:cNvPr id="44" name="TextBox 43">
          <a:extLst>
            <a:ext uri="{FF2B5EF4-FFF2-40B4-BE49-F238E27FC236}">
              <a16:creationId xmlns:a16="http://schemas.microsoft.com/office/drawing/2014/main" id="{889F957A-3F33-C498-7B03-C3DDFECEF75B}"/>
            </a:ext>
          </a:extLst>
        </xdr:cNvPr>
        <xdr:cNvSpPr txBox="1"/>
      </xdr:nvSpPr>
      <xdr:spPr>
        <a:xfrm>
          <a:off x="5572126" y="2682021"/>
          <a:ext cx="504824" cy="40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9E8B52-1E1E-4C56-9E28-E2945ABD2573}" type="TxLink">
            <a:rPr lang="en-US" sz="2400" b="1" i="0" u="none" strike="noStrike">
              <a:solidFill>
                <a:srgbClr val="3A92CE"/>
              </a:solidFill>
              <a:latin typeface="Calibri"/>
              <a:ea typeface="Calibri"/>
              <a:cs typeface="Calibri"/>
            </a:rPr>
            <a:pPr marL="0" indent="0"/>
            <a:t>47</a:t>
          </a:fld>
          <a:endParaRPr lang="en-US" sz="2400" b="1" i="0" u="none" strike="noStrike">
            <a:solidFill>
              <a:srgbClr val="3A92CE"/>
            </a:solidFill>
            <a:latin typeface="Calibri"/>
            <a:ea typeface="Calibri"/>
            <a:cs typeface="Calibri"/>
          </a:endParaRPr>
        </a:p>
      </xdr:txBody>
    </xdr:sp>
    <xdr:clientData/>
  </xdr:oneCellAnchor>
  <xdr:twoCellAnchor>
    <xdr:from>
      <xdr:col>7</xdr:col>
      <xdr:colOff>142875</xdr:colOff>
      <xdr:row>13</xdr:row>
      <xdr:rowOff>123825</xdr:rowOff>
    </xdr:from>
    <xdr:to>
      <xdr:col>7</xdr:col>
      <xdr:colOff>200025</xdr:colOff>
      <xdr:row>15</xdr:row>
      <xdr:rowOff>123825</xdr:rowOff>
    </xdr:to>
    <xdr:sp macro="" textlink="">
      <xdr:nvSpPr>
        <xdr:cNvPr id="53" name="Rectangle 52">
          <a:extLst>
            <a:ext uri="{FF2B5EF4-FFF2-40B4-BE49-F238E27FC236}">
              <a16:creationId xmlns:a16="http://schemas.microsoft.com/office/drawing/2014/main" id="{F0EC555D-7886-7257-57C2-AA2E34FEA8F7}"/>
            </a:ext>
          </a:extLst>
        </xdr:cNvPr>
        <xdr:cNvSpPr/>
      </xdr:nvSpPr>
      <xdr:spPr>
        <a:xfrm>
          <a:off x="4410075" y="2600325"/>
          <a:ext cx="57150" cy="381000"/>
        </a:xfrm>
        <a:prstGeom prst="rect">
          <a:avLst/>
        </a:prstGeom>
        <a:solidFill>
          <a:schemeClr val="accent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314325</xdr:colOff>
      <xdr:row>24</xdr:row>
      <xdr:rowOff>66675</xdr:rowOff>
    </xdr:from>
    <xdr:to>
      <xdr:col>2</xdr:col>
      <xdr:colOff>457200</xdr:colOff>
      <xdr:row>25</xdr:row>
      <xdr:rowOff>19050</xdr:rowOff>
    </xdr:to>
    <xdr:sp macro="" textlink="">
      <xdr:nvSpPr>
        <xdr:cNvPr id="57" name="Rectangle 56">
          <a:extLst>
            <a:ext uri="{FF2B5EF4-FFF2-40B4-BE49-F238E27FC236}">
              <a16:creationId xmlns:a16="http://schemas.microsoft.com/office/drawing/2014/main" id="{718C79A6-E35C-3907-0301-54B4CFF7D256}"/>
            </a:ext>
          </a:extLst>
        </xdr:cNvPr>
        <xdr:cNvSpPr/>
      </xdr:nvSpPr>
      <xdr:spPr>
        <a:xfrm>
          <a:off x="1533525" y="4638675"/>
          <a:ext cx="142875" cy="142875"/>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314325</xdr:colOff>
      <xdr:row>26</xdr:row>
      <xdr:rowOff>47625</xdr:rowOff>
    </xdr:from>
    <xdr:to>
      <xdr:col>2</xdr:col>
      <xdr:colOff>438150</xdr:colOff>
      <xdr:row>26</xdr:row>
      <xdr:rowOff>171450</xdr:rowOff>
    </xdr:to>
    <xdr:sp macro="" textlink="">
      <xdr:nvSpPr>
        <xdr:cNvPr id="58" name="Oval 57">
          <a:extLst>
            <a:ext uri="{FF2B5EF4-FFF2-40B4-BE49-F238E27FC236}">
              <a16:creationId xmlns:a16="http://schemas.microsoft.com/office/drawing/2014/main" id="{E126506D-28F2-252F-5FB9-7BC8E3B0C1E8}"/>
            </a:ext>
          </a:extLst>
        </xdr:cNvPr>
        <xdr:cNvSpPr/>
      </xdr:nvSpPr>
      <xdr:spPr>
        <a:xfrm>
          <a:off x="1533525" y="5000625"/>
          <a:ext cx="123825" cy="123825"/>
        </a:xfrm>
        <a:prstGeom prst="ellipse">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428626</xdr:colOff>
      <xdr:row>24</xdr:row>
      <xdr:rowOff>5496</xdr:rowOff>
    </xdr:from>
    <xdr:ext cx="704849" cy="280205"/>
    <xdr:sp macro="" textlink="'Analysis 2'!H35">
      <xdr:nvSpPr>
        <xdr:cNvPr id="59" name="TextBox 58">
          <a:extLst>
            <a:ext uri="{FF2B5EF4-FFF2-40B4-BE49-F238E27FC236}">
              <a16:creationId xmlns:a16="http://schemas.microsoft.com/office/drawing/2014/main" id="{B4980051-AB49-FFD6-6CBE-13E42BD85D5B}"/>
            </a:ext>
          </a:extLst>
        </xdr:cNvPr>
        <xdr:cNvSpPr txBox="1"/>
      </xdr:nvSpPr>
      <xdr:spPr>
        <a:xfrm>
          <a:off x="1647826" y="4577496"/>
          <a:ext cx="70484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200" b="0" i="0" u="none" strike="noStrike">
              <a:solidFill>
                <a:srgbClr val="000000"/>
              </a:solidFill>
              <a:latin typeface="Calibri"/>
              <a:ea typeface="Calibri"/>
              <a:cs typeface="Calibri"/>
            </a:rPr>
            <a:t>Female</a:t>
          </a:r>
          <a:endParaRPr lang="en-US" sz="1200" b="0" i="0" u="none" strike="noStrike">
            <a:solidFill>
              <a:schemeClr val="bg1">
                <a:lumMod val="85000"/>
              </a:schemeClr>
            </a:solidFill>
            <a:latin typeface="Calibri"/>
            <a:ea typeface="Calibri"/>
            <a:cs typeface="Calibri"/>
          </a:endParaRPr>
        </a:p>
      </xdr:txBody>
    </xdr:sp>
    <xdr:clientData/>
  </xdr:oneCellAnchor>
  <xdr:oneCellAnchor>
    <xdr:from>
      <xdr:col>0</xdr:col>
      <xdr:colOff>0</xdr:colOff>
      <xdr:row>32</xdr:row>
      <xdr:rowOff>186471</xdr:rowOff>
    </xdr:from>
    <xdr:ext cx="0" cy="1219565"/>
    <xdr:sp macro="" textlink="'Analysis 2'!H35">
      <xdr:nvSpPr>
        <xdr:cNvPr id="60" name="TextBox 59">
          <a:extLst>
            <a:ext uri="{FF2B5EF4-FFF2-40B4-BE49-F238E27FC236}">
              <a16:creationId xmlns:a16="http://schemas.microsoft.com/office/drawing/2014/main" id="{544890B6-CF30-BF58-772C-BADE2218C1AE}"/>
            </a:ext>
          </a:extLst>
        </xdr:cNvPr>
        <xdr:cNvSpPr txBox="1"/>
      </xdr:nvSpPr>
      <xdr:spPr>
        <a:xfrm>
          <a:off x="0" y="6282471"/>
          <a:ext cx="0" cy="121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200" b="0" i="0" u="none" strike="noStrike">
              <a:solidFill>
                <a:srgbClr val="000000"/>
              </a:solidFill>
              <a:latin typeface="Calibri"/>
              <a:ea typeface="Calibri"/>
              <a:cs typeface="Calibri"/>
            </a:rPr>
            <a:t>Female</a:t>
          </a:r>
          <a:endParaRPr lang="en-US" sz="1200" b="0" i="0" u="none" strike="noStrike">
            <a:solidFill>
              <a:schemeClr val="bg1">
                <a:lumMod val="85000"/>
              </a:schemeClr>
            </a:solidFill>
            <a:latin typeface="Calibri"/>
            <a:ea typeface="Calibri"/>
            <a:cs typeface="Calibri"/>
          </a:endParaRPr>
        </a:p>
      </xdr:txBody>
    </xdr:sp>
    <xdr:clientData/>
  </xdr:oneCellAnchor>
  <xdr:oneCellAnchor>
    <xdr:from>
      <xdr:col>2</xdr:col>
      <xdr:colOff>409576</xdr:colOff>
      <xdr:row>25</xdr:row>
      <xdr:rowOff>167421</xdr:rowOff>
    </xdr:from>
    <xdr:ext cx="704849" cy="280205"/>
    <xdr:sp macro="" textlink="'Analysis 2'!H35">
      <xdr:nvSpPr>
        <xdr:cNvPr id="61" name="TextBox 60">
          <a:extLst>
            <a:ext uri="{FF2B5EF4-FFF2-40B4-BE49-F238E27FC236}">
              <a16:creationId xmlns:a16="http://schemas.microsoft.com/office/drawing/2014/main" id="{88CD9EC9-2771-E5E6-8EA5-B61892FE2FF5}"/>
            </a:ext>
          </a:extLst>
        </xdr:cNvPr>
        <xdr:cNvSpPr txBox="1"/>
      </xdr:nvSpPr>
      <xdr:spPr>
        <a:xfrm>
          <a:off x="1628776" y="4929921"/>
          <a:ext cx="70484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200" b="0" i="0" u="none" strike="noStrike">
              <a:solidFill>
                <a:srgbClr val="000000"/>
              </a:solidFill>
              <a:latin typeface="Calibri"/>
              <a:ea typeface="Calibri"/>
              <a:cs typeface="Calibri"/>
            </a:rPr>
            <a:t>Male</a:t>
          </a:r>
          <a:endParaRPr lang="en-US" sz="1200" b="0" i="0" u="none" strike="noStrike">
            <a:solidFill>
              <a:schemeClr val="bg1">
                <a:lumMod val="85000"/>
              </a:schemeClr>
            </a:solidFill>
            <a:latin typeface="Calibri"/>
            <a:ea typeface="Calibri"/>
            <a:cs typeface="Calibri"/>
          </a:endParaRPr>
        </a:p>
      </xdr:txBody>
    </xdr:sp>
    <xdr:clientData/>
  </xdr:oneCellAnchor>
  <xdr:oneCellAnchor>
    <xdr:from>
      <xdr:col>2</xdr:col>
      <xdr:colOff>285751</xdr:colOff>
      <xdr:row>11</xdr:row>
      <xdr:rowOff>138846</xdr:rowOff>
    </xdr:from>
    <xdr:ext cx="1885949" cy="342786"/>
    <xdr:sp macro="" textlink="'Analysis 2'!F35">
      <xdr:nvSpPr>
        <xdr:cNvPr id="63" name="TextBox 62">
          <a:extLst>
            <a:ext uri="{FF2B5EF4-FFF2-40B4-BE49-F238E27FC236}">
              <a16:creationId xmlns:a16="http://schemas.microsoft.com/office/drawing/2014/main" id="{B31570C8-DD5A-E50C-9C05-2288C0651B99}"/>
            </a:ext>
          </a:extLst>
        </xdr:cNvPr>
        <xdr:cNvSpPr txBox="1"/>
      </xdr:nvSpPr>
      <xdr:spPr>
        <a:xfrm>
          <a:off x="1504951" y="2234346"/>
          <a:ext cx="188594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600" b="0" i="0" u="none" strike="noStrike">
              <a:solidFill>
                <a:schemeClr val="tx1">
                  <a:lumMod val="75000"/>
                  <a:lumOff val="25000"/>
                </a:schemeClr>
              </a:solidFill>
              <a:latin typeface="Calibri"/>
              <a:ea typeface="Calibri"/>
              <a:cs typeface="Calibri"/>
            </a:rPr>
            <a:t>Profit</a:t>
          </a:r>
          <a:r>
            <a:rPr lang="en-US" sz="1600" b="0" i="0" u="none" strike="noStrike" baseline="0">
              <a:solidFill>
                <a:schemeClr val="tx1">
                  <a:lumMod val="75000"/>
                  <a:lumOff val="25000"/>
                </a:schemeClr>
              </a:solidFill>
              <a:latin typeface="Calibri"/>
              <a:ea typeface="Calibri"/>
              <a:cs typeface="Calibri"/>
            </a:rPr>
            <a:t> by Gender</a:t>
          </a:r>
          <a:endParaRPr lang="en-US" sz="1600" b="0" i="0" u="none" strike="noStrike">
            <a:solidFill>
              <a:schemeClr val="tx1">
                <a:lumMod val="75000"/>
                <a:lumOff val="25000"/>
              </a:schemeClr>
            </a:solidFill>
            <a:latin typeface="Calibri"/>
            <a:ea typeface="Calibri"/>
            <a:cs typeface="Calibri"/>
          </a:endParaRPr>
        </a:p>
      </xdr:txBody>
    </xdr:sp>
    <xdr:clientData/>
  </xdr:oneCellAnchor>
  <xdr:twoCellAnchor>
    <xdr:from>
      <xdr:col>2</xdr:col>
      <xdr:colOff>180975</xdr:colOff>
      <xdr:row>12</xdr:row>
      <xdr:rowOff>57150</xdr:rowOff>
    </xdr:from>
    <xdr:to>
      <xdr:col>2</xdr:col>
      <xdr:colOff>304800</xdr:colOff>
      <xdr:row>12</xdr:row>
      <xdr:rowOff>180975</xdr:rowOff>
    </xdr:to>
    <xdr:sp macro="" textlink="">
      <xdr:nvSpPr>
        <xdr:cNvPr id="1024" name="Oval 1023">
          <a:extLst>
            <a:ext uri="{FF2B5EF4-FFF2-40B4-BE49-F238E27FC236}">
              <a16:creationId xmlns:a16="http://schemas.microsoft.com/office/drawing/2014/main" id="{228C14A8-CDB2-4B8B-84A5-40E21D832A31}"/>
            </a:ext>
          </a:extLst>
        </xdr:cNvPr>
        <xdr:cNvSpPr/>
      </xdr:nvSpPr>
      <xdr:spPr>
        <a:xfrm>
          <a:off x="1400175" y="2343150"/>
          <a:ext cx="123825" cy="12382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419101</xdr:colOff>
      <xdr:row>23</xdr:row>
      <xdr:rowOff>119797</xdr:rowOff>
    </xdr:from>
    <xdr:ext cx="1019174" cy="413604"/>
    <xdr:sp macro="" textlink="'Analysis 2 (2)'!C20">
      <xdr:nvSpPr>
        <xdr:cNvPr id="1027" name="TextBox 1026">
          <a:extLst>
            <a:ext uri="{FF2B5EF4-FFF2-40B4-BE49-F238E27FC236}">
              <a16:creationId xmlns:a16="http://schemas.microsoft.com/office/drawing/2014/main" id="{A22DD58D-F1F7-1EAE-021A-89348B6D904A}"/>
            </a:ext>
          </a:extLst>
        </xdr:cNvPr>
        <xdr:cNvSpPr txBox="1"/>
      </xdr:nvSpPr>
      <xdr:spPr>
        <a:xfrm>
          <a:off x="2857501" y="4501297"/>
          <a:ext cx="1019174" cy="413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C23BE94-8119-458B-8D66-D0C8EEBCBEC7}" type="TxLink">
            <a:rPr lang="en-US" sz="2000" b="1" i="0" u="none" strike="noStrike">
              <a:solidFill>
                <a:schemeClr val="accent1">
                  <a:lumMod val="60000"/>
                  <a:lumOff val="40000"/>
                </a:schemeClr>
              </a:solidFill>
              <a:latin typeface="Calibri"/>
              <a:ea typeface="Calibri"/>
              <a:cs typeface="Calibri"/>
            </a:rPr>
            <a:pPr marL="0" indent="0"/>
            <a:t>48.1%</a:t>
          </a:fld>
          <a:endParaRPr lang="en-US" sz="2000" b="1" i="0" u="none" strike="noStrike">
            <a:solidFill>
              <a:schemeClr val="accent1">
                <a:lumMod val="60000"/>
                <a:lumOff val="40000"/>
              </a:schemeClr>
            </a:solidFill>
            <a:latin typeface="Calibri"/>
            <a:ea typeface="Calibri"/>
            <a:cs typeface="Calibri"/>
          </a:endParaRPr>
        </a:p>
      </xdr:txBody>
    </xdr:sp>
    <xdr:clientData/>
  </xdr:oneCellAnchor>
  <xdr:oneCellAnchor>
    <xdr:from>
      <xdr:col>4</xdr:col>
      <xdr:colOff>419102</xdr:colOff>
      <xdr:row>25</xdr:row>
      <xdr:rowOff>91221</xdr:rowOff>
    </xdr:from>
    <xdr:ext cx="1000124" cy="423129"/>
    <xdr:sp macro="" textlink="'Analysis 2 (2)'!C21">
      <xdr:nvSpPr>
        <xdr:cNvPr id="1029" name="TextBox 1028">
          <a:extLst>
            <a:ext uri="{FF2B5EF4-FFF2-40B4-BE49-F238E27FC236}">
              <a16:creationId xmlns:a16="http://schemas.microsoft.com/office/drawing/2014/main" id="{9A3D3AB0-8E70-7FA5-ED28-82A4E0D88073}"/>
            </a:ext>
          </a:extLst>
        </xdr:cNvPr>
        <xdr:cNvSpPr txBox="1"/>
      </xdr:nvSpPr>
      <xdr:spPr>
        <a:xfrm>
          <a:off x="2857502" y="4853721"/>
          <a:ext cx="1000124" cy="423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D1B3DB-A490-461F-B68C-9137EF6A0007}" type="TxLink">
            <a:rPr lang="en-US" sz="2000" b="1" i="0" u="none" strike="noStrike">
              <a:solidFill>
                <a:srgbClr val="2F5597"/>
              </a:solidFill>
              <a:latin typeface="Calibri"/>
              <a:ea typeface="Calibri"/>
              <a:cs typeface="Calibri"/>
            </a:rPr>
            <a:pPr marL="0" indent="0"/>
            <a:t>51.9%</a:t>
          </a:fld>
          <a:endParaRPr lang="en-US" sz="2000" b="1" i="0" u="none" strike="noStrike">
            <a:solidFill>
              <a:srgbClr val="2F5597"/>
            </a:solidFill>
            <a:latin typeface="Calibri"/>
            <a:ea typeface="Calibri"/>
            <a:cs typeface="Calibri"/>
          </a:endParaRPr>
        </a:p>
      </xdr:txBody>
    </xdr:sp>
    <xdr:clientData/>
  </xdr:oneCellAnchor>
  <xdr:twoCellAnchor>
    <xdr:from>
      <xdr:col>2</xdr:col>
      <xdr:colOff>28576</xdr:colOff>
      <xdr:row>29</xdr:row>
      <xdr:rowOff>123824</xdr:rowOff>
    </xdr:from>
    <xdr:to>
      <xdr:col>13</xdr:col>
      <xdr:colOff>276225</xdr:colOff>
      <xdr:row>45</xdr:row>
      <xdr:rowOff>85723</xdr:rowOff>
    </xdr:to>
    <xdr:sp macro="" textlink="">
      <xdr:nvSpPr>
        <xdr:cNvPr id="1031" name="Rectangle: Rounded Corners 1030">
          <a:extLst>
            <a:ext uri="{FF2B5EF4-FFF2-40B4-BE49-F238E27FC236}">
              <a16:creationId xmlns:a16="http://schemas.microsoft.com/office/drawing/2014/main" id="{A4E8398F-0859-F2BA-99BB-8B5B36F1AE96}"/>
            </a:ext>
          </a:extLst>
        </xdr:cNvPr>
        <xdr:cNvSpPr/>
      </xdr:nvSpPr>
      <xdr:spPr>
        <a:xfrm>
          <a:off x="1247776" y="5648324"/>
          <a:ext cx="6953249" cy="3009899"/>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419100</xdr:colOff>
      <xdr:row>29</xdr:row>
      <xdr:rowOff>123825</xdr:rowOff>
    </xdr:from>
    <xdr:to>
      <xdr:col>21</xdr:col>
      <xdr:colOff>314325</xdr:colOff>
      <xdr:row>45</xdr:row>
      <xdr:rowOff>85725</xdr:rowOff>
    </xdr:to>
    <xdr:sp macro="" textlink="">
      <xdr:nvSpPr>
        <xdr:cNvPr id="1034" name="Rectangle: Rounded Corners 1033">
          <a:extLst>
            <a:ext uri="{FF2B5EF4-FFF2-40B4-BE49-F238E27FC236}">
              <a16:creationId xmlns:a16="http://schemas.microsoft.com/office/drawing/2014/main" id="{3BAF1189-59AF-33E0-BE13-04B45997567E}"/>
            </a:ext>
          </a:extLst>
        </xdr:cNvPr>
        <xdr:cNvSpPr/>
      </xdr:nvSpPr>
      <xdr:spPr>
        <a:xfrm>
          <a:off x="8343900" y="5648325"/>
          <a:ext cx="4772025" cy="3009900"/>
        </a:xfrm>
        <a:prstGeom prst="roundRect">
          <a:avLst>
            <a:gd name="adj" fmla="val 69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66675</xdr:colOff>
      <xdr:row>30</xdr:row>
      <xdr:rowOff>142874</xdr:rowOff>
    </xdr:from>
    <xdr:to>
      <xdr:col>13</xdr:col>
      <xdr:colOff>238124</xdr:colOff>
      <xdr:row>45</xdr:row>
      <xdr:rowOff>28574</xdr:rowOff>
    </xdr:to>
    <xdr:graphicFrame macro="">
      <xdr:nvGraphicFramePr>
        <xdr:cNvPr id="1035" name="Chart 1034">
          <a:extLst>
            <a:ext uri="{FF2B5EF4-FFF2-40B4-BE49-F238E27FC236}">
              <a16:creationId xmlns:a16="http://schemas.microsoft.com/office/drawing/2014/main" id="{340F70CB-586A-4CD5-B882-5BA1DF27D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xdr:col>
      <xdr:colOff>390526</xdr:colOff>
      <xdr:row>30</xdr:row>
      <xdr:rowOff>91221</xdr:rowOff>
    </xdr:from>
    <xdr:ext cx="4743449" cy="342786"/>
    <xdr:sp macro="" textlink="'Analysis 2'!F35">
      <xdr:nvSpPr>
        <xdr:cNvPr id="1037" name="TextBox 1036">
          <a:extLst>
            <a:ext uri="{FF2B5EF4-FFF2-40B4-BE49-F238E27FC236}">
              <a16:creationId xmlns:a16="http://schemas.microsoft.com/office/drawing/2014/main" id="{297D0A48-05F9-C449-B827-33FA201DF789}"/>
            </a:ext>
          </a:extLst>
        </xdr:cNvPr>
        <xdr:cNvSpPr txBox="1"/>
      </xdr:nvSpPr>
      <xdr:spPr>
        <a:xfrm>
          <a:off x="1609726" y="5806221"/>
          <a:ext cx="474344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600" b="0" i="0" u="none" strike="noStrike">
              <a:solidFill>
                <a:schemeClr val="tx1">
                  <a:lumMod val="75000"/>
                  <a:lumOff val="25000"/>
                </a:schemeClr>
              </a:solidFill>
              <a:latin typeface="Calibri"/>
              <a:ea typeface="Calibri"/>
              <a:cs typeface="Calibri"/>
            </a:rPr>
            <a:t>Profit Month-over-Month Comparison</a:t>
          </a:r>
        </a:p>
      </xdr:txBody>
    </xdr:sp>
    <xdr:clientData/>
  </xdr:oneCellAnchor>
  <xdr:twoCellAnchor>
    <xdr:from>
      <xdr:col>2</xdr:col>
      <xdr:colOff>228600</xdr:colOff>
      <xdr:row>31</xdr:row>
      <xdr:rowOff>9525</xdr:rowOff>
    </xdr:from>
    <xdr:to>
      <xdr:col>2</xdr:col>
      <xdr:colOff>352425</xdr:colOff>
      <xdr:row>31</xdr:row>
      <xdr:rowOff>133350</xdr:rowOff>
    </xdr:to>
    <xdr:sp macro="" textlink="">
      <xdr:nvSpPr>
        <xdr:cNvPr id="1038" name="Oval 1037">
          <a:extLst>
            <a:ext uri="{FF2B5EF4-FFF2-40B4-BE49-F238E27FC236}">
              <a16:creationId xmlns:a16="http://schemas.microsoft.com/office/drawing/2014/main" id="{0278D08E-EDF8-4F0B-0050-731B8D60581C}"/>
            </a:ext>
          </a:extLst>
        </xdr:cNvPr>
        <xdr:cNvSpPr/>
      </xdr:nvSpPr>
      <xdr:spPr>
        <a:xfrm>
          <a:off x="1447800" y="5915025"/>
          <a:ext cx="123825" cy="12382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438150</xdr:colOff>
      <xdr:row>30</xdr:row>
      <xdr:rowOff>152400</xdr:rowOff>
    </xdr:from>
    <xdr:to>
      <xdr:col>21</xdr:col>
      <xdr:colOff>276225</xdr:colOff>
      <xdr:row>45</xdr:row>
      <xdr:rowOff>38100</xdr:rowOff>
    </xdr:to>
    <xdr:graphicFrame macro="">
      <xdr:nvGraphicFramePr>
        <xdr:cNvPr id="1046" name="Chart 1045">
          <a:extLst>
            <a:ext uri="{FF2B5EF4-FFF2-40B4-BE49-F238E27FC236}">
              <a16:creationId xmlns:a16="http://schemas.microsoft.com/office/drawing/2014/main" id="{BA9CF8FA-A5DE-45AD-BA51-D2EDE9A4D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542925</xdr:colOff>
          <xdr:row>14</xdr:row>
          <xdr:rowOff>85725</xdr:rowOff>
        </xdr:from>
        <xdr:to>
          <xdr:col>5</xdr:col>
          <xdr:colOff>342900</xdr:colOff>
          <xdr:row>23</xdr:row>
          <xdr:rowOff>0</xdr:rowOff>
        </xdr:to>
        <xdr:pic>
          <xdr:nvPicPr>
            <xdr:cNvPr id="1047" name="Picture 1046">
              <a:extLst>
                <a:ext uri="{FF2B5EF4-FFF2-40B4-BE49-F238E27FC236}">
                  <a16:creationId xmlns:a16="http://schemas.microsoft.com/office/drawing/2014/main" id="{3CF367DF-4343-261A-A920-D607C381C83E}"/>
                </a:ext>
              </a:extLst>
            </xdr:cNvPr>
            <xdr:cNvPicPr>
              <a:picLocks noChangeAspect="1" noChangeArrowheads="1"/>
              <a:extLst>
                <a:ext uri="{84589F7E-364E-4C9E-8A38-B11213B215E9}">
                  <a14:cameraTool cellRange="'Analysis 2 (2)'!$I$30:$R$39" spid="_x0000_s1074"/>
                </a:ext>
              </a:extLst>
            </xdr:cNvPicPr>
          </xdr:nvPicPr>
          <xdr:blipFill>
            <a:blip xmlns:r="http://schemas.openxmlformats.org/officeDocument/2006/relationships" r:embed="rId9"/>
            <a:srcRect/>
            <a:stretch>
              <a:fillRect/>
            </a:stretch>
          </xdr:blipFill>
          <xdr:spPr bwMode="auto">
            <a:xfrm>
              <a:off x="1762125" y="2752725"/>
              <a:ext cx="1628775" cy="1628775"/>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22</xdr:col>
      <xdr:colOff>200026</xdr:colOff>
      <xdr:row>6</xdr:row>
      <xdr:rowOff>129321</xdr:rowOff>
    </xdr:from>
    <xdr:ext cx="1419224" cy="311496"/>
    <xdr:sp macro="" textlink="'Analysis 2'!F35">
      <xdr:nvSpPr>
        <xdr:cNvPr id="38" name="TextBox 37">
          <a:extLst>
            <a:ext uri="{FF2B5EF4-FFF2-40B4-BE49-F238E27FC236}">
              <a16:creationId xmlns:a16="http://schemas.microsoft.com/office/drawing/2014/main" id="{E7B08F1B-00DA-783F-6C08-23AB0D845B3D}"/>
            </a:ext>
          </a:extLst>
        </xdr:cNvPr>
        <xdr:cNvSpPr txBox="1"/>
      </xdr:nvSpPr>
      <xdr:spPr>
        <a:xfrm>
          <a:off x="13611226" y="1272321"/>
          <a:ext cx="141922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b="0" i="0" u="none" strike="noStrike">
              <a:solidFill>
                <a:schemeClr val="bg1"/>
              </a:solidFill>
              <a:latin typeface="Calibri"/>
              <a:ea typeface="Calibri"/>
              <a:cs typeface="Calibri"/>
            </a:rPr>
            <a:t>Products Sold</a:t>
          </a:r>
        </a:p>
      </xdr:txBody>
    </xdr:sp>
    <xdr:clientData/>
  </xdr:oneCellAnchor>
  <xdr:twoCellAnchor>
    <xdr:from>
      <xdr:col>22</xdr:col>
      <xdr:colOff>104775</xdr:colOff>
      <xdr:row>7</xdr:row>
      <xdr:rowOff>28575</xdr:rowOff>
    </xdr:from>
    <xdr:to>
      <xdr:col>22</xdr:col>
      <xdr:colOff>228600</xdr:colOff>
      <xdr:row>7</xdr:row>
      <xdr:rowOff>152400</xdr:rowOff>
    </xdr:to>
    <xdr:sp macro="" textlink="">
      <xdr:nvSpPr>
        <xdr:cNvPr id="39" name="Oval 38">
          <a:extLst>
            <a:ext uri="{FF2B5EF4-FFF2-40B4-BE49-F238E27FC236}">
              <a16:creationId xmlns:a16="http://schemas.microsoft.com/office/drawing/2014/main" id="{18F2EDDD-93B3-DF85-DD5C-3691648B6EF0}"/>
            </a:ext>
          </a:extLst>
        </xdr:cNvPr>
        <xdr:cNvSpPr/>
      </xdr:nvSpPr>
      <xdr:spPr>
        <a:xfrm>
          <a:off x="13515975" y="1362075"/>
          <a:ext cx="123825" cy="12382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24</xdr:col>
      <xdr:colOff>476251</xdr:colOff>
      <xdr:row>6</xdr:row>
      <xdr:rowOff>53121</xdr:rowOff>
    </xdr:from>
    <xdr:ext cx="704849" cy="342900"/>
    <xdr:sp macro="" textlink="'Analysis 2'!F35">
      <xdr:nvSpPr>
        <xdr:cNvPr id="40" name="TextBox 39">
          <a:extLst>
            <a:ext uri="{FF2B5EF4-FFF2-40B4-BE49-F238E27FC236}">
              <a16:creationId xmlns:a16="http://schemas.microsoft.com/office/drawing/2014/main" id="{A68EF7AD-3159-CC8D-A82A-C11E26D3E254}"/>
            </a:ext>
          </a:extLst>
        </xdr:cNvPr>
        <xdr:cNvSpPr txBox="1"/>
      </xdr:nvSpPr>
      <xdr:spPr>
        <a:xfrm>
          <a:off x="15106651" y="1196121"/>
          <a:ext cx="704849"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2400" b="0" i="0" u="none" strike="noStrike">
              <a:solidFill>
                <a:schemeClr val="bg1"/>
              </a:solidFill>
              <a:latin typeface="Calibri"/>
              <a:ea typeface="Calibri"/>
              <a:cs typeface="Calibri"/>
            </a:rPr>
            <a:t>100</a:t>
          </a:r>
        </a:p>
      </xdr:txBody>
    </xdr:sp>
    <xdr:clientData/>
  </xdr:oneCellAnchor>
  <xdr:oneCellAnchor>
    <xdr:from>
      <xdr:col>22</xdr:col>
      <xdr:colOff>238126</xdr:colOff>
      <xdr:row>8</xdr:row>
      <xdr:rowOff>138846</xdr:rowOff>
    </xdr:from>
    <xdr:ext cx="1419224" cy="530658"/>
    <xdr:sp macro="" textlink="'Analysis 2'!F35">
      <xdr:nvSpPr>
        <xdr:cNvPr id="55" name="TextBox 54">
          <a:extLst>
            <a:ext uri="{FF2B5EF4-FFF2-40B4-BE49-F238E27FC236}">
              <a16:creationId xmlns:a16="http://schemas.microsoft.com/office/drawing/2014/main" id="{1A66B5C1-4603-E8E8-D00F-DDABDA0FA1CE}"/>
            </a:ext>
          </a:extLst>
        </xdr:cNvPr>
        <xdr:cNvSpPr txBox="1"/>
      </xdr:nvSpPr>
      <xdr:spPr>
        <a:xfrm>
          <a:off x="13649326" y="1662846"/>
          <a:ext cx="14192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b="0" i="0" u="none" strike="noStrike">
              <a:solidFill>
                <a:schemeClr val="accent1">
                  <a:lumMod val="20000"/>
                  <a:lumOff val="80000"/>
                </a:schemeClr>
              </a:solidFill>
              <a:latin typeface="Calibri"/>
              <a:ea typeface="Calibri"/>
              <a:cs typeface="Calibri"/>
            </a:rPr>
            <a:t>Product</a:t>
          </a:r>
          <a:r>
            <a:rPr lang="en-US" sz="1400" b="0" i="0" u="none" strike="noStrike" baseline="0">
              <a:solidFill>
                <a:schemeClr val="accent1">
                  <a:lumMod val="20000"/>
                  <a:lumOff val="80000"/>
                </a:schemeClr>
              </a:solidFill>
              <a:latin typeface="Calibri"/>
              <a:ea typeface="Calibri"/>
              <a:cs typeface="Calibri"/>
            </a:rPr>
            <a:t> Returned Rate</a:t>
          </a:r>
          <a:endParaRPr lang="en-US" sz="1400" b="0" i="0" u="none" strike="noStrike">
            <a:solidFill>
              <a:schemeClr val="accent1">
                <a:lumMod val="20000"/>
                <a:lumOff val="80000"/>
              </a:schemeClr>
            </a:solidFill>
            <a:latin typeface="Calibri"/>
            <a:ea typeface="Calibri"/>
            <a:cs typeface="Calibri"/>
          </a:endParaRPr>
        </a:p>
      </xdr:txBody>
    </xdr:sp>
    <xdr:clientData/>
  </xdr:oneCellAnchor>
  <xdr:oneCellAnchor>
    <xdr:from>
      <xdr:col>22</xdr:col>
      <xdr:colOff>238126</xdr:colOff>
      <xdr:row>11</xdr:row>
      <xdr:rowOff>148371</xdr:rowOff>
    </xdr:from>
    <xdr:ext cx="1419224" cy="530658"/>
    <xdr:sp macro="" textlink="'Analysis 2'!F35">
      <xdr:nvSpPr>
        <xdr:cNvPr id="56" name="TextBox 55">
          <a:extLst>
            <a:ext uri="{FF2B5EF4-FFF2-40B4-BE49-F238E27FC236}">
              <a16:creationId xmlns:a16="http://schemas.microsoft.com/office/drawing/2014/main" id="{1ACDD089-01A8-B1CF-AB3C-FCF21842B4A3}"/>
            </a:ext>
          </a:extLst>
        </xdr:cNvPr>
        <xdr:cNvSpPr txBox="1"/>
      </xdr:nvSpPr>
      <xdr:spPr>
        <a:xfrm>
          <a:off x="13649326" y="2243871"/>
          <a:ext cx="14192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b="0" i="0" u="none" strike="noStrike">
              <a:solidFill>
                <a:schemeClr val="accent1">
                  <a:lumMod val="20000"/>
                  <a:lumOff val="80000"/>
                </a:schemeClr>
              </a:solidFill>
              <a:latin typeface="Calibri"/>
              <a:ea typeface="Calibri"/>
              <a:cs typeface="Calibri"/>
            </a:rPr>
            <a:t>Product</a:t>
          </a:r>
          <a:r>
            <a:rPr lang="en-US" sz="1400" b="0" i="0" u="none" strike="noStrike" baseline="0">
              <a:solidFill>
                <a:schemeClr val="accent1">
                  <a:lumMod val="20000"/>
                  <a:lumOff val="80000"/>
                </a:schemeClr>
              </a:solidFill>
              <a:latin typeface="Calibri"/>
              <a:ea typeface="Calibri"/>
              <a:cs typeface="Calibri"/>
            </a:rPr>
            <a:t> Refunded Rate</a:t>
          </a:r>
          <a:endParaRPr lang="en-US" sz="1400" b="0" i="0" u="none" strike="noStrike">
            <a:solidFill>
              <a:schemeClr val="accent1">
                <a:lumMod val="20000"/>
                <a:lumOff val="80000"/>
              </a:schemeClr>
            </a:solidFill>
            <a:latin typeface="Calibri"/>
            <a:ea typeface="Calibri"/>
            <a:cs typeface="Calibri"/>
          </a:endParaRPr>
        </a:p>
      </xdr:txBody>
    </xdr:sp>
    <xdr:clientData/>
  </xdr:oneCellAnchor>
  <xdr:twoCellAnchor>
    <xdr:from>
      <xdr:col>22</xdr:col>
      <xdr:colOff>219075</xdr:colOff>
      <xdr:row>9</xdr:row>
      <xdr:rowOff>19050</xdr:rowOff>
    </xdr:from>
    <xdr:to>
      <xdr:col>22</xdr:col>
      <xdr:colOff>276225</xdr:colOff>
      <xdr:row>11</xdr:row>
      <xdr:rowOff>19050</xdr:rowOff>
    </xdr:to>
    <xdr:sp macro="" textlink="">
      <xdr:nvSpPr>
        <xdr:cNvPr id="62" name="Rectangle 61">
          <a:extLst>
            <a:ext uri="{FF2B5EF4-FFF2-40B4-BE49-F238E27FC236}">
              <a16:creationId xmlns:a16="http://schemas.microsoft.com/office/drawing/2014/main" id="{50A8A5A7-586A-93A3-46D3-A2D8D6292BAE}"/>
            </a:ext>
          </a:extLst>
        </xdr:cNvPr>
        <xdr:cNvSpPr/>
      </xdr:nvSpPr>
      <xdr:spPr>
        <a:xfrm>
          <a:off x="13630275" y="1733550"/>
          <a:ext cx="57150" cy="381000"/>
        </a:xfrm>
        <a:prstGeom prst="rect">
          <a:avLst/>
        </a:prstGeom>
        <a:solidFill>
          <a:schemeClr val="accent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314325</xdr:colOff>
      <xdr:row>3</xdr:row>
      <xdr:rowOff>85725</xdr:rowOff>
    </xdr:from>
    <xdr:to>
      <xdr:col>30</xdr:col>
      <xdr:colOff>371475</xdr:colOff>
      <xdr:row>5</xdr:row>
      <xdr:rowOff>85725</xdr:rowOff>
    </xdr:to>
    <xdr:sp macro="" textlink="">
      <xdr:nvSpPr>
        <xdr:cNvPr id="1028" name="Rectangle 1027">
          <a:extLst>
            <a:ext uri="{FF2B5EF4-FFF2-40B4-BE49-F238E27FC236}">
              <a16:creationId xmlns:a16="http://schemas.microsoft.com/office/drawing/2014/main" id="{DAC79F5F-8FB6-3FF0-55A0-3D963E250FC8}"/>
            </a:ext>
          </a:extLst>
        </xdr:cNvPr>
        <xdr:cNvSpPr/>
      </xdr:nvSpPr>
      <xdr:spPr>
        <a:xfrm>
          <a:off x="18602325" y="657225"/>
          <a:ext cx="57150" cy="381000"/>
        </a:xfrm>
        <a:prstGeom prst="rect">
          <a:avLst/>
        </a:prstGeom>
        <a:solidFill>
          <a:schemeClr val="accent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228600</xdr:colOff>
      <xdr:row>12</xdr:row>
      <xdr:rowOff>19050</xdr:rowOff>
    </xdr:from>
    <xdr:to>
      <xdr:col>22</xdr:col>
      <xdr:colOff>285750</xdr:colOff>
      <xdr:row>14</xdr:row>
      <xdr:rowOff>19050</xdr:rowOff>
    </xdr:to>
    <xdr:sp macro="" textlink="">
      <xdr:nvSpPr>
        <xdr:cNvPr id="1030" name="Rectangle 1029">
          <a:extLst>
            <a:ext uri="{FF2B5EF4-FFF2-40B4-BE49-F238E27FC236}">
              <a16:creationId xmlns:a16="http://schemas.microsoft.com/office/drawing/2014/main" id="{B628E256-CDC1-27B7-26ED-34918A671897}"/>
            </a:ext>
          </a:extLst>
        </xdr:cNvPr>
        <xdr:cNvSpPr/>
      </xdr:nvSpPr>
      <xdr:spPr>
        <a:xfrm>
          <a:off x="13639800" y="2305050"/>
          <a:ext cx="57150" cy="381000"/>
        </a:xfrm>
        <a:prstGeom prst="rect">
          <a:avLst/>
        </a:prstGeom>
        <a:solidFill>
          <a:schemeClr val="accent1">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200025</xdr:colOff>
      <xdr:row>15</xdr:row>
      <xdr:rowOff>76200</xdr:rowOff>
    </xdr:from>
    <xdr:to>
      <xdr:col>27</xdr:col>
      <xdr:colOff>228600</xdr:colOff>
      <xdr:row>15</xdr:row>
      <xdr:rowOff>76200</xdr:rowOff>
    </xdr:to>
    <xdr:cxnSp macro="">
      <xdr:nvCxnSpPr>
        <xdr:cNvPr id="1040" name="Straight Connector 1039">
          <a:extLst>
            <a:ext uri="{FF2B5EF4-FFF2-40B4-BE49-F238E27FC236}">
              <a16:creationId xmlns:a16="http://schemas.microsoft.com/office/drawing/2014/main" id="{CB4879CD-26A3-3E0B-82F2-CD8552123DC3}"/>
            </a:ext>
          </a:extLst>
        </xdr:cNvPr>
        <xdr:cNvCxnSpPr/>
      </xdr:nvCxnSpPr>
      <xdr:spPr>
        <a:xfrm>
          <a:off x="13611225" y="2933700"/>
          <a:ext cx="3076575" cy="0"/>
        </a:xfrm>
        <a:prstGeom prst="line">
          <a:avLst/>
        </a:prstGeom>
        <a:ln w="25400">
          <a:gradFill flip="none" rotWithShape="1">
            <a:gsLst>
              <a:gs pos="3000">
                <a:srgbClr val="2F5597"/>
              </a:gs>
              <a:gs pos="55000">
                <a:schemeClr val="bg1"/>
              </a:gs>
              <a:gs pos="95000">
                <a:srgbClr val="2F5597"/>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23</xdr:col>
          <xdr:colOff>238125</xdr:colOff>
          <xdr:row>16</xdr:row>
          <xdr:rowOff>85725</xdr:rowOff>
        </xdr:from>
        <xdr:to>
          <xdr:col>23</xdr:col>
          <xdr:colOff>590550</xdr:colOff>
          <xdr:row>17</xdr:row>
          <xdr:rowOff>104775</xdr:rowOff>
        </xdr:to>
        <xdr:sp macro="" textlink="">
          <xdr:nvSpPr>
            <xdr:cNvPr id="1060" name="Option Button 36" hidden="1">
              <a:extLst>
                <a:ext uri="{63B3BB69-23CF-44E3-9099-C40C66FF867C}">
                  <a14:compatExt spid="_x0000_s1060"/>
                </a:ext>
                <a:ext uri="{FF2B5EF4-FFF2-40B4-BE49-F238E27FC236}">
                  <a16:creationId xmlns:a16="http://schemas.microsoft.com/office/drawing/2014/main" id="{00000000-0008-0000-03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485775</xdr:colOff>
          <xdr:row>16</xdr:row>
          <xdr:rowOff>85725</xdr:rowOff>
        </xdr:from>
        <xdr:to>
          <xdr:col>27</xdr:col>
          <xdr:colOff>180975</xdr:colOff>
          <xdr:row>17</xdr:row>
          <xdr:rowOff>95250</xdr:rowOff>
        </xdr:to>
        <xdr:sp macro="" textlink="">
          <xdr:nvSpPr>
            <xdr:cNvPr id="1061" name="Option Button 37" hidden="1">
              <a:extLst>
                <a:ext uri="{63B3BB69-23CF-44E3-9099-C40C66FF867C}">
                  <a14:compatExt spid="_x0000_s1061"/>
                </a:ext>
                <a:ext uri="{FF2B5EF4-FFF2-40B4-BE49-F238E27FC236}">
                  <a16:creationId xmlns:a16="http://schemas.microsoft.com/office/drawing/2014/main" id="{00000000-0008-0000-03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22</xdr:col>
      <xdr:colOff>342902</xdr:colOff>
      <xdr:row>16</xdr:row>
      <xdr:rowOff>34071</xdr:rowOff>
    </xdr:from>
    <xdr:ext cx="600073" cy="311496"/>
    <xdr:sp macro="" textlink="'Analysis 2'!F35">
      <xdr:nvSpPr>
        <xdr:cNvPr id="1041" name="TextBox 1040">
          <a:extLst>
            <a:ext uri="{FF2B5EF4-FFF2-40B4-BE49-F238E27FC236}">
              <a16:creationId xmlns:a16="http://schemas.microsoft.com/office/drawing/2014/main" id="{EF6F8BE1-78B4-2F24-B738-6F8F710F370F}"/>
            </a:ext>
          </a:extLst>
        </xdr:cNvPr>
        <xdr:cNvSpPr txBox="1"/>
      </xdr:nvSpPr>
      <xdr:spPr>
        <a:xfrm>
          <a:off x="13754102" y="3082071"/>
          <a:ext cx="60007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b="0" i="0" u="none" strike="noStrike">
              <a:solidFill>
                <a:schemeClr val="bg1"/>
              </a:solidFill>
              <a:latin typeface="Calibri"/>
              <a:ea typeface="Calibri"/>
              <a:cs typeface="Calibri"/>
            </a:rPr>
            <a:t>Profit</a:t>
          </a:r>
        </a:p>
      </xdr:txBody>
    </xdr:sp>
    <xdr:clientData/>
  </xdr:oneCellAnchor>
  <xdr:oneCellAnchor>
    <xdr:from>
      <xdr:col>25</xdr:col>
      <xdr:colOff>333377</xdr:colOff>
      <xdr:row>16</xdr:row>
      <xdr:rowOff>43596</xdr:rowOff>
    </xdr:from>
    <xdr:ext cx="838198" cy="311496"/>
    <xdr:sp macro="" textlink="'Analysis 2'!F35">
      <xdr:nvSpPr>
        <xdr:cNvPr id="1042" name="TextBox 1041">
          <a:extLst>
            <a:ext uri="{FF2B5EF4-FFF2-40B4-BE49-F238E27FC236}">
              <a16:creationId xmlns:a16="http://schemas.microsoft.com/office/drawing/2014/main" id="{1900BA84-BB4C-7E90-7537-9DC8A063F943}"/>
            </a:ext>
          </a:extLst>
        </xdr:cNvPr>
        <xdr:cNvSpPr txBox="1"/>
      </xdr:nvSpPr>
      <xdr:spPr>
        <a:xfrm>
          <a:off x="15573377" y="3091596"/>
          <a:ext cx="8381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b="0" i="0" u="none" strike="noStrike">
              <a:solidFill>
                <a:schemeClr val="bg1"/>
              </a:solidFill>
              <a:latin typeface="Calibri"/>
              <a:ea typeface="Calibri"/>
              <a:cs typeface="Calibri"/>
            </a:rPr>
            <a:t>Quantity</a:t>
          </a:r>
        </a:p>
      </xdr:txBody>
    </xdr:sp>
    <xdr:clientData/>
  </xdr:oneCellAnchor>
  <mc:AlternateContent xmlns:mc="http://schemas.openxmlformats.org/markup-compatibility/2006">
    <mc:Choice xmlns:a14="http://schemas.microsoft.com/office/drawing/2010/main" Requires="a14">
      <xdr:twoCellAnchor editAs="oneCell">
        <xdr:from>
          <xdr:col>22</xdr:col>
          <xdr:colOff>323850</xdr:colOff>
          <xdr:row>16</xdr:row>
          <xdr:rowOff>28576</xdr:rowOff>
        </xdr:from>
        <xdr:to>
          <xdr:col>27</xdr:col>
          <xdr:colOff>228600</xdr:colOff>
          <xdr:row>17</xdr:row>
          <xdr:rowOff>161926</xdr:rowOff>
        </xdr:to>
        <xdr:sp macro="" textlink="">
          <xdr:nvSpPr>
            <xdr:cNvPr id="1062" name="Group Box 38" hidden="1">
              <a:extLst>
                <a:ext uri="{63B3BB69-23CF-44E3-9099-C40C66FF867C}">
                  <a14:compatExt spid="_x0000_s1062"/>
                </a:ext>
                <a:ext uri="{FF2B5EF4-FFF2-40B4-BE49-F238E27FC236}">
                  <a16:creationId xmlns:a16="http://schemas.microsoft.com/office/drawing/2014/main" id="{00000000-0008-0000-0300-000026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Segoe UI"/>
                  <a:cs typeface="Segoe UI"/>
                </a:rPr>
                <a:t>Group Box 38</a:t>
              </a:r>
            </a:p>
          </xdr:txBody>
        </xdr:sp>
        <xdr:clientData/>
      </xdr:twoCellAnchor>
    </mc:Choice>
    <mc:Fallback/>
  </mc:AlternateContent>
  <xdr:twoCellAnchor>
    <xdr:from>
      <xdr:col>22</xdr:col>
      <xdr:colOff>371475</xdr:colOff>
      <xdr:row>16</xdr:row>
      <xdr:rowOff>57150</xdr:rowOff>
    </xdr:from>
    <xdr:to>
      <xdr:col>27</xdr:col>
      <xdr:colOff>180975</xdr:colOff>
      <xdr:row>17</xdr:row>
      <xdr:rowOff>161925</xdr:rowOff>
    </xdr:to>
    <xdr:sp macro="" textlink="">
      <xdr:nvSpPr>
        <xdr:cNvPr id="1044" name="Rectangle 1043">
          <a:extLst>
            <a:ext uri="{FF2B5EF4-FFF2-40B4-BE49-F238E27FC236}">
              <a16:creationId xmlns:a16="http://schemas.microsoft.com/office/drawing/2014/main" id="{8178E92A-5975-0A88-77D7-571D4C9397CF}"/>
            </a:ext>
          </a:extLst>
        </xdr:cNvPr>
        <xdr:cNvSpPr/>
      </xdr:nvSpPr>
      <xdr:spPr>
        <a:xfrm>
          <a:off x="13782675" y="3105150"/>
          <a:ext cx="2857500" cy="295275"/>
        </a:xfrm>
        <a:prstGeom prst="rect">
          <a:avLst/>
        </a:prstGeom>
        <a:noFill/>
        <a:ln w="133350">
          <a:solidFill>
            <a:srgbClr val="2F559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38100</xdr:colOff>
      <xdr:row>19</xdr:row>
      <xdr:rowOff>47625</xdr:rowOff>
    </xdr:from>
    <xdr:to>
      <xdr:col>28</xdr:col>
      <xdr:colOff>0</xdr:colOff>
      <xdr:row>31</xdr:row>
      <xdr:rowOff>47625</xdr:rowOff>
    </xdr:to>
    <xdr:graphicFrame macro="">
      <xdr:nvGraphicFramePr>
        <xdr:cNvPr id="1045" name="Chart 1044">
          <a:extLst>
            <a:ext uri="{FF2B5EF4-FFF2-40B4-BE49-F238E27FC236}">
              <a16:creationId xmlns:a16="http://schemas.microsoft.com/office/drawing/2014/main" id="{7908A32C-56D9-4D66-8BED-D7AF8D4D7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200025</xdr:colOff>
      <xdr:row>31</xdr:row>
      <xdr:rowOff>171450</xdr:rowOff>
    </xdr:from>
    <xdr:to>
      <xdr:col>27</xdr:col>
      <xdr:colOff>228600</xdr:colOff>
      <xdr:row>31</xdr:row>
      <xdr:rowOff>171450</xdr:rowOff>
    </xdr:to>
    <xdr:cxnSp macro="">
      <xdr:nvCxnSpPr>
        <xdr:cNvPr id="1048" name="Straight Connector 1047">
          <a:extLst>
            <a:ext uri="{FF2B5EF4-FFF2-40B4-BE49-F238E27FC236}">
              <a16:creationId xmlns:a16="http://schemas.microsoft.com/office/drawing/2014/main" id="{D64FB59C-C7DB-86D9-35DE-95FE83678FC1}"/>
            </a:ext>
          </a:extLst>
        </xdr:cNvPr>
        <xdr:cNvCxnSpPr/>
      </xdr:nvCxnSpPr>
      <xdr:spPr>
        <a:xfrm>
          <a:off x="13611225" y="6076950"/>
          <a:ext cx="3076575" cy="0"/>
        </a:xfrm>
        <a:prstGeom prst="line">
          <a:avLst/>
        </a:prstGeom>
        <a:ln w="25400">
          <a:gradFill flip="none" rotWithShape="1">
            <a:gsLst>
              <a:gs pos="3000">
                <a:srgbClr val="2F5597"/>
              </a:gs>
              <a:gs pos="55000">
                <a:schemeClr val="bg1"/>
              </a:gs>
              <a:gs pos="95000">
                <a:srgbClr val="2F5597"/>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581025</xdr:colOff>
      <xdr:row>33</xdr:row>
      <xdr:rowOff>114300</xdr:rowOff>
    </xdr:from>
    <xdr:to>
      <xdr:col>27</xdr:col>
      <xdr:colOff>228600</xdr:colOff>
      <xdr:row>45</xdr:row>
      <xdr:rowOff>114299</xdr:rowOff>
    </xdr:to>
    <xdr:graphicFrame macro="">
      <xdr:nvGraphicFramePr>
        <xdr:cNvPr id="1049" name="Chart 1048">
          <a:extLst>
            <a:ext uri="{FF2B5EF4-FFF2-40B4-BE49-F238E27FC236}">
              <a16:creationId xmlns:a16="http://schemas.microsoft.com/office/drawing/2014/main" id="{714E4008-BE12-4B02-8BDB-F35C5BADA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22</xdr:col>
      <xdr:colOff>200026</xdr:colOff>
      <xdr:row>32</xdr:row>
      <xdr:rowOff>62646</xdr:rowOff>
    </xdr:from>
    <xdr:ext cx="2419349" cy="311496"/>
    <xdr:sp macro="" textlink="'Analysis 2'!F35">
      <xdr:nvSpPr>
        <xdr:cNvPr id="1052" name="TextBox 1051">
          <a:extLst>
            <a:ext uri="{FF2B5EF4-FFF2-40B4-BE49-F238E27FC236}">
              <a16:creationId xmlns:a16="http://schemas.microsoft.com/office/drawing/2014/main" id="{53508474-CCC2-C280-73D4-D188F31201BC}"/>
            </a:ext>
          </a:extLst>
        </xdr:cNvPr>
        <xdr:cNvSpPr txBox="1"/>
      </xdr:nvSpPr>
      <xdr:spPr>
        <a:xfrm>
          <a:off x="13611226" y="6158646"/>
          <a:ext cx="241934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400" b="0" i="0" u="none" strike="noStrike">
              <a:solidFill>
                <a:schemeClr val="bg1"/>
              </a:solidFill>
              <a:latin typeface="Calibri"/>
              <a:ea typeface="Calibri"/>
              <a:cs typeface="Calibri"/>
            </a:rPr>
            <a:t>Profit by Product Category</a:t>
          </a:r>
        </a:p>
      </xdr:txBody>
    </xdr:sp>
    <xdr:clientData/>
  </xdr:oneCellAnchor>
  <xdr:twoCellAnchor>
    <xdr:from>
      <xdr:col>22</xdr:col>
      <xdr:colOff>104775</xdr:colOff>
      <xdr:row>32</xdr:row>
      <xdr:rowOff>152400</xdr:rowOff>
    </xdr:from>
    <xdr:to>
      <xdr:col>22</xdr:col>
      <xdr:colOff>228600</xdr:colOff>
      <xdr:row>33</xdr:row>
      <xdr:rowOff>85725</xdr:rowOff>
    </xdr:to>
    <xdr:sp macro="" textlink="">
      <xdr:nvSpPr>
        <xdr:cNvPr id="1053" name="Oval 1052">
          <a:extLst>
            <a:ext uri="{FF2B5EF4-FFF2-40B4-BE49-F238E27FC236}">
              <a16:creationId xmlns:a16="http://schemas.microsoft.com/office/drawing/2014/main" id="{D31859B9-B198-5A02-25DE-05B863973F7A}"/>
            </a:ext>
          </a:extLst>
        </xdr:cNvPr>
        <xdr:cNvSpPr/>
      </xdr:nvSpPr>
      <xdr:spPr>
        <a:xfrm>
          <a:off x="13515975" y="6248400"/>
          <a:ext cx="123825" cy="12382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104775</xdr:colOff>
      <xdr:row>18</xdr:row>
      <xdr:rowOff>76200</xdr:rowOff>
    </xdr:from>
    <xdr:to>
      <xdr:col>22</xdr:col>
      <xdr:colOff>228600</xdr:colOff>
      <xdr:row>19</xdr:row>
      <xdr:rowOff>9525</xdr:rowOff>
    </xdr:to>
    <xdr:sp macro="" textlink="">
      <xdr:nvSpPr>
        <xdr:cNvPr id="1066" name="Oval 1065">
          <a:extLst>
            <a:ext uri="{FF2B5EF4-FFF2-40B4-BE49-F238E27FC236}">
              <a16:creationId xmlns:a16="http://schemas.microsoft.com/office/drawing/2014/main" id="{6274AFE8-E621-6A6A-3493-F8A5813FBEC2}"/>
            </a:ext>
          </a:extLst>
        </xdr:cNvPr>
        <xdr:cNvSpPr/>
      </xdr:nvSpPr>
      <xdr:spPr>
        <a:xfrm>
          <a:off x="13515975" y="3505200"/>
          <a:ext cx="123825" cy="123825"/>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22</xdr:col>
      <xdr:colOff>200026</xdr:colOff>
      <xdr:row>17</xdr:row>
      <xdr:rowOff>167421</xdr:rowOff>
    </xdr:from>
    <xdr:ext cx="2457450" cy="311496"/>
    <xdr:sp macro="" textlink="Analysis!CI41">
      <xdr:nvSpPr>
        <xdr:cNvPr id="1067" name="TextBox 1066">
          <a:extLst>
            <a:ext uri="{FF2B5EF4-FFF2-40B4-BE49-F238E27FC236}">
              <a16:creationId xmlns:a16="http://schemas.microsoft.com/office/drawing/2014/main" id="{A0786801-D5CC-963D-E2D2-0EA8296B7D8B}"/>
            </a:ext>
          </a:extLst>
        </xdr:cNvPr>
        <xdr:cNvSpPr txBox="1"/>
      </xdr:nvSpPr>
      <xdr:spPr>
        <a:xfrm>
          <a:off x="13611226" y="3405921"/>
          <a:ext cx="24574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794910FA-CADE-4A46-BC47-17C91869482C}" type="TxLink">
            <a:rPr lang="en-US" sz="1400" b="0" i="0" u="none" strike="noStrike">
              <a:solidFill>
                <a:schemeClr val="bg1"/>
              </a:solidFill>
              <a:latin typeface="Calibri"/>
              <a:ea typeface="Calibri"/>
              <a:cs typeface="Calibri"/>
            </a:rPr>
            <a:pPr marL="0" indent="0"/>
            <a:t>Top 5 Contributed Products</a:t>
          </a:fld>
          <a:endParaRPr lang="en-US" sz="1400" b="0" i="0" u="none" strike="noStrike">
            <a:solidFill>
              <a:schemeClr val="bg1"/>
            </a:solidFill>
            <a:latin typeface="Calibri"/>
            <a:ea typeface="Calibri"/>
            <a:cs typeface="Calibri"/>
          </a:endParaRPr>
        </a:p>
      </xdr:txBody>
    </xdr:sp>
    <xdr:clientData/>
  </xdr:oneCellAnchor>
  <xdr:twoCellAnchor>
    <xdr:from>
      <xdr:col>22</xdr:col>
      <xdr:colOff>142875</xdr:colOff>
      <xdr:row>34</xdr:row>
      <xdr:rowOff>85725</xdr:rowOff>
    </xdr:from>
    <xdr:to>
      <xdr:col>25</xdr:col>
      <xdr:colOff>0</xdr:colOff>
      <xdr:row>35</xdr:row>
      <xdr:rowOff>95251</xdr:rowOff>
    </xdr:to>
    <xdr:sp macro="" textlink="">
      <xdr:nvSpPr>
        <xdr:cNvPr id="1069" name="Rectangle: Rounded Corners 1068">
          <a:extLst>
            <a:ext uri="{FF2B5EF4-FFF2-40B4-BE49-F238E27FC236}">
              <a16:creationId xmlns:a16="http://schemas.microsoft.com/office/drawing/2014/main" id="{E348F799-0C87-ABFC-114F-36A80071EABA}"/>
            </a:ext>
          </a:extLst>
        </xdr:cNvPr>
        <xdr:cNvSpPr/>
      </xdr:nvSpPr>
      <xdr:spPr>
        <a:xfrm>
          <a:off x="13554075" y="6562725"/>
          <a:ext cx="1685925" cy="200026"/>
        </a:xfrm>
        <a:prstGeom prst="roundRect">
          <a:avLst/>
        </a:prstGeom>
        <a:solidFill>
          <a:schemeClr val="accent1">
            <a:lumMod val="40000"/>
            <a:lumOff val="60000"/>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142875</xdr:colOff>
      <xdr:row>35</xdr:row>
      <xdr:rowOff>152400</xdr:rowOff>
    </xdr:from>
    <xdr:to>
      <xdr:col>25</xdr:col>
      <xdr:colOff>0</xdr:colOff>
      <xdr:row>36</xdr:row>
      <xdr:rowOff>152400</xdr:rowOff>
    </xdr:to>
    <xdr:sp macro="" textlink="">
      <xdr:nvSpPr>
        <xdr:cNvPr id="1070" name="Rectangle: Rounded Corners 1069">
          <a:extLst>
            <a:ext uri="{FF2B5EF4-FFF2-40B4-BE49-F238E27FC236}">
              <a16:creationId xmlns:a16="http://schemas.microsoft.com/office/drawing/2014/main" id="{1D5BEEC2-33B8-B14E-5AF0-BBFEADA464C5}"/>
            </a:ext>
          </a:extLst>
        </xdr:cNvPr>
        <xdr:cNvSpPr/>
      </xdr:nvSpPr>
      <xdr:spPr>
        <a:xfrm>
          <a:off x="13554075" y="6819900"/>
          <a:ext cx="1685925" cy="190500"/>
        </a:xfrm>
        <a:prstGeom prst="roundRect">
          <a:avLst/>
        </a:prstGeom>
        <a:solidFill>
          <a:schemeClr val="accent1">
            <a:lumMod val="40000"/>
            <a:lumOff val="60000"/>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142875</xdr:colOff>
      <xdr:row>37</xdr:row>
      <xdr:rowOff>19050</xdr:rowOff>
    </xdr:from>
    <xdr:to>
      <xdr:col>25</xdr:col>
      <xdr:colOff>0</xdr:colOff>
      <xdr:row>38</xdr:row>
      <xdr:rowOff>38100</xdr:rowOff>
    </xdr:to>
    <xdr:sp macro="" textlink="">
      <xdr:nvSpPr>
        <xdr:cNvPr id="1071" name="Rectangle: Rounded Corners 1070">
          <a:extLst>
            <a:ext uri="{FF2B5EF4-FFF2-40B4-BE49-F238E27FC236}">
              <a16:creationId xmlns:a16="http://schemas.microsoft.com/office/drawing/2014/main" id="{971A4C85-EB13-DBA8-D587-A113380540C8}"/>
            </a:ext>
          </a:extLst>
        </xdr:cNvPr>
        <xdr:cNvSpPr/>
      </xdr:nvSpPr>
      <xdr:spPr>
        <a:xfrm>
          <a:off x="13554075" y="7067550"/>
          <a:ext cx="1685925" cy="209550"/>
        </a:xfrm>
        <a:prstGeom prst="roundRect">
          <a:avLst/>
        </a:prstGeom>
        <a:solidFill>
          <a:schemeClr val="accent1">
            <a:lumMod val="40000"/>
            <a:lumOff val="60000"/>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142875</xdr:colOff>
      <xdr:row>38</xdr:row>
      <xdr:rowOff>85725</xdr:rowOff>
    </xdr:from>
    <xdr:to>
      <xdr:col>25</xdr:col>
      <xdr:colOff>0</xdr:colOff>
      <xdr:row>39</xdr:row>
      <xdr:rowOff>95250</xdr:rowOff>
    </xdr:to>
    <xdr:sp macro="" textlink="">
      <xdr:nvSpPr>
        <xdr:cNvPr id="1072" name="Rectangle: Rounded Corners 1071">
          <a:extLst>
            <a:ext uri="{FF2B5EF4-FFF2-40B4-BE49-F238E27FC236}">
              <a16:creationId xmlns:a16="http://schemas.microsoft.com/office/drawing/2014/main" id="{FF58DD00-B3D9-B435-B63F-B8D23128A388}"/>
            </a:ext>
          </a:extLst>
        </xdr:cNvPr>
        <xdr:cNvSpPr/>
      </xdr:nvSpPr>
      <xdr:spPr>
        <a:xfrm>
          <a:off x="13554075" y="7324725"/>
          <a:ext cx="1685925" cy="200025"/>
        </a:xfrm>
        <a:prstGeom prst="roundRect">
          <a:avLst/>
        </a:prstGeom>
        <a:solidFill>
          <a:schemeClr val="accent1">
            <a:lumMod val="40000"/>
            <a:lumOff val="60000"/>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142875</xdr:colOff>
      <xdr:row>39</xdr:row>
      <xdr:rowOff>142875</xdr:rowOff>
    </xdr:from>
    <xdr:to>
      <xdr:col>25</xdr:col>
      <xdr:colOff>0</xdr:colOff>
      <xdr:row>40</xdr:row>
      <xdr:rowOff>152400</xdr:rowOff>
    </xdr:to>
    <xdr:sp macro="" textlink="">
      <xdr:nvSpPr>
        <xdr:cNvPr id="1073" name="Rectangle: Rounded Corners 1072">
          <a:extLst>
            <a:ext uri="{FF2B5EF4-FFF2-40B4-BE49-F238E27FC236}">
              <a16:creationId xmlns:a16="http://schemas.microsoft.com/office/drawing/2014/main" id="{21D5DC65-C5A4-D4F8-1128-86F15D76525A}"/>
            </a:ext>
          </a:extLst>
        </xdr:cNvPr>
        <xdr:cNvSpPr/>
      </xdr:nvSpPr>
      <xdr:spPr>
        <a:xfrm>
          <a:off x="13554075" y="7572375"/>
          <a:ext cx="1685925" cy="200025"/>
        </a:xfrm>
        <a:prstGeom prst="roundRect">
          <a:avLst/>
        </a:prstGeom>
        <a:solidFill>
          <a:schemeClr val="accent1">
            <a:lumMod val="40000"/>
            <a:lumOff val="60000"/>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142875</xdr:colOff>
      <xdr:row>41</xdr:row>
      <xdr:rowOff>0</xdr:rowOff>
    </xdr:from>
    <xdr:to>
      <xdr:col>25</xdr:col>
      <xdr:colOff>0</xdr:colOff>
      <xdr:row>42</xdr:row>
      <xdr:rowOff>28575</xdr:rowOff>
    </xdr:to>
    <xdr:sp macro="" textlink="">
      <xdr:nvSpPr>
        <xdr:cNvPr id="1074" name="Rectangle: Rounded Corners 1073">
          <a:extLst>
            <a:ext uri="{FF2B5EF4-FFF2-40B4-BE49-F238E27FC236}">
              <a16:creationId xmlns:a16="http://schemas.microsoft.com/office/drawing/2014/main" id="{1FAC1BA9-E87F-15B7-1DBF-3C41D4ADE4E3}"/>
            </a:ext>
          </a:extLst>
        </xdr:cNvPr>
        <xdr:cNvSpPr/>
      </xdr:nvSpPr>
      <xdr:spPr>
        <a:xfrm>
          <a:off x="13554075" y="7810500"/>
          <a:ext cx="1685925" cy="219075"/>
        </a:xfrm>
        <a:prstGeom prst="roundRect">
          <a:avLst/>
        </a:prstGeom>
        <a:solidFill>
          <a:schemeClr val="accent1">
            <a:lumMod val="40000"/>
            <a:lumOff val="60000"/>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142875</xdr:colOff>
      <xdr:row>42</xdr:row>
      <xdr:rowOff>57150</xdr:rowOff>
    </xdr:from>
    <xdr:to>
      <xdr:col>25</xdr:col>
      <xdr:colOff>0</xdr:colOff>
      <xdr:row>43</xdr:row>
      <xdr:rowOff>76200</xdr:rowOff>
    </xdr:to>
    <xdr:sp macro="" textlink="">
      <xdr:nvSpPr>
        <xdr:cNvPr id="1075" name="Rectangle: Rounded Corners 1074">
          <a:extLst>
            <a:ext uri="{FF2B5EF4-FFF2-40B4-BE49-F238E27FC236}">
              <a16:creationId xmlns:a16="http://schemas.microsoft.com/office/drawing/2014/main" id="{BD6C0A08-10DC-A0BF-50AC-0A7889B0E81F}"/>
            </a:ext>
          </a:extLst>
        </xdr:cNvPr>
        <xdr:cNvSpPr/>
      </xdr:nvSpPr>
      <xdr:spPr>
        <a:xfrm>
          <a:off x="13554075" y="8058150"/>
          <a:ext cx="1685925" cy="209550"/>
        </a:xfrm>
        <a:prstGeom prst="roundRect">
          <a:avLst/>
        </a:prstGeom>
        <a:solidFill>
          <a:schemeClr val="accent1">
            <a:lumMod val="40000"/>
            <a:lumOff val="60000"/>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142875</xdr:colOff>
      <xdr:row>43</xdr:row>
      <xdr:rowOff>133351</xdr:rowOff>
    </xdr:from>
    <xdr:to>
      <xdr:col>25</xdr:col>
      <xdr:colOff>0</xdr:colOff>
      <xdr:row>44</xdr:row>
      <xdr:rowOff>133351</xdr:rowOff>
    </xdr:to>
    <xdr:sp macro="" textlink="">
      <xdr:nvSpPr>
        <xdr:cNvPr id="1076" name="Rectangle: Rounded Corners 1075">
          <a:extLst>
            <a:ext uri="{FF2B5EF4-FFF2-40B4-BE49-F238E27FC236}">
              <a16:creationId xmlns:a16="http://schemas.microsoft.com/office/drawing/2014/main" id="{DF0F47D9-46C6-2A0E-18AF-548D3E65789D}"/>
            </a:ext>
          </a:extLst>
        </xdr:cNvPr>
        <xdr:cNvSpPr/>
      </xdr:nvSpPr>
      <xdr:spPr>
        <a:xfrm>
          <a:off x="13554075" y="8324851"/>
          <a:ext cx="1685925" cy="190500"/>
        </a:xfrm>
        <a:prstGeom prst="roundRect">
          <a:avLst/>
        </a:prstGeom>
        <a:solidFill>
          <a:schemeClr val="accent1">
            <a:lumMod val="40000"/>
            <a:lumOff val="60000"/>
            <a:alpha val="3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381000</xdr:colOff>
      <xdr:row>1</xdr:row>
      <xdr:rowOff>47625</xdr:rowOff>
    </xdr:from>
    <xdr:to>
      <xdr:col>13</xdr:col>
      <xdr:colOff>466725</xdr:colOff>
      <xdr:row>3</xdr:row>
      <xdr:rowOff>9525</xdr:rowOff>
    </xdr:to>
    <xdr:sp macro="" textlink="">
      <xdr:nvSpPr>
        <xdr:cNvPr id="1078" name="Rectangle: Rounded Corners 1077">
          <a:extLst>
            <a:ext uri="{FF2B5EF4-FFF2-40B4-BE49-F238E27FC236}">
              <a16:creationId xmlns:a16="http://schemas.microsoft.com/office/drawing/2014/main" id="{078D0286-EA01-09EB-BABB-3D09B1629E5E}"/>
            </a:ext>
          </a:extLst>
        </xdr:cNvPr>
        <xdr:cNvSpPr/>
      </xdr:nvSpPr>
      <xdr:spPr>
        <a:xfrm>
          <a:off x="7086600" y="238125"/>
          <a:ext cx="1304925" cy="3429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Store</a:t>
          </a:r>
        </a:p>
      </xdr:txBody>
    </xdr:sp>
    <xdr:clientData/>
  </xdr:twoCellAnchor>
  <xdr:twoCellAnchor>
    <xdr:from>
      <xdr:col>14</xdr:col>
      <xdr:colOff>228600</xdr:colOff>
      <xdr:row>1</xdr:row>
      <xdr:rowOff>47625</xdr:rowOff>
    </xdr:from>
    <xdr:to>
      <xdr:col>16</xdr:col>
      <xdr:colOff>314325</xdr:colOff>
      <xdr:row>3</xdr:row>
      <xdr:rowOff>9525</xdr:rowOff>
    </xdr:to>
    <xdr:sp macro="" textlink="">
      <xdr:nvSpPr>
        <xdr:cNvPr id="1081" name="Rectangle: Rounded Corners 1080">
          <a:hlinkClick xmlns:r="http://schemas.openxmlformats.org/officeDocument/2006/relationships" r:id="rId12"/>
          <a:extLst>
            <a:ext uri="{FF2B5EF4-FFF2-40B4-BE49-F238E27FC236}">
              <a16:creationId xmlns:a16="http://schemas.microsoft.com/office/drawing/2014/main" id="{1F52B1C1-8ECD-5BC0-B8D1-FE79EA72B6ED}"/>
            </a:ext>
          </a:extLst>
        </xdr:cNvPr>
        <xdr:cNvSpPr/>
      </xdr:nvSpPr>
      <xdr:spPr>
        <a:xfrm>
          <a:off x="8763000" y="238125"/>
          <a:ext cx="1304925" cy="3429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rPr>
            <a:t>Time Frame</a:t>
          </a:r>
        </a:p>
      </xdr:txBody>
    </xdr:sp>
    <xdr:clientData/>
  </xdr:twoCellAnchor>
  <xdr:twoCellAnchor>
    <xdr:from>
      <xdr:col>17</xdr:col>
      <xdr:colOff>76200</xdr:colOff>
      <xdr:row>1</xdr:row>
      <xdr:rowOff>47625</xdr:rowOff>
    </xdr:from>
    <xdr:to>
      <xdr:col>19</xdr:col>
      <xdr:colOff>161925</xdr:colOff>
      <xdr:row>3</xdr:row>
      <xdr:rowOff>9525</xdr:rowOff>
    </xdr:to>
    <xdr:sp macro="" textlink="">
      <xdr:nvSpPr>
        <xdr:cNvPr id="1082" name="Rectangle: Rounded Corners 1081">
          <a:hlinkClick xmlns:r="http://schemas.openxmlformats.org/officeDocument/2006/relationships" r:id="rId13"/>
          <a:extLst>
            <a:ext uri="{FF2B5EF4-FFF2-40B4-BE49-F238E27FC236}">
              <a16:creationId xmlns:a16="http://schemas.microsoft.com/office/drawing/2014/main" id="{5870DB6B-2EA2-E3B2-9047-F9F5EBEF74D3}"/>
            </a:ext>
          </a:extLst>
        </xdr:cNvPr>
        <xdr:cNvSpPr/>
      </xdr:nvSpPr>
      <xdr:spPr>
        <a:xfrm>
          <a:off x="10439400" y="238125"/>
          <a:ext cx="1304925" cy="3429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rPr>
            <a:t>Profile View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295275</xdr:colOff>
      <xdr:row>0</xdr:row>
      <xdr:rowOff>152400</xdr:rowOff>
    </xdr:from>
    <xdr:to>
      <xdr:col>25</xdr:col>
      <xdr:colOff>514350</xdr:colOff>
      <xdr:row>3</xdr:row>
      <xdr:rowOff>95250</xdr:rowOff>
    </xdr:to>
    <xdr:sp macro="" textlink="">
      <xdr:nvSpPr>
        <xdr:cNvPr id="6" name="Rectangle 5">
          <a:extLst>
            <a:ext uri="{FF2B5EF4-FFF2-40B4-BE49-F238E27FC236}">
              <a16:creationId xmlns:a16="http://schemas.microsoft.com/office/drawing/2014/main" id="{9F432E83-8570-4309-B97C-2533404192BE}"/>
            </a:ext>
          </a:extLst>
        </xdr:cNvPr>
        <xdr:cNvSpPr/>
      </xdr:nvSpPr>
      <xdr:spPr>
        <a:xfrm>
          <a:off x="295275" y="152400"/>
          <a:ext cx="15459075" cy="514350"/>
        </a:xfrm>
        <a:prstGeom prst="rect">
          <a:avLst/>
        </a:prstGeom>
        <a:gradFill flip="none" rotWithShape="1">
          <a:gsLst>
            <a:gs pos="100000">
              <a:schemeClr val="bg1">
                <a:lumMod val="95000"/>
              </a:schemeClr>
            </a:gs>
            <a:gs pos="0">
              <a:schemeClr val="bg1">
                <a:lumMod val="95000"/>
              </a:schemeClr>
            </a:gs>
            <a:gs pos="53000">
              <a:schemeClr val="bg1"/>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0</xdr:rowOff>
    </xdr:from>
    <xdr:to>
      <xdr:col>0</xdr:col>
      <xdr:colOff>342900</xdr:colOff>
      <xdr:row>52</xdr:row>
      <xdr:rowOff>180974</xdr:rowOff>
    </xdr:to>
    <xdr:sp macro="" textlink="">
      <xdr:nvSpPr>
        <xdr:cNvPr id="24" name="Rectangle 23">
          <a:extLst>
            <a:ext uri="{FF2B5EF4-FFF2-40B4-BE49-F238E27FC236}">
              <a16:creationId xmlns:a16="http://schemas.microsoft.com/office/drawing/2014/main" id="{68C5E67D-39D3-A139-919E-0B8E8FC37CBB}"/>
            </a:ext>
          </a:extLst>
        </xdr:cNvPr>
        <xdr:cNvSpPr/>
      </xdr:nvSpPr>
      <xdr:spPr>
        <a:xfrm>
          <a:off x="57150" y="0"/>
          <a:ext cx="285750" cy="10086974"/>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257174</xdr:colOff>
      <xdr:row>1</xdr:row>
      <xdr:rowOff>152400</xdr:rowOff>
    </xdr:from>
    <xdr:to>
      <xdr:col>33</xdr:col>
      <xdr:colOff>448654</xdr:colOff>
      <xdr:row>57</xdr:row>
      <xdr:rowOff>19050</xdr:rowOff>
    </xdr:to>
    <xdr:sp macro="" textlink="">
      <xdr:nvSpPr>
        <xdr:cNvPr id="22" name="Moon 21">
          <a:extLst>
            <a:ext uri="{FF2B5EF4-FFF2-40B4-BE49-F238E27FC236}">
              <a16:creationId xmlns:a16="http://schemas.microsoft.com/office/drawing/2014/main" id="{40384B48-2354-9969-FAF1-709D302CD807}"/>
            </a:ext>
          </a:extLst>
        </xdr:cNvPr>
        <xdr:cNvSpPr/>
      </xdr:nvSpPr>
      <xdr:spPr>
        <a:xfrm rot="462933" flipH="1">
          <a:off x="14887574" y="342900"/>
          <a:ext cx="5677880" cy="10534650"/>
        </a:xfrm>
        <a:prstGeom prst="moon">
          <a:avLst>
            <a:gd name="adj" fmla="val 56258"/>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180975</xdr:colOff>
      <xdr:row>5</xdr:row>
      <xdr:rowOff>0</xdr:rowOff>
    </xdr:from>
    <xdr:to>
      <xdr:col>26</xdr:col>
      <xdr:colOff>66675</xdr:colOff>
      <xdr:row>44</xdr:row>
      <xdr:rowOff>160019</xdr:rowOff>
    </xdr:to>
    <xdr:sp macro="" textlink="">
      <xdr:nvSpPr>
        <xdr:cNvPr id="8" name="Rectangle: Diagonal Corners Rounded 7">
          <a:extLst>
            <a:ext uri="{FF2B5EF4-FFF2-40B4-BE49-F238E27FC236}">
              <a16:creationId xmlns:a16="http://schemas.microsoft.com/office/drawing/2014/main" id="{D959A087-A6A1-5C39-02D6-3DF87B1E2B78}"/>
            </a:ext>
          </a:extLst>
        </xdr:cNvPr>
        <xdr:cNvSpPr/>
      </xdr:nvSpPr>
      <xdr:spPr>
        <a:xfrm>
          <a:off x="790575" y="952500"/>
          <a:ext cx="15125700" cy="7589519"/>
        </a:xfrm>
        <a:prstGeom prst="round2DiagRect">
          <a:avLst>
            <a:gd name="adj1" fmla="val 8602"/>
            <a:gd name="adj2" fmla="val 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485774</xdr:colOff>
      <xdr:row>0</xdr:row>
      <xdr:rowOff>0</xdr:rowOff>
    </xdr:from>
    <xdr:to>
      <xdr:col>26</xdr:col>
      <xdr:colOff>114299</xdr:colOff>
      <xdr:row>0</xdr:row>
      <xdr:rowOff>47625</xdr:rowOff>
    </xdr:to>
    <xdr:sp macro="" textlink="">
      <xdr:nvSpPr>
        <xdr:cNvPr id="4" name="Rectangle: Rounded Corners 3">
          <a:extLst>
            <a:ext uri="{FF2B5EF4-FFF2-40B4-BE49-F238E27FC236}">
              <a16:creationId xmlns:a16="http://schemas.microsoft.com/office/drawing/2014/main" id="{718B7255-6CA4-9575-7DB0-E6343477AEAF}"/>
            </a:ext>
          </a:extLst>
        </xdr:cNvPr>
        <xdr:cNvSpPr/>
      </xdr:nvSpPr>
      <xdr:spPr>
        <a:xfrm>
          <a:off x="15725774" y="0"/>
          <a:ext cx="238125" cy="47625"/>
        </a:xfrm>
        <a:prstGeom prst="round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323850</xdr:colOff>
      <xdr:row>1</xdr:row>
      <xdr:rowOff>152400</xdr:rowOff>
    </xdr:from>
    <xdr:to>
      <xdr:col>33</xdr:col>
      <xdr:colOff>515330</xdr:colOff>
      <xdr:row>57</xdr:row>
      <xdr:rowOff>19050</xdr:rowOff>
    </xdr:to>
    <xdr:sp macro="" textlink="">
      <xdr:nvSpPr>
        <xdr:cNvPr id="3" name="Moon 2">
          <a:extLst>
            <a:ext uri="{FF2B5EF4-FFF2-40B4-BE49-F238E27FC236}">
              <a16:creationId xmlns:a16="http://schemas.microsoft.com/office/drawing/2014/main" id="{F208083D-EA01-40EF-A38E-9BA425B19B4F}"/>
            </a:ext>
          </a:extLst>
        </xdr:cNvPr>
        <xdr:cNvSpPr/>
      </xdr:nvSpPr>
      <xdr:spPr>
        <a:xfrm rot="462933" flipH="1">
          <a:off x="14954250" y="342900"/>
          <a:ext cx="5677880" cy="10534650"/>
        </a:xfrm>
        <a:prstGeom prst="moon">
          <a:avLst>
            <a:gd name="adj" fmla="val 56258"/>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38100</xdr:colOff>
      <xdr:row>11</xdr:row>
      <xdr:rowOff>47625</xdr:rowOff>
    </xdr:from>
    <xdr:to>
      <xdr:col>11</xdr:col>
      <xdr:colOff>390525</xdr:colOff>
      <xdr:row>32</xdr:row>
      <xdr:rowOff>57150</xdr:rowOff>
    </xdr:to>
    <xdr:sp macro="" textlink="">
      <xdr:nvSpPr>
        <xdr:cNvPr id="11" name="Oval 10">
          <a:extLst>
            <a:ext uri="{FF2B5EF4-FFF2-40B4-BE49-F238E27FC236}">
              <a16:creationId xmlns:a16="http://schemas.microsoft.com/office/drawing/2014/main" id="{238CD6C9-96E1-739F-035F-C15F35E77936}"/>
            </a:ext>
          </a:extLst>
        </xdr:cNvPr>
        <xdr:cNvSpPr/>
      </xdr:nvSpPr>
      <xdr:spPr>
        <a:xfrm>
          <a:off x="3086100" y="2143125"/>
          <a:ext cx="4010025" cy="4010025"/>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285750</xdr:colOff>
      <xdr:row>52</xdr:row>
      <xdr:rowOff>180974</xdr:rowOff>
    </xdr:to>
    <xdr:sp macro="" textlink="">
      <xdr:nvSpPr>
        <xdr:cNvPr id="5" name="Rectangle 4">
          <a:extLst>
            <a:ext uri="{FF2B5EF4-FFF2-40B4-BE49-F238E27FC236}">
              <a16:creationId xmlns:a16="http://schemas.microsoft.com/office/drawing/2014/main" id="{72CE2880-6221-41E6-835D-15D33A58FDC8}"/>
            </a:ext>
          </a:extLst>
        </xdr:cNvPr>
        <xdr:cNvSpPr/>
      </xdr:nvSpPr>
      <xdr:spPr>
        <a:xfrm>
          <a:off x="0" y="0"/>
          <a:ext cx="285750" cy="10086974"/>
        </a:xfrm>
        <a:prstGeom prst="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180974</xdr:colOff>
      <xdr:row>6</xdr:row>
      <xdr:rowOff>57151</xdr:rowOff>
    </xdr:from>
    <xdr:to>
      <xdr:col>25</xdr:col>
      <xdr:colOff>438149</xdr:colOff>
      <xdr:row>43</xdr:row>
      <xdr:rowOff>143163</xdr:rowOff>
    </xdr:to>
    <xdr:sp macro="" textlink="">
      <xdr:nvSpPr>
        <xdr:cNvPr id="9" name="Rectangle: Diagonal Corners Rounded 8">
          <a:extLst>
            <a:ext uri="{FF2B5EF4-FFF2-40B4-BE49-F238E27FC236}">
              <a16:creationId xmlns:a16="http://schemas.microsoft.com/office/drawing/2014/main" id="{E68E2BE3-D623-C84A-F0C0-0B8A41BEF0F7}"/>
            </a:ext>
          </a:extLst>
        </xdr:cNvPr>
        <xdr:cNvSpPr/>
      </xdr:nvSpPr>
      <xdr:spPr>
        <a:xfrm>
          <a:off x="1400174" y="1200151"/>
          <a:ext cx="14277975" cy="7134512"/>
        </a:xfrm>
        <a:prstGeom prst="round2DiagRect">
          <a:avLst>
            <a:gd name="adj1" fmla="val 8602"/>
            <a:gd name="adj2" fmla="val 0"/>
          </a:avLst>
        </a:prstGeom>
        <a:solidFill>
          <a:schemeClr val="bg1"/>
        </a:solidFill>
        <a:ln>
          <a:noFill/>
        </a:ln>
        <a:effectLst>
          <a:outerShdw blurRad="63500" sx="102000" sy="102000" algn="ctr" rotWithShape="0">
            <a:prstClr val="black">
              <a:alpha val="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438150</xdr:colOff>
      <xdr:row>9</xdr:row>
      <xdr:rowOff>57150</xdr:rowOff>
    </xdr:from>
    <xdr:to>
      <xdr:col>25</xdr:col>
      <xdr:colOff>133349</xdr:colOff>
      <xdr:row>39</xdr:row>
      <xdr:rowOff>47626</xdr:rowOff>
    </xdr:to>
    <xdr:sp macro="" textlink="">
      <xdr:nvSpPr>
        <xdr:cNvPr id="10" name="Rectangle: Diagonal Corners Rounded 9">
          <a:extLst>
            <a:ext uri="{FF2B5EF4-FFF2-40B4-BE49-F238E27FC236}">
              <a16:creationId xmlns:a16="http://schemas.microsoft.com/office/drawing/2014/main" id="{240D1A08-BB15-6A69-85F2-8A86FFE03347}"/>
            </a:ext>
          </a:extLst>
        </xdr:cNvPr>
        <xdr:cNvSpPr/>
      </xdr:nvSpPr>
      <xdr:spPr>
        <a:xfrm>
          <a:off x="5924550" y="1771650"/>
          <a:ext cx="9448799" cy="5705476"/>
        </a:xfrm>
        <a:prstGeom prst="round2DiagRect">
          <a:avLst>
            <a:gd name="adj1" fmla="val 8602"/>
            <a:gd name="adj2" fmla="val 0"/>
          </a:avLst>
        </a:prstGeom>
        <a:solidFill>
          <a:schemeClr val="bg1"/>
        </a:solidFill>
        <a:ln>
          <a:noFill/>
        </a:ln>
        <a:effectLst>
          <a:outerShdw blurRad="63500" sx="102000" sy="102000" algn="ctr" rotWithShape="0">
            <a:prstClr val="black">
              <a:alpha val="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180974</xdr:colOff>
      <xdr:row>0</xdr:row>
      <xdr:rowOff>123825</xdr:rowOff>
    </xdr:from>
    <xdr:ext cx="5762626" cy="593304"/>
    <xdr:sp macro="" textlink="">
      <xdr:nvSpPr>
        <xdr:cNvPr id="7" name="TextBox 6">
          <a:extLst>
            <a:ext uri="{FF2B5EF4-FFF2-40B4-BE49-F238E27FC236}">
              <a16:creationId xmlns:a16="http://schemas.microsoft.com/office/drawing/2014/main" id="{03145411-F233-42DE-9646-0924C80A39CC}"/>
            </a:ext>
          </a:extLst>
        </xdr:cNvPr>
        <xdr:cNvSpPr txBox="1"/>
      </xdr:nvSpPr>
      <xdr:spPr>
        <a:xfrm>
          <a:off x="790574" y="123825"/>
          <a:ext cx="5762626"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gradFill>
                <a:gsLst>
                  <a:gs pos="78000">
                    <a:srgbClr val="7030A0"/>
                  </a:gs>
                  <a:gs pos="0">
                    <a:schemeClr val="tx1">
                      <a:lumMod val="65000"/>
                      <a:lumOff val="35000"/>
                    </a:schemeClr>
                  </a:gs>
                  <a:gs pos="30000">
                    <a:schemeClr val="bg1">
                      <a:lumMod val="50000"/>
                    </a:schemeClr>
                  </a:gs>
                </a:gsLst>
                <a:lin ang="0" scaled="1"/>
              </a:gradFill>
            </a:rPr>
            <a:t>Kix Business </a:t>
          </a:r>
          <a:r>
            <a:rPr lang="en-US" sz="3200" b="0">
              <a:gradFill>
                <a:gsLst>
                  <a:gs pos="78000">
                    <a:srgbClr val="7030A0"/>
                  </a:gs>
                  <a:gs pos="0">
                    <a:schemeClr val="tx1">
                      <a:lumMod val="65000"/>
                      <a:lumOff val="35000"/>
                    </a:schemeClr>
                  </a:gs>
                  <a:gs pos="30000">
                    <a:schemeClr val="bg1">
                      <a:lumMod val="50000"/>
                    </a:schemeClr>
                  </a:gs>
                </a:gsLst>
                <a:lin ang="0" scaled="1"/>
              </a:gradFill>
            </a:rPr>
            <a:t>Dashboard</a:t>
          </a:r>
        </a:p>
      </xdr:txBody>
    </xdr:sp>
    <xdr:clientData/>
  </xdr:oneCellAnchor>
  <xdr:twoCellAnchor>
    <xdr:from>
      <xdr:col>9</xdr:col>
      <xdr:colOff>600075</xdr:colOff>
      <xdr:row>13</xdr:row>
      <xdr:rowOff>123823</xdr:rowOff>
    </xdr:from>
    <xdr:to>
      <xdr:col>25</xdr:col>
      <xdr:colOff>104774</xdr:colOff>
      <xdr:row>35</xdr:row>
      <xdr:rowOff>180974</xdr:rowOff>
    </xdr:to>
    <mc:AlternateContent xmlns:mc="http://schemas.openxmlformats.org/markup-compatibility/2006">
      <mc:Choice xmlns:we="http://schemas.microsoft.com/office/webextensions/webextension/2010/11" Requires="we">
        <xdr:graphicFrame macro="">
          <xdr:nvGraphicFramePr>
            <xdr:cNvPr id="12" name="Add-in 11" title="Zebra BI Tables for Office">
              <a:extLst>
                <a:ext uri="{FF2B5EF4-FFF2-40B4-BE49-F238E27FC236}">
                  <a16:creationId xmlns:a16="http://schemas.microsoft.com/office/drawing/2014/main" id="{68358CF7-35A0-4255-9F2C-829D4AD79724}"/>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12" name="Add-in 11" title="Zebra BI Tables for Office">
              <a:extLst>
                <a:ext uri="{FF2B5EF4-FFF2-40B4-BE49-F238E27FC236}">
                  <a16:creationId xmlns:a16="http://schemas.microsoft.com/office/drawing/2014/main" id="{68358CF7-35A0-4255-9F2C-829D4AD79724}"/>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editAs="oneCell">
    <xdr:from>
      <xdr:col>2</xdr:col>
      <xdr:colOff>504825</xdr:colOff>
      <xdr:row>9</xdr:row>
      <xdr:rowOff>142876</xdr:rowOff>
    </xdr:from>
    <xdr:to>
      <xdr:col>9</xdr:col>
      <xdr:colOff>238125</xdr:colOff>
      <xdr:row>23</xdr:row>
      <xdr:rowOff>1</xdr:rowOff>
    </xdr:to>
    <mc:AlternateContent xmlns:mc="http://schemas.openxmlformats.org/markup-compatibility/2006" xmlns:a14="http://schemas.microsoft.com/office/drawing/2010/main">
      <mc:Choice Requires="a14">
        <xdr:graphicFrame macro="">
          <xdr:nvGraphicFramePr>
            <xdr:cNvPr id="13" name="Month Name">
              <a:extLst>
                <a:ext uri="{FF2B5EF4-FFF2-40B4-BE49-F238E27FC236}">
                  <a16:creationId xmlns:a16="http://schemas.microsoft.com/office/drawing/2014/main" id="{0F609828-533F-46A4-800C-60D304EFF21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724025" y="1857376"/>
              <a:ext cx="40005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180975</xdr:colOff>
      <xdr:row>27</xdr:row>
      <xdr:rowOff>66675</xdr:rowOff>
    </xdr:from>
    <xdr:to>
      <xdr:col>8</xdr:col>
      <xdr:colOff>152400</xdr:colOff>
      <xdr:row>30</xdr:row>
      <xdr:rowOff>180975</xdr:rowOff>
    </xdr:to>
    <xdr:sp macro="" textlink="">
      <xdr:nvSpPr>
        <xdr:cNvPr id="14" name="Rectangle: Diagonal Corners Rounded 13">
          <a:extLst>
            <a:ext uri="{FF2B5EF4-FFF2-40B4-BE49-F238E27FC236}">
              <a16:creationId xmlns:a16="http://schemas.microsoft.com/office/drawing/2014/main" id="{C9DE8950-A3AF-6EC0-807D-E46FD3C54626}"/>
            </a:ext>
          </a:extLst>
        </xdr:cNvPr>
        <xdr:cNvSpPr/>
      </xdr:nvSpPr>
      <xdr:spPr>
        <a:xfrm>
          <a:off x="1400175" y="5210175"/>
          <a:ext cx="3629025" cy="685800"/>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180975</xdr:colOff>
      <xdr:row>32</xdr:row>
      <xdr:rowOff>9525</xdr:rowOff>
    </xdr:from>
    <xdr:to>
      <xdr:col>8</xdr:col>
      <xdr:colOff>152400</xdr:colOff>
      <xdr:row>35</xdr:row>
      <xdr:rowOff>123825</xdr:rowOff>
    </xdr:to>
    <xdr:sp macro="" textlink="">
      <xdr:nvSpPr>
        <xdr:cNvPr id="15" name="Rectangle: Diagonal Corners Rounded 14">
          <a:extLst>
            <a:ext uri="{FF2B5EF4-FFF2-40B4-BE49-F238E27FC236}">
              <a16:creationId xmlns:a16="http://schemas.microsoft.com/office/drawing/2014/main" id="{2E8ABC2E-92B9-30BD-631C-3486804D11A8}"/>
            </a:ext>
          </a:extLst>
        </xdr:cNvPr>
        <xdr:cNvSpPr/>
      </xdr:nvSpPr>
      <xdr:spPr>
        <a:xfrm>
          <a:off x="1400175" y="6105525"/>
          <a:ext cx="3629025" cy="685800"/>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180975</xdr:colOff>
      <xdr:row>36</xdr:row>
      <xdr:rowOff>142875</xdr:rowOff>
    </xdr:from>
    <xdr:to>
      <xdr:col>8</xdr:col>
      <xdr:colOff>152400</xdr:colOff>
      <xdr:row>40</xdr:row>
      <xdr:rowOff>66675</xdr:rowOff>
    </xdr:to>
    <xdr:sp macro="" textlink="">
      <xdr:nvSpPr>
        <xdr:cNvPr id="16" name="Rectangle: Diagonal Corners Rounded 15">
          <a:extLst>
            <a:ext uri="{FF2B5EF4-FFF2-40B4-BE49-F238E27FC236}">
              <a16:creationId xmlns:a16="http://schemas.microsoft.com/office/drawing/2014/main" id="{6E5D1B58-7D95-BE80-70C8-049218D45784}"/>
            </a:ext>
          </a:extLst>
        </xdr:cNvPr>
        <xdr:cNvSpPr/>
      </xdr:nvSpPr>
      <xdr:spPr>
        <a:xfrm>
          <a:off x="1400175" y="7000875"/>
          <a:ext cx="3629025" cy="685800"/>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38100</xdr:colOff>
      <xdr:row>28</xdr:row>
      <xdr:rowOff>32005</xdr:rowOff>
    </xdr:from>
    <xdr:ext cx="1609726" cy="374141"/>
    <xdr:sp macro="" textlink="">
      <xdr:nvSpPr>
        <xdr:cNvPr id="17" name="TextBox 16">
          <a:extLst>
            <a:ext uri="{FF2B5EF4-FFF2-40B4-BE49-F238E27FC236}">
              <a16:creationId xmlns:a16="http://schemas.microsoft.com/office/drawing/2014/main" id="{156533D1-D600-3B87-4BAD-3A8852C4215C}"/>
            </a:ext>
          </a:extLst>
        </xdr:cNvPr>
        <xdr:cNvSpPr txBox="1"/>
      </xdr:nvSpPr>
      <xdr:spPr>
        <a:xfrm>
          <a:off x="1866900" y="5366005"/>
          <a:ext cx="160972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bg1">
                  <a:lumMod val="50000"/>
                </a:schemeClr>
              </a:solidFill>
            </a:rPr>
            <a:t>Total</a:t>
          </a:r>
          <a:r>
            <a:rPr lang="en-US" sz="1800" baseline="0">
              <a:solidFill>
                <a:schemeClr val="bg1">
                  <a:lumMod val="50000"/>
                </a:schemeClr>
              </a:solidFill>
            </a:rPr>
            <a:t> Revenue</a:t>
          </a:r>
          <a:endParaRPr lang="en-US" sz="1800" b="0">
            <a:solidFill>
              <a:srgbClr val="7030A0"/>
            </a:solidFill>
          </a:endParaRPr>
        </a:p>
      </xdr:txBody>
    </xdr:sp>
    <xdr:clientData/>
  </xdr:oneCellAnchor>
  <xdr:oneCellAnchor>
    <xdr:from>
      <xdr:col>3</xdr:col>
      <xdr:colOff>38100</xdr:colOff>
      <xdr:row>32</xdr:row>
      <xdr:rowOff>165355</xdr:rowOff>
    </xdr:from>
    <xdr:ext cx="1304926" cy="374141"/>
    <xdr:sp macro="" textlink="">
      <xdr:nvSpPr>
        <xdr:cNvPr id="19" name="TextBox 18">
          <a:extLst>
            <a:ext uri="{FF2B5EF4-FFF2-40B4-BE49-F238E27FC236}">
              <a16:creationId xmlns:a16="http://schemas.microsoft.com/office/drawing/2014/main" id="{4647AD9F-B329-CE90-8A17-984EBE259764}"/>
            </a:ext>
          </a:extLst>
        </xdr:cNvPr>
        <xdr:cNvSpPr txBox="1"/>
      </xdr:nvSpPr>
      <xdr:spPr>
        <a:xfrm>
          <a:off x="1866900" y="6261355"/>
          <a:ext cx="130492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bg1">
                  <a:lumMod val="50000"/>
                </a:schemeClr>
              </a:solidFill>
            </a:rPr>
            <a:t>Total</a:t>
          </a:r>
          <a:r>
            <a:rPr lang="en-US" sz="1800" baseline="0">
              <a:solidFill>
                <a:schemeClr val="bg1">
                  <a:lumMod val="50000"/>
                </a:schemeClr>
              </a:solidFill>
            </a:rPr>
            <a:t> Target</a:t>
          </a:r>
          <a:endParaRPr lang="en-US" sz="1800" b="0">
            <a:solidFill>
              <a:srgbClr val="7030A0"/>
            </a:solidFill>
          </a:endParaRPr>
        </a:p>
      </xdr:txBody>
    </xdr:sp>
    <xdr:clientData/>
  </xdr:oneCellAnchor>
  <xdr:oneCellAnchor>
    <xdr:from>
      <xdr:col>3</xdr:col>
      <xdr:colOff>38100</xdr:colOff>
      <xdr:row>37</xdr:row>
      <xdr:rowOff>108205</xdr:rowOff>
    </xdr:from>
    <xdr:ext cx="1057275" cy="374141"/>
    <xdr:sp macro="" textlink="">
      <xdr:nvSpPr>
        <xdr:cNvPr id="20" name="TextBox 19">
          <a:extLst>
            <a:ext uri="{FF2B5EF4-FFF2-40B4-BE49-F238E27FC236}">
              <a16:creationId xmlns:a16="http://schemas.microsoft.com/office/drawing/2014/main" id="{9ED4796D-4468-4A4D-0D49-987177866E8C}"/>
            </a:ext>
          </a:extLst>
        </xdr:cNvPr>
        <xdr:cNvSpPr txBox="1"/>
      </xdr:nvSpPr>
      <xdr:spPr>
        <a:xfrm>
          <a:off x="1866900" y="7156705"/>
          <a:ext cx="10572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0">
              <a:solidFill>
                <a:schemeClr val="bg1">
                  <a:lumMod val="50000"/>
                </a:schemeClr>
              </a:solidFill>
            </a:rPr>
            <a:t>Variance</a:t>
          </a:r>
          <a:endParaRPr lang="en-US" sz="1800" b="0">
            <a:solidFill>
              <a:srgbClr val="7030A0"/>
            </a:solidFill>
          </a:endParaRPr>
        </a:p>
      </xdr:txBody>
    </xdr:sp>
    <xdr:clientData/>
  </xdr:oneCellAnchor>
  <xdr:twoCellAnchor>
    <xdr:from>
      <xdr:col>2</xdr:col>
      <xdr:colOff>314325</xdr:colOff>
      <xdr:row>28</xdr:row>
      <xdr:rowOff>133350</xdr:rowOff>
    </xdr:from>
    <xdr:to>
      <xdr:col>2</xdr:col>
      <xdr:colOff>495300</xdr:colOff>
      <xdr:row>29</xdr:row>
      <xdr:rowOff>114300</xdr:rowOff>
    </xdr:to>
    <xdr:sp macro="" textlink="">
      <xdr:nvSpPr>
        <xdr:cNvPr id="21" name="Rectangle: Rounded Corners 20">
          <a:extLst>
            <a:ext uri="{FF2B5EF4-FFF2-40B4-BE49-F238E27FC236}">
              <a16:creationId xmlns:a16="http://schemas.microsoft.com/office/drawing/2014/main" id="{A1D0E62D-92AC-D010-53BF-9223EC6936F3}"/>
            </a:ext>
          </a:extLst>
        </xdr:cNvPr>
        <xdr:cNvSpPr/>
      </xdr:nvSpPr>
      <xdr:spPr>
        <a:xfrm>
          <a:off x="1533525" y="5467350"/>
          <a:ext cx="180975" cy="17145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314325</xdr:colOff>
      <xdr:row>33</xdr:row>
      <xdr:rowOff>76200</xdr:rowOff>
    </xdr:from>
    <xdr:to>
      <xdr:col>2</xdr:col>
      <xdr:colOff>495300</xdr:colOff>
      <xdr:row>34</xdr:row>
      <xdr:rowOff>57150</xdr:rowOff>
    </xdr:to>
    <xdr:sp macro="" textlink="">
      <xdr:nvSpPr>
        <xdr:cNvPr id="23" name="Rectangle: Rounded Corners 22">
          <a:extLst>
            <a:ext uri="{FF2B5EF4-FFF2-40B4-BE49-F238E27FC236}">
              <a16:creationId xmlns:a16="http://schemas.microsoft.com/office/drawing/2014/main" id="{3949CD1A-154A-ABCB-6397-5321217F1A80}"/>
            </a:ext>
          </a:extLst>
        </xdr:cNvPr>
        <xdr:cNvSpPr/>
      </xdr:nvSpPr>
      <xdr:spPr>
        <a:xfrm>
          <a:off x="1533525" y="6362700"/>
          <a:ext cx="180975" cy="17145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314325</xdr:colOff>
      <xdr:row>38</xdr:row>
      <xdr:rowOff>19050</xdr:rowOff>
    </xdr:from>
    <xdr:to>
      <xdr:col>2</xdr:col>
      <xdr:colOff>495300</xdr:colOff>
      <xdr:row>39</xdr:row>
      <xdr:rowOff>0</xdr:rowOff>
    </xdr:to>
    <xdr:sp macro="" textlink="">
      <xdr:nvSpPr>
        <xdr:cNvPr id="25" name="Rectangle: Rounded Corners 24">
          <a:extLst>
            <a:ext uri="{FF2B5EF4-FFF2-40B4-BE49-F238E27FC236}">
              <a16:creationId xmlns:a16="http://schemas.microsoft.com/office/drawing/2014/main" id="{086E5E99-F9F4-7902-75BC-C7BA1170E3B2}"/>
            </a:ext>
          </a:extLst>
        </xdr:cNvPr>
        <xdr:cNvSpPr/>
      </xdr:nvSpPr>
      <xdr:spPr>
        <a:xfrm>
          <a:off x="1533525" y="7258050"/>
          <a:ext cx="180975" cy="17145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600075</xdr:colOff>
      <xdr:row>28</xdr:row>
      <xdr:rowOff>32005</xdr:rowOff>
    </xdr:from>
    <xdr:ext cx="1019175" cy="374141"/>
    <xdr:sp macro="" textlink="Analysis!F13">
      <xdr:nvSpPr>
        <xdr:cNvPr id="26" name="TextBox 25">
          <a:extLst>
            <a:ext uri="{FF2B5EF4-FFF2-40B4-BE49-F238E27FC236}">
              <a16:creationId xmlns:a16="http://schemas.microsoft.com/office/drawing/2014/main" id="{867668BD-5ED4-8DD0-07CD-07DA62923F03}"/>
            </a:ext>
          </a:extLst>
        </xdr:cNvPr>
        <xdr:cNvSpPr txBox="1"/>
      </xdr:nvSpPr>
      <xdr:spPr>
        <a:xfrm>
          <a:off x="3648075" y="5366005"/>
          <a:ext cx="10191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C19F2A3-AF32-4C42-837F-33B2A0C0B23D}" type="TxLink">
            <a:rPr lang="en-US" sz="1800" b="0" i="0" u="none" strike="noStrike">
              <a:solidFill>
                <a:srgbClr val="000000"/>
              </a:solidFill>
              <a:latin typeface="Calibri"/>
              <a:ea typeface="Calibri"/>
              <a:cs typeface="Calibri"/>
            </a:rPr>
            <a:pPr/>
            <a:t>$468.3K</a:t>
          </a:fld>
          <a:endParaRPr lang="en-US" sz="1800" b="0">
            <a:solidFill>
              <a:srgbClr val="7030A0"/>
            </a:solidFill>
          </a:endParaRPr>
        </a:p>
      </xdr:txBody>
    </xdr:sp>
    <xdr:clientData/>
  </xdr:oneCellAnchor>
  <xdr:oneCellAnchor>
    <xdr:from>
      <xdr:col>5</xdr:col>
      <xdr:colOff>600075</xdr:colOff>
      <xdr:row>32</xdr:row>
      <xdr:rowOff>165355</xdr:rowOff>
    </xdr:from>
    <xdr:ext cx="1019175" cy="374141"/>
    <xdr:sp macro="" textlink="Analysis!Q13">
      <xdr:nvSpPr>
        <xdr:cNvPr id="27" name="TextBox 26">
          <a:extLst>
            <a:ext uri="{FF2B5EF4-FFF2-40B4-BE49-F238E27FC236}">
              <a16:creationId xmlns:a16="http://schemas.microsoft.com/office/drawing/2014/main" id="{CADEF833-5EDA-A19A-5CDE-D41350D20D61}"/>
            </a:ext>
          </a:extLst>
        </xdr:cNvPr>
        <xdr:cNvSpPr txBox="1"/>
      </xdr:nvSpPr>
      <xdr:spPr>
        <a:xfrm>
          <a:off x="3648075" y="6261355"/>
          <a:ext cx="101917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005E8340-B5D9-4343-A431-A2FDE70025AC}" type="TxLink">
            <a:rPr lang="en-US" sz="1800" b="0" i="0" u="none" strike="noStrike">
              <a:solidFill>
                <a:srgbClr val="000000"/>
              </a:solidFill>
              <a:latin typeface="Calibri"/>
              <a:ea typeface="Calibri"/>
              <a:cs typeface="Calibri"/>
            </a:rPr>
            <a:pPr marL="0" indent="0"/>
            <a:t>$445.6K</a:t>
          </a:fld>
          <a:endParaRPr lang="en-US" sz="1800" b="0" i="0" u="none" strike="noStrike">
            <a:solidFill>
              <a:srgbClr val="000000"/>
            </a:solidFill>
            <a:latin typeface="Calibri"/>
            <a:ea typeface="Calibri"/>
            <a:cs typeface="Calibri"/>
          </a:endParaRPr>
        </a:p>
      </xdr:txBody>
    </xdr:sp>
    <xdr:clientData/>
  </xdr:oneCellAnchor>
  <mc:AlternateContent xmlns:mc="http://schemas.openxmlformats.org/markup-compatibility/2006">
    <mc:Choice xmlns:a14="http://schemas.microsoft.com/office/drawing/2010/main" Requires="a14">
      <xdr:twoCellAnchor editAs="oneCell">
        <xdr:from>
          <xdr:col>5</xdr:col>
          <xdr:colOff>523875</xdr:colOff>
          <xdr:row>37</xdr:row>
          <xdr:rowOff>128588</xdr:rowOff>
        </xdr:from>
        <xdr:to>
          <xdr:col>7</xdr:col>
          <xdr:colOff>314325</xdr:colOff>
          <xdr:row>39</xdr:row>
          <xdr:rowOff>80963</xdr:rowOff>
        </xdr:to>
        <xdr:pic>
          <xdr:nvPicPr>
            <xdr:cNvPr id="37" name="Picture 36">
              <a:extLst>
                <a:ext uri="{FF2B5EF4-FFF2-40B4-BE49-F238E27FC236}">
                  <a16:creationId xmlns:a16="http://schemas.microsoft.com/office/drawing/2014/main" id="{A1BB18E1-44B4-8E9C-82EF-23D8ECC18BF1}"/>
                </a:ext>
              </a:extLst>
            </xdr:cNvPr>
            <xdr:cNvPicPr>
              <a:picLocks noChangeAspect="1" noChangeArrowheads="1"/>
              <a:extLst>
                <a:ext uri="{84589F7E-364E-4C9E-8A38-B11213B215E9}">
                  <a14:cameraTool cellRange="Analysis!$C$15" spid="_x0000_s5215"/>
                </a:ext>
              </a:extLst>
            </xdr:cNvPicPr>
          </xdr:nvPicPr>
          <xdr:blipFill>
            <a:blip xmlns:r="http://schemas.openxmlformats.org/officeDocument/2006/relationships" r:embed="rId3"/>
            <a:srcRect/>
            <a:stretch>
              <a:fillRect/>
            </a:stretch>
          </xdr:blipFill>
          <xdr:spPr bwMode="auto">
            <a:xfrm>
              <a:off x="3571875" y="7177088"/>
              <a:ext cx="1009650" cy="3333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352425</xdr:colOff>
      <xdr:row>1</xdr:row>
      <xdr:rowOff>47625</xdr:rowOff>
    </xdr:from>
    <xdr:to>
      <xdr:col>13</xdr:col>
      <xdr:colOff>438150</xdr:colOff>
      <xdr:row>3</xdr:row>
      <xdr:rowOff>9525</xdr:rowOff>
    </xdr:to>
    <xdr:sp macro="" textlink="">
      <xdr:nvSpPr>
        <xdr:cNvPr id="29" name="Rectangle: Rounded Corners 28">
          <a:hlinkClick xmlns:r="http://schemas.openxmlformats.org/officeDocument/2006/relationships" r:id="rId4"/>
          <a:extLst>
            <a:ext uri="{FF2B5EF4-FFF2-40B4-BE49-F238E27FC236}">
              <a16:creationId xmlns:a16="http://schemas.microsoft.com/office/drawing/2014/main" id="{3EBDF2EC-EE93-4228-97CA-7C6B7D3E4388}"/>
            </a:ext>
          </a:extLst>
        </xdr:cNvPr>
        <xdr:cNvSpPr/>
      </xdr:nvSpPr>
      <xdr:spPr>
        <a:xfrm>
          <a:off x="7058025" y="238125"/>
          <a:ext cx="1304925" cy="3429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rPr>
            <a:t>Store</a:t>
          </a:r>
        </a:p>
      </xdr:txBody>
    </xdr:sp>
    <xdr:clientData/>
  </xdr:twoCellAnchor>
  <xdr:twoCellAnchor>
    <xdr:from>
      <xdr:col>14</xdr:col>
      <xdr:colOff>200025</xdr:colOff>
      <xdr:row>1</xdr:row>
      <xdr:rowOff>47625</xdr:rowOff>
    </xdr:from>
    <xdr:to>
      <xdr:col>16</xdr:col>
      <xdr:colOff>285750</xdr:colOff>
      <xdr:row>3</xdr:row>
      <xdr:rowOff>9525</xdr:rowOff>
    </xdr:to>
    <xdr:sp macro="" textlink="">
      <xdr:nvSpPr>
        <xdr:cNvPr id="30" name="Rectangle: Rounded Corners 29">
          <a:hlinkClick xmlns:r="http://schemas.openxmlformats.org/officeDocument/2006/relationships" r:id="rId5"/>
          <a:extLst>
            <a:ext uri="{FF2B5EF4-FFF2-40B4-BE49-F238E27FC236}">
              <a16:creationId xmlns:a16="http://schemas.microsoft.com/office/drawing/2014/main" id="{F14F65ED-F20A-4251-A845-39B1C9D5EEEB}"/>
            </a:ext>
          </a:extLst>
        </xdr:cNvPr>
        <xdr:cNvSpPr/>
      </xdr:nvSpPr>
      <xdr:spPr>
        <a:xfrm>
          <a:off x="8734425" y="238125"/>
          <a:ext cx="1304925" cy="3429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rPr>
            <a:t>Time Frame</a:t>
          </a:r>
        </a:p>
      </xdr:txBody>
    </xdr:sp>
    <xdr:clientData/>
  </xdr:twoCellAnchor>
  <xdr:twoCellAnchor>
    <xdr:from>
      <xdr:col>17</xdr:col>
      <xdr:colOff>47625</xdr:colOff>
      <xdr:row>1</xdr:row>
      <xdr:rowOff>47625</xdr:rowOff>
    </xdr:from>
    <xdr:to>
      <xdr:col>19</xdr:col>
      <xdr:colOff>133350</xdr:colOff>
      <xdr:row>3</xdr:row>
      <xdr:rowOff>9525</xdr:rowOff>
    </xdr:to>
    <xdr:sp macro="" textlink="">
      <xdr:nvSpPr>
        <xdr:cNvPr id="31" name="Rectangle: Rounded Corners 30">
          <a:extLst>
            <a:ext uri="{FF2B5EF4-FFF2-40B4-BE49-F238E27FC236}">
              <a16:creationId xmlns:a16="http://schemas.microsoft.com/office/drawing/2014/main" id="{B7779B57-B99E-45AE-B338-5F92728C9F61}"/>
            </a:ext>
          </a:extLst>
        </xdr:cNvPr>
        <xdr:cNvSpPr/>
      </xdr:nvSpPr>
      <xdr:spPr>
        <a:xfrm>
          <a:off x="10410825" y="238125"/>
          <a:ext cx="1304925" cy="342900"/>
        </a:xfrm>
        <a:prstGeom prst="round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Profile View</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171449</xdr:colOff>
      <xdr:row>4</xdr:row>
      <xdr:rowOff>190499</xdr:rowOff>
    </xdr:from>
    <xdr:to>
      <xdr:col>13</xdr:col>
      <xdr:colOff>113849</xdr:colOff>
      <xdr:row>24</xdr:row>
      <xdr:rowOff>160499</xdr:rowOff>
    </xdr:to>
    <xdr:sp macro="" textlink="">
      <xdr:nvSpPr>
        <xdr:cNvPr id="56" name="Rectangle: Rounded Corners 55">
          <a:extLst>
            <a:ext uri="{FF2B5EF4-FFF2-40B4-BE49-F238E27FC236}">
              <a16:creationId xmlns:a16="http://schemas.microsoft.com/office/drawing/2014/main" id="{01241D90-A656-6541-1109-5F50C1E7FDC5}"/>
            </a:ext>
          </a:extLst>
        </xdr:cNvPr>
        <xdr:cNvSpPr/>
      </xdr:nvSpPr>
      <xdr:spPr>
        <a:xfrm>
          <a:off x="4438649" y="952499"/>
          <a:ext cx="3600000" cy="3780000"/>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295275</xdr:colOff>
      <xdr:row>0</xdr:row>
      <xdr:rowOff>161925</xdr:rowOff>
    </xdr:from>
    <xdr:to>
      <xdr:col>25</xdr:col>
      <xdr:colOff>514350</xdr:colOff>
      <xdr:row>3</xdr:row>
      <xdr:rowOff>104775</xdr:rowOff>
    </xdr:to>
    <xdr:sp macro="" textlink="">
      <xdr:nvSpPr>
        <xdr:cNvPr id="2" name="Rectangle 1">
          <a:extLst>
            <a:ext uri="{FF2B5EF4-FFF2-40B4-BE49-F238E27FC236}">
              <a16:creationId xmlns:a16="http://schemas.microsoft.com/office/drawing/2014/main" id="{60738AB6-827C-4AF3-82D8-06426847A850}"/>
            </a:ext>
          </a:extLst>
        </xdr:cNvPr>
        <xdr:cNvSpPr/>
      </xdr:nvSpPr>
      <xdr:spPr>
        <a:xfrm>
          <a:off x="295275" y="161925"/>
          <a:ext cx="15459075" cy="514350"/>
        </a:xfrm>
        <a:prstGeom prst="rect">
          <a:avLst/>
        </a:prstGeom>
        <a:gradFill flip="none" rotWithShape="1">
          <a:gsLst>
            <a:gs pos="100000">
              <a:schemeClr val="bg1">
                <a:lumMod val="95000"/>
              </a:schemeClr>
            </a:gs>
            <a:gs pos="0">
              <a:schemeClr val="bg1">
                <a:lumMod val="95000"/>
              </a:schemeClr>
            </a:gs>
            <a:gs pos="53000">
              <a:schemeClr val="bg1"/>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0</xdr:rowOff>
    </xdr:from>
    <xdr:to>
      <xdr:col>0</xdr:col>
      <xdr:colOff>342900</xdr:colOff>
      <xdr:row>52</xdr:row>
      <xdr:rowOff>180974</xdr:rowOff>
    </xdr:to>
    <xdr:sp macro="" textlink="">
      <xdr:nvSpPr>
        <xdr:cNvPr id="3" name="Rectangle 2">
          <a:extLst>
            <a:ext uri="{FF2B5EF4-FFF2-40B4-BE49-F238E27FC236}">
              <a16:creationId xmlns:a16="http://schemas.microsoft.com/office/drawing/2014/main" id="{0931DEDE-6D80-4B23-A189-0F017955A061}"/>
            </a:ext>
          </a:extLst>
        </xdr:cNvPr>
        <xdr:cNvSpPr/>
      </xdr:nvSpPr>
      <xdr:spPr>
        <a:xfrm>
          <a:off x="57150" y="0"/>
          <a:ext cx="285750" cy="10086974"/>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257174</xdr:colOff>
      <xdr:row>1</xdr:row>
      <xdr:rowOff>152400</xdr:rowOff>
    </xdr:from>
    <xdr:to>
      <xdr:col>33</xdr:col>
      <xdr:colOff>448654</xdr:colOff>
      <xdr:row>57</xdr:row>
      <xdr:rowOff>19050</xdr:rowOff>
    </xdr:to>
    <xdr:sp macro="" textlink="">
      <xdr:nvSpPr>
        <xdr:cNvPr id="4" name="Moon 3">
          <a:extLst>
            <a:ext uri="{FF2B5EF4-FFF2-40B4-BE49-F238E27FC236}">
              <a16:creationId xmlns:a16="http://schemas.microsoft.com/office/drawing/2014/main" id="{DA3E1B61-2420-4EF3-BC6B-44EE420BBC92}"/>
            </a:ext>
          </a:extLst>
        </xdr:cNvPr>
        <xdr:cNvSpPr/>
      </xdr:nvSpPr>
      <xdr:spPr>
        <a:xfrm rot="462933" flipH="1">
          <a:off x="14887574" y="342900"/>
          <a:ext cx="5677880" cy="10534650"/>
        </a:xfrm>
        <a:prstGeom prst="moon">
          <a:avLst>
            <a:gd name="adj" fmla="val 56258"/>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304799</xdr:colOff>
      <xdr:row>4</xdr:row>
      <xdr:rowOff>190499</xdr:rowOff>
    </xdr:from>
    <xdr:to>
      <xdr:col>26</xdr:col>
      <xdr:colOff>180974</xdr:colOff>
      <xdr:row>44</xdr:row>
      <xdr:rowOff>160018</xdr:rowOff>
    </xdr:to>
    <xdr:sp macro="" textlink="">
      <xdr:nvSpPr>
        <xdr:cNvPr id="5" name="Rectangle: Diagonal Corners Rounded 4">
          <a:extLst>
            <a:ext uri="{FF2B5EF4-FFF2-40B4-BE49-F238E27FC236}">
              <a16:creationId xmlns:a16="http://schemas.microsoft.com/office/drawing/2014/main" id="{0284BC29-251C-4B7C-91A4-D315750531B3}"/>
            </a:ext>
          </a:extLst>
        </xdr:cNvPr>
        <xdr:cNvSpPr/>
      </xdr:nvSpPr>
      <xdr:spPr>
        <a:xfrm>
          <a:off x="8229599" y="952499"/>
          <a:ext cx="7800975" cy="7589519"/>
        </a:xfrm>
        <a:prstGeom prst="round2DiagRect">
          <a:avLst>
            <a:gd name="adj1" fmla="val 8602"/>
            <a:gd name="adj2" fmla="val 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485774</xdr:colOff>
      <xdr:row>0</xdr:row>
      <xdr:rowOff>0</xdr:rowOff>
    </xdr:from>
    <xdr:to>
      <xdr:col>26</xdr:col>
      <xdr:colOff>114299</xdr:colOff>
      <xdr:row>0</xdr:row>
      <xdr:rowOff>47625</xdr:rowOff>
    </xdr:to>
    <xdr:sp macro="" textlink="">
      <xdr:nvSpPr>
        <xdr:cNvPr id="6" name="Rectangle: Rounded Corners 5">
          <a:extLst>
            <a:ext uri="{FF2B5EF4-FFF2-40B4-BE49-F238E27FC236}">
              <a16:creationId xmlns:a16="http://schemas.microsoft.com/office/drawing/2014/main" id="{698ADA65-4D1A-4168-A5D7-2EAE46B83FAC}"/>
            </a:ext>
          </a:extLst>
        </xdr:cNvPr>
        <xdr:cNvSpPr/>
      </xdr:nvSpPr>
      <xdr:spPr>
        <a:xfrm>
          <a:off x="15725774" y="0"/>
          <a:ext cx="238125" cy="47625"/>
        </a:xfrm>
        <a:prstGeom prst="round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323850</xdr:colOff>
      <xdr:row>1</xdr:row>
      <xdr:rowOff>152400</xdr:rowOff>
    </xdr:from>
    <xdr:to>
      <xdr:col>33</xdr:col>
      <xdr:colOff>515330</xdr:colOff>
      <xdr:row>57</xdr:row>
      <xdr:rowOff>19050</xdr:rowOff>
    </xdr:to>
    <xdr:sp macro="" textlink="">
      <xdr:nvSpPr>
        <xdr:cNvPr id="7" name="Moon 6">
          <a:extLst>
            <a:ext uri="{FF2B5EF4-FFF2-40B4-BE49-F238E27FC236}">
              <a16:creationId xmlns:a16="http://schemas.microsoft.com/office/drawing/2014/main" id="{0152BC84-AD7E-454C-B32F-2DAEF60449F0}"/>
            </a:ext>
          </a:extLst>
        </xdr:cNvPr>
        <xdr:cNvSpPr/>
      </xdr:nvSpPr>
      <xdr:spPr>
        <a:xfrm rot="462933" flipH="1">
          <a:off x="14954250" y="342900"/>
          <a:ext cx="5677880" cy="10534650"/>
        </a:xfrm>
        <a:prstGeom prst="moon">
          <a:avLst>
            <a:gd name="adj" fmla="val 56258"/>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285750</xdr:colOff>
      <xdr:row>52</xdr:row>
      <xdr:rowOff>180974</xdr:rowOff>
    </xdr:to>
    <xdr:sp macro="" textlink="">
      <xdr:nvSpPr>
        <xdr:cNvPr id="9" name="Rectangle 8">
          <a:extLst>
            <a:ext uri="{FF2B5EF4-FFF2-40B4-BE49-F238E27FC236}">
              <a16:creationId xmlns:a16="http://schemas.microsoft.com/office/drawing/2014/main" id="{DC530D0F-CD6F-4F9E-B171-E376D5EBCC41}"/>
            </a:ext>
          </a:extLst>
        </xdr:cNvPr>
        <xdr:cNvSpPr/>
      </xdr:nvSpPr>
      <xdr:spPr>
        <a:xfrm>
          <a:off x="0" y="0"/>
          <a:ext cx="285750" cy="10086974"/>
        </a:xfrm>
        <a:prstGeom prst="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180974</xdr:colOff>
      <xdr:row>0</xdr:row>
      <xdr:rowOff>133350</xdr:rowOff>
    </xdr:from>
    <xdr:ext cx="5762626" cy="593304"/>
    <xdr:sp macro="" textlink="">
      <xdr:nvSpPr>
        <xdr:cNvPr id="12" name="TextBox 11">
          <a:extLst>
            <a:ext uri="{FF2B5EF4-FFF2-40B4-BE49-F238E27FC236}">
              <a16:creationId xmlns:a16="http://schemas.microsoft.com/office/drawing/2014/main" id="{7631765A-A40F-4A69-A320-459BB8C16DFF}"/>
            </a:ext>
          </a:extLst>
        </xdr:cNvPr>
        <xdr:cNvSpPr txBox="1"/>
      </xdr:nvSpPr>
      <xdr:spPr>
        <a:xfrm>
          <a:off x="790574" y="133350"/>
          <a:ext cx="5762626"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gradFill>
                <a:gsLst>
                  <a:gs pos="78000">
                    <a:srgbClr val="7030A0"/>
                  </a:gs>
                  <a:gs pos="0">
                    <a:schemeClr val="tx1">
                      <a:lumMod val="65000"/>
                      <a:lumOff val="35000"/>
                    </a:schemeClr>
                  </a:gs>
                  <a:gs pos="30000">
                    <a:schemeClr val="bg1">
                      <a:lumMod val="50000"/>
                    </a:schemeClr>
                  </a:gs>
                </a:gsLst>
                <a:lin ang="0" scaled="1"/>
              </a:gradFill>
            </a:rPr>
            <a:t>Kix Business </a:t>
          </a:r>
          <a:r>
            <a:rPr lang="en-US" sz="3200" b="0">
              <a:gradFill>
                <a:gsLst>
                  <a:gs pos="78000">
                    <a:srgbClr val="7030A0"/>
                  </a:gs>
                  <a:gs pos="0">
                    <a:schemeClr val="tx1">
                      <a:lumMod val="65000"/>
                      <a:lumOff val="35000"/>
                    </a:schemeClr>
                  </a:gs>
                  <a:gs pos="30000">
                    <a:schemeClr val="bg1">
                      <a:lumMod val="50000"/>
                    </a:schemeClr>
                  </a:gs>
                </a:gsLst>
                <a:lin ang="0" scaled="1"/>
              </a:gradFill>
            </a:rPr>
            <a:t>Dashboard</a:t>
          </a:r>
        </a:p>
      </xdr:txBody>
    </xdr:sp>
    <xdr:clientData/>
  </xdr:oneCellAnchor>
  <xdr:twoCellAnchor>
    <xdr:from>
      <xdr:col>7</xdr:col>
      <xdr:colOff>171449</xdr:colOff>
      <xdr:row>4</xdr:row>
      <xdr:rowOff>190499</xdr:rowOff>
    </xdr:from>
    <xdr:to>
      <xdr:col>13</xdr:col>
      <xdr:colOff>113849</xdr:colOff>
      <xdr:row>24</xdr:row>
      <xdr:rowOff>160499</xdr:rowOff>
    </xdr:to>
    <xdr:sp macro="" textlink="">
      <xdr:nvSpPr>
        <xdr:cNvPr id="29" name="Rectangle: Rounded Corners 28">
          <a:extLst>
            <a:ext uri="{FF2B5EF4-FFF2-40B4-BE49-F238E27FC236}">
              <a16:creationId xmlns:a16="http://schemas.microsoft.com/office/drawing/2014/main" id="{ED48AF03-6AB9-91EC-C6C9-C3B1112A06E6}"/>
            </a:ext>
          </a:extLst>
        </xdr:cNvPr>
        <xdr:cNvSpPr/>
      </xdr:nvSpPr>
      <xdr:spPr>
        <a:xfrm>
          <a:off x="4438649" y="952499"/>
          <a:ext cx="3600000" cy="378000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400" b="0">
            <a:solidFill>
              <a:schemeClr val="tx1">
                <a:lumMod val="75000"/>
                <a:lumOff val="25000"/>
              </a:schemeClr>
            </a:solidFill>
          </a:endParaRPr>
        </a:p>
      </xdr:txBody>
    </xdr:sp>
    <xdr:clientData/>
  </xdr:twoCellAnchor>
  <xdr:twoCellAnchor>
    <xdr:from>
      <xdr:col>1</xdr:col>
      <xdr:colOff>38100</xdr:colOff>
      <xdr:row>4</xdr:row>
      <xdr:rowOff>190499</xdr:rowOff>
    </xdr:from>
    <xdr:to>
      <xdr:col>6</xdr:col>
      <xdr:colOff>590100</xdr:colOff>
      <xdr:row>24</xdr:row>
      <xdr:rowOff>160499</xdr:rowOff>
    </xdr:to>
    <xdr:sp macro="" textlink="">
      <xdr:nvSpPr>
        <xdr:cNvPr id="30" name="Rectangle: Rounded Corners 29">
          <a:extLst>
            <a:ext uri="{FF2B5EF4-FFF2-40B4-BE49-F238E27FC236}">
              <a16:creationId xmlns:a16="http://schemas.microsoft.com/office/drawing/2014/main" id="{121E5660-2831-0C22-4F28-27E31A73F29A}"/>
            </a:ext>
          </a:extLst>
        </xdr:cNvPr>
        <xdr:cNvSpPr/>
      </xdr:nvSpPr>
      <xdr:spPr>
        <a:xfrm>
          <a:off x="647700" y="952499"/>
          <a:ext cx="3600000" cy="3780000"/>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28575</xdr:colOff>
      <xdr:row>25</xdr:row>
      <xdr:rowOff>93342</xdr:rowOff>
    </xdr:from>
    <xdr:to>
      <xdr:col>13</xdr:col>
      <xdr:colOff>85274</xdr:colOff>
      <xdr:row>44</xdr:row>
      <xdr:rowOff>160018</xdr:rowOff>
    </xdr:to>
    <xdr:sp macro="" textlink="">
      <xdr:nvSpPr>
        <xdr:cNvPr id="32" name="Rectangle: Rounded Corners 31">
          <a:extLst>
            <a:ext uri="{FF2B5EF4-FFF2-40B4-BE49-F238E27FC236}">
              <a16:creationId xmlns:a16="http://schemas.microsoft.com/office/drawing/2014/main" id="{E4CA01D2-E528-6CFB-9B8C-E1F4F13BD4DD}"/>
            </a:ext>
          </a:extLst>
        </xdr:cNvPr>
        <xdr:cNvSpPr/>
      </xdr:nvSpPr>
      <xdr:spPr>
        <a:xfrm>
          <a:off x="638175" y="4855842"/>
          <a:ext cx="7371899" cy="3686176"/>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371476</xdr:colOff>
      <xdr:row>26</xdr:row>
      <xdr:rowOff>171450</xdr:rowOff>
    </xdr:from>
    <xdr:to>
      <xdr:col>26</xdr:col>
      <xdr:colOff>0</xdr:colOff>
      <xdr:row>44</xdr:row>
      <xdr:rowOff>47624</xdr:rowOff>
    </xdr:to>
    <xdr:graphicFrame macro="">
      <xdr:nvGraphicFramePr>
        <xdr:cNvPr id="8" name="Chart 7">
          <a:extLst>
            <a:ext uri="{FF2B5EF4-FFF2-40B4-BE49-F238E27FC236}">
              <a16:creationId xmlns:a16="http://schemas.microsoft.com/office/drawing/2014/main" id="{4D0176C8-3BC9-4683-BC1B-7BB6A0067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219074</xdr:colOff>
      <xdr:row>13</xdr:row>
      <xdr:rowOff>104774</xdr:rowOff>
    </xdr:from>
    <xdr:to>
      <xdr:col>25</xdr:col>
      <xdr:colOff>457200</xdr:colOff>
      <xdr:row>27</xdr:row>
      <xdr:rowOff>180974</xdr:rowOff>
    </xdr:to>
    <xdr:graphicFrame macro="">
      <xdr:nvGraphicFramePr>
        <xdr:cNvPr id="10" name="Chart 9">
          <a:extLst>
            <a:ext uri="{FF2B5EF4-FFF2-40B4-BE49-F238E27FC236}">
              <a16:creationId xmlns:a16="http://schemas.microsoft.com/office/drawing/2014/main" id="{4C1DDDB8-543E-4374-86B5-01A3A8941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457199</xdr:colOff>
      <xdr:row>13</xdr:row>
      <xdr:rowOff>152400</xdr:rowOff>
    </xdr:from>
    <xdr:to>
      <xdr:col>20</xdr:col>
      <xdr:colOff>219075</xdr:colOff>
      <xdr:row>16</xdr:row>
      <xdr:rowOff>19050</xdr:rowOff>
    </xdr:to>
    <xdr:sp macro="" textlink="">
      <xdr:nvSpPr>
        <xdr:cNvPr id="11" name="TextBox 10">
          <a:extLst>
            <a:ext uri="{FF2B5EF4-FFF2-40B4-BE49-F238E27FC236}">
              <a16:creationId xmlns:a16="http://schemas.microsoft.com/office/drawing/2014/main" id="{C8A2A5F9-3F7C-7F5A-8501-111B2DBAD5A0}"/>
            </a:ext>
          </a:extLst>
        </xdr:cNvPr>
        <xdr:cNvSpPr txBox="1"/>
      </xdr:nvSpPr>
      <xdr:spPr>
        <a:xfrm>
          <a:off x="8381999" y="2628900"/>
          <a:ext cx="4029076"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Revenue Performance Against Target</a:t>
          </a:r>
        </a:p>
      </xdr:txBody>
    </xdr:sp>
    <xdr:clientData/>
  </xdr:twoCellAnchor>
  <xdr:twoCellAnchor>
    <xdr:from>
      <xdr:col>14</xdr:col>
      <xdr:colOff>228599</xdr:colOff>
      <xdr:row>6</xdr:row>
      <xdr:rowOff>123825</xdr:rowOff>
    </xdr:from>
    <xdr:to>
      <xdr:col>17</xdr:col>
      <xdr:colOff>47625</xdr:colOff>
      <xdr:row>8</xdr:row>
      <xdr:rowOff>180975</xdr:rowOff>
    </xdr:to>
    <xdr:sp macro="" textlink="">
      <xdr:nvSpPr>
        <xdr:cNvPr id="13" name="TextBox 12">
          <a:extLst>
            <a:ext uri="{FF2B5EF4-FFF2-40B4-BE49-F238E27FC236}">
              <a16:creationId xmlns:a16="http://schemas.microsoft.com/office/drawing/2014/main" id="{903DD4BA-773F-78AA-D0AE-B81339B9794C}"/>
            </a:ext>
          </a:extLst>
        </xdr:cNvPr>
        <xdr:cNvSpPr txBox="1"/>
      </xdr:nvSpPr>
      <xdr:spPr>
        <a:xfrm>
          <a:off x="8762999" y="1266825"/>
          <a:ext cx="1647826"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Total Revenue</a:t>
          </a:r>
        </a:p>
      </xdr:txBody>
    </xdr:sp>
    <xdr:clientData/>
  </xdr:twoCellAnchor>
  <xdr:twoCellAnchor>
    <xdr:from>
      <xdr:col>18</xdr:col>
      <xdr:colOff>385762</xdr:colOff>
      <xdr:row>6</xdr:row>
      <xdr:rowOff>123825</xdr:rowOff>
    </xdr:from>
    <xdr:to>
      <xdr:col>21</xdr:col>
      <xdr:colOff>204788</xdr:colOff>
      <xdr:row>8</xdr:row>
      <xdr:rowOff>180975</xdr:rowOff>
    </xdr:to>
    <xdr:sp macro="" textlink="">
      <xdr:nvSpPr>
        <xdr:cNvPr id="14" name="TextBox 13">
          <a:extLst>
            <a:ext uri="{FF2B5EF4-FFF2-40B4-BE49-F238E27FC236}">
              <a16:creationId xmlns:a16="http://schemas.microsoft.com/office/drawing/2014/main" id="{1BCCC340-80CF-8568-0BCD-1690E310D6B9}"/>
            </a:ext>
          </a:extLst>
        </xdr:cNvPr>
        <xdr:cNvSpPr txBox="1"/>
      </xdr:nvSpPr>
      <xdr:spPr>
        <a:xfrm>
          <a:off x="11358562" y="1266825"/>
          <a:ext cx="1647826"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Total Target</a:t>
          </a:r>
        </a:p>
      </xdr:txBody>
    </xdr:sp>
    <xdr:clientData/>
  </xdr:twoCellAnchor>
  <xdr:twoCellAnchor>
    <xdr:from>
      <xdr:col>22</xdr:col>
      <xdr:colOff>542924</xdr:colOff>
      <xdr:row>6</xdr:row>
      <xdr:rowOff>123825</xdr:rowOff>
    </xdr:from>
    <xdr:to>
      <xdr:col>25</xdr:col>
      <xdr:colOff>361950</xdr:colOff>
      <xdr:row>8</xdr:row>
      <xdr:rowOff>180975</xdr:rowOff>
    </xdr:to>
    <xdr:sp macro="" textlink="">
      <xdr:nvSpPr>
        <xdr:cNvPr id="15" name="TextBox 14">
          <a:extLst>
            <a:ext uri="{FF2B5EF4-FFF2-40B4-BE49-F238E27FC236}">
              <a16:creationId xmlns:a16="http://schemas.microsoft.com/office/drawing/2014/main" id="{6B7A6A37-C09A-3985-49E9-C20C0A813F70}"/>
            </a:ext>
          </a:extLst>
        </xdr:cNvPr>
        <xdr:cNvSpPr txBox="1"/>
      </xdr:nvSpPr>
      <xdr:spPr>
        <a:xfrm>
          <a:off x="13954124" y="1266825"/>
          <a:ext cx="1647826"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Total Variance</a:t>
          </a:r>
        </a:p>
      </xdr:txBody>
    </xdr:sp>
    <xdr:clientData/>
  </xdr:twoCellAnchor>
  <xdr:twoCellAnchor>
    <xdr:from>
      <xdr:col>14</xdr:col>
      <xdr:colOff>447673</xdr:colOff>
      <xdr:row>9</xdr:row>
      <xdr:rowOff>38100</xdr:rowOff>
    </xdr:from>
    <xdr:to>
      <xdr:col>17</xdr:col>
      <xdr:colOff>9524</xdr:colOff>
      <xdr:row>11</xdr:row>
      <xdr:rowOff>95250</xdr:rowOff>
    </xdr:to>
    <xdr:sp macro="" textlink="Analysis!AA27">
      <xdr:nvSpPr>
        <xdr:cNvPr id="16" name="TextBox 15">
          <a:extLst>
            <a:ext uri="{FF2B5EF4-FFF2-40B4-BE49-F238E27FC236}">
              <a16:creationId xmlns:a16="http://schemas.microsoft.com/office/drawing/2014/main" id="{6F8ACA63-F6DE-5011-C4D6-C474BB3052CC}"/>
            </a:ext>
          </a:extLst>
        </xdr:cNvPr>
        <xdr:cNvSpPr txBox="1"/>
      </xdr:nvSpPr>
      <xdr:spPr>
        <a:xfrm>
          <a:off x="8982073" y="1752600"/>
          <a:ext cx="139065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CA11E2-66C3-4371-94E6-09FE685B2024}" type="TxLink">
            <a:rPr lang="en-US" sz="2800" b="0" i="0" u="none" strike="noStrike">
              <a:solidFill>
                <a:srgbClr val="2F5597"/>
              </a:solidFill>
              <a:latin typeface="Calibri"/>
              <a:ea typeface="Calibri"/>
              <a:cs typeface="Calibri"/>
            </a:rPr>
            <a:pPr/>
            <a:t>$468.3K</a:t>
          </a:fld>
          <a:endParaRPr lang="en-US" sz="2800" b="1">
            <a:solidFill>
              <a:srgbClr val="2F5597"/>
            </a:solidFill>
          </a:endParaRPr>
        </a:p>
      </xdr:txBody>
    </xdr:sp>
    <xdr:clientData/>
  </xdr:twoCellAnchor>
  <xdr:twoCellAnchor>
    <xdr:from>
      <xdr:col>18</xdr:col>
      <xdr:colOff>519112</xdr:colOff>
      <xdr:row>9</xdr:row>
      <xdr:rowOff>38100</xdr:rowOff>
    </xdr:from>
    <xdr:to>
      <xdr:col>21</xdr:col>
      <xdr:colOff>152400</xdr:colOff>
      <xdr:row>11</xdr:row>
      <xdr:rowOff>95250</xdr:rowOff>
    </xdr:to>
    <xdr:sp macro="" textlink="Analysis!Z27">
      <xdr:nvSpPr>
        <xdr:cNvPr id="17" name="TextBox 16">
          <a:extLst>
            <a:ext uri="{FF2B5EF4-FFF2-40B4-BE49-F238E27FC236}">
              <a16:creationId xmlns:a16="http://schemas.microsoft.com/office/drawing/2014/main" id="{4AD3F4F9-E8AF-E6CC-6850-AC55A7D999B8}"/>
            </a:ext>
          </a:extLst>
        </xdr:cNvPr>
        <xdr:cNvSpPr txBox="1"/>
      </xdr:nvSpPr>
      <xdr:spPr>
        <a:xfrm>
          <a:off x="11491912" y="1752600"/>
          <a:ext cx="1462088"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339DB3-D70B-411D-9C14-75D3E6EFE558}" type="TxLink">
            <a:rPr lang="en-US" sz="2800" b="0" i="0" u="none" strike="noStrike">
              <a:solidFill>
                <a:schemeClr val="bg1">
                  <a:lumMod val="65000"/>
                </a:schemeClr>
              </a:solidFill>
              <a:latin typeface="Calibri"/>
              <a:ea typeface="Calibri"/>
              <a:cs typeface="Calibri"/>
            </a:rPr>
            <a:pPr marL="0" indent="0"/>
            <a:t>$445.6K</a:t>
          </a:fld>
          <a:endParaRPr lang="en-US" sz="2800" b="0" i="0" u="none" strike="noStrike">
            <a:solidFill>
              <a:schemeClr val="bg1">
                <a:lumMod val="65000"/>
              </a:schemeClr>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22</xdr:col>
          <xdr:colOff>504825</xdr:colOff>
          <xdr:row>9</xdr:row>
          <xdr:rowOff>57150</xdr:rowOff>
        </xdr:from>
        <xdr:to>
          <xdr:col>25</xdr:col>
          <xdr:colOff>238579</xdr:colOff>
          <xdr:row>11</xdr:row>
          <xdr:rowOff>180975</xdr:rowOff>
        </xdr:to>
        <xdr:pic>
          <xdr:nvPicPr>
            <xdr:cNvPr id="21" name="Picture 20">
              <a:extLst>
                <a:ext uri="{FF2B5EF4-FFF2-40B4-BE49-F238E27FC236}">
                  <a16:creationId xmlns:a16="http://schemas.microsoft.com/office/drawing/2014/main" id="{4AF17AAB-27C1-6EEF-E485-D38C505FBF4D}"/>
                </a:ext>
              </a:extLst>
            </xdr:cNvPr>
            <xdr:cNvPicPr>
              <a:picLocks noChangeAspect="1" noChangeArrowheads="1"/>
              <a:extLst>
                <a:ext uri="{84589F7E-364E-4C9E-8A38-B11213B215E9}">
                  <a14:cameraTool cellRange="Analysis!$AB$29" spid="_x0000_s6330"/>
                </a:ext>
              </a:extLst>
            </xdr:cNvPicPr>
          </xdr:nvPicPr>
          <xdr:blipFill>
            <a:blip xmlns:r="http://schemas.openxmlformats.org/officeDocument/2006/relationships" r:embed="rId3"/>
            <a:srcRect/>
            <a:stretch>
              <a:fillRect/>
            </a:stretch>
          </xdr:blipFill>
          <xdr:spPr bwMode="auto">
            <a:xfrm>
              <a:off x="13916025" y="1771650"/>
              <a:ext cx="1562554" cy="5048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352425</xdr:colOff>
          <xdr:row>7</xdr:row>
          <xdr:rowOff>161925</xdr:rowOff>
        </xdr:from>
        <xdr:to>
          <xdr:col>9</xdr:col>
          <xdr:colOff>581024</xdr:colOff>
          <xdr:row>14</xdr:row>
          <xdr:rowOff>114300</xdr:rowOff>
        </xdr:to>
        <xdr:pic>
          <xdr:nvPicPr>
            <xdr:cNvPr id="20" name="Picture 19">
              <a:extLst>
                <a:ext uri="{FF2B5EF4-FFF2-40B4-BE49-F238E27FC236}">
                  <a16:creationId xmlns:a16="http://schemas.microsoft.com/office/drawing/2014/main" id="{91796912-99AB-59A3-8CBA-2712BB42B402}"/>
                </a:ext>
              </a:extLst>
            </xdr:cNvPr>
            <xdr:cNvPicPr>
              <a:picLocks noChangeAspect="1" noChangeArrowheads="1"/>
              <a:extLst>
                <a:ext uri="{84589F7E-364E-4C9E-8A38-B11213B215E9}">
                  <a14:cameraTool cellRange="Analysis!$AQ$18:$AZ$27" spid="_x0000_s6331"/>
                </a:ext>
              </a:extLst>
            </xdr:cNvPicPr>
          </xdr:nvPicPr>
          <xdr:blipFill>
            <a:blip xmlns:r="http://schemas.openxmlformats.org/officeDocument/2006/relationships" r:embed="rId4"/>
            <a:srcRect/>
            <a:stretch>
              <a:fillRect/>
            </a:stretch>
          </xdr:blipFill>
          <xdr:spPr bwMode="auto">
            <a:xfrm>
              <a:off x="4619625" y="1495425"/>
              <a:ext cx="1447799" cy="12858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352425</xdr:colOff>
          <xdr:row>16</xdr:row>
          <xdr:rowOff>152401</xdr:rowOff>
        </xdr:from>
        <xdr:to>
          <xdr:col>9</xdr:col>
          <xdr:colOff>580425</xdr:colOff>
          <xdr:row>23</xdr:row>
          <xdr:rowOff>86884</xdr:rowOff>
        </xdr:to>
        <xdr:pic>
          <xdr:nvPicPr>
            <xdr:cNvPr id="23" name="Picture 22">
              <a:extLst>
                <a:ext uri="{FF2B5EF4-FFF2-40B4-BE49-F238E27FC236}">
                  <a16:creationId xmlns:a16="http://schemas.microsoft.com/office/drawing/2014/main" id="{E39BCF5E-E344-E806-ABC0-F12B18C26606}"/>
                </a:ext>
              </a:extLst>
            </xdr:cNvPr>
            <xdr:cNvPicPr>
              <a:picLocks noChangeAspect="1" noChangeArrowheads="1"/>
              <a:extLst>
                <a:ext uri="{84589F7E-364E-4C9E-8A38-B11213B215E9}">
                  <a14:cameraTool cellRange="Analysis!$BG$35:$BP$44" spid="_x0000_s6332"/>
                </a:ext>
              </a:extLst>
            </xdr:cNvPicPr>
          </xdr:nvPicPr>
          <xdr:blipFill>
            <a:blip xmlns:r="http://schemas.openxmlformats.org/officeDocument/2006/relationships" r:embed="rId5"/>
            <a:srcRect/>
            <a:stretch>
              <a:fillRect/>
            </a:stretch>
          </xdr:blipFill>
          <xdr:spPr bwMode="auto">
            <a:xfrm>
              <a:off x="4619625" y="3200401"/>
              <a:ext cx="1447200" cy="126798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333375</xdr:colOff>
      <xdr:row>5</xdr:row>
      <xdr:rowOff>76199</xdr:rowOff>
    </xdr:from>
    <xdr:to>
      <xdr:col>9</xdr:col>
      <xdr:colOff>0</xdr:colOff>
      <xdr:row>8</xdr:row>
      <xdr:rowOff>19050</xdr:rowOff>
    </xdr:to>
    <xdr:sp macro="" textlink="">
      <xdr:nvSpPr>
        <xdr:cNvPr id="25" name="TextBox 24">
          <a:extLst>
            <a:ext uri="{FF2B5EF4-FFF2-40B4-BE49-F238E27FC236}">
              <a16:creationId xmlns:a16="http://schemas.microsoft.com/office/drawing/2014/main" id="{85A1A7FD-1871-F88D-FC4D-77B25577D316}"/>
            </a:ext>
          </a:extLst>
        </xdr:cNvPr>
        <xdr:cNvSpPr txBox="1"/>
      </xdr:nvSpPr>
      <xdr:spPr>
        <a:xfrm>
          <a:off x="4600575" y="1028699"/>
          <a:ext cx="885825"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rPr>
            <a:t>Weekends</a:t>
          </a:r>
          <a:r>
            <a:rPr lang="en-US" sz="1200" b="1" baseline="0">
              <a:solidFill>
                <a:schemeClr val="tx1">
                  <a:lumMod val="75000"/>
                  <a:lumOff val="25000"/>
                </a:schemeClr>
              </a:solidFill>
            </a:rPr>
            <a:t> Generated</a:t>
          </a:r>
          <a:endParaRPr lang="en-US" sz="1200" b="1">
            <a:solidFill>
              <a:schemeClr val="tx1">
                <a:lumMod val="75000"/>
                <a:lumOff val="25000"/>
              </a:schemeClr>
            </a:solidFill>
          </a:endParaRPr>
        </a:p>
      </xdr:txBody>
    </xdr:sp>
    <xdr:clientData/>
  </xdr:twoCellAnchor>
  <xdr:twoCellAnchor>
    <xdr:from>
      <xdr:col>7</xdr:col>
      <xdr:colOff>333375</xdr:colOff>
      <xdr:row>14</xdr:row>
      <xdr:rowOff>85724</xdr:rowOff>
    </xdr:from>
    <xdr:to>
      <xdr:col>9</xdr:col>
      <xdr:colOff>0</xdr:colOff>
      <xdr:row>17</xdr:row>
      <xdr:rowOff>28575</xdr:rowOff>
    </xdr:to>
    <xdr:sp macro="" textlink="">
      <xdr:nvSpPr>
        <xdr:cNvPr id="26" name="TextBox 25">
          <a:extLst>
            <a:ext uri="{FF2B5EF4-FFF2-40B4-BE49-F238E27FC236}">
              <a16:creationId xmlns:a16="http://schemas.microsoft.com/office/drawing/2014/main" id="{D9702B25-3B2F-F000-B96C-04A3ED0D6A62}"/>
            </a:ext>
          </a:extLst>
        </xdr:cNvPr>
        <xdr:cNvSpPr txBox="1"/>
      </xdr:nvSpPr>
      <xdr:spPr>
        <a:xfrm>
          <a:off x="4600575" y="2752724"/>
          <a:ext cx="885825"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rPr>
            <a:t>Weekends</a:t>
          </a:r>
          <a:r>
            <a:rPr lang="en-US" sz="1200" b="1" baseline="0">
              <a:solidFill>
                <a:schemeClr val="tx1">
                  <a:lumMod val="75000"/>
                  <a:lumOff val="25000"/>
                </a:schemeClr>
              </a:solidFill>
            </a:rPr>
            <a:t> Generated</a:t>
          </a:r>
          <a:endParaRPr lang="en-US" sz="1200" b="1">
            <a:solidFill>
              <a:schemeClr val="tx1">
                <a:lumMod val="75000"/>
                <a:lumOff val="25000"/>
              </a:schemeClr>
            </a:solidFill>
          </a:endParaRPr>
        </a:p>
      </xdr:txBody>
    </xdr:sp>
    <xdr:clientData/>
  </xdr:twoCellAnchor>
  <xdr:twoCellAnchor>
    <xdr:from>
      <xdr:col>8</xdr:col>
      <xdr:colOff>495300</xdr:colOff>
      <xdr:row>5</xdr:row>
      <xdr:rowOff>104775</xdr:rowOff>
    </xdr:from>
    <xdr:to>
      <xdr:col>10</xdr:col>
      <xdr:colOff>323850</xdr:colOff>
      <xdr:row>7</xdr:row>
      <xdr:rowOff>104775</xdr:rowOff>
    </xdr:to>
    <xdr:sp macro="" textlink="Analysis!BE9">
      <xdr:nvSpPr>
        <xdr:cNvPr id="27" name="TextBox 26">
          <a:extLst>
            <a:ext uri="{FF2B5EF4-FFF2-40B4-BE49-F238E27FC236}">
              <a16:creationId xmlns:a16="http://schemas.microsoft.com/office/drawing/2014/main" id="{B655636B-119B-B3E9-3610-6C072C489100}"/>
            </a:ext>
          </a:extLst>
        </xdr:cNvPr>
        <xdr:cNvSpPr txBox="1"/>
      </xdr:nvSpPr>
      <xdr:spPr>
        <a:xfrm>
          <a:off x="5372100" y="1057275"/>
          <a:ext cx="10477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DA1680-F9E8-40CB-A910-7098E4DBF949}" type="TxLink">
            <a:rPr lang="en-US" sz="2000" b="1" i="0" u="none" strike="noStrike">
              <a:solidFill>
                <a:srgbClr val="002060"/>
              </a:solidFill>
              <a:latin typeface="Calibri"/>
              <a:ea typeface="Calibri"/>
              <a:cs typeface="Calibri"/>
            </a:rPr>
            <a:pPr/>
            <a:t>$118.8K</a:t>
          </a:fld>
          <a:endParaRPr lang="en-US" sz="2000" b="1">
            <a:solidFill>
              <a:srgbClr val="002060"/>
            </a:solidFill>
          </a:endParaRPr>
        </a:p>
      </xdr:txBody>
    </xdr:sp>
    <xdr:clientData/>
  </xdr:twoCellAnchor>
  <xdr:twoCellAnchor>
    <xdr:from>
      <xdr:col>8</xdr:col>
      <xdr:colOff>495299</xdr:colOff>
      <xdr:row>14</xdr:row>
      <xdr:rowOff>133350</xdr:rowOff>
    </xdr:from>
    <xdr:to>
      <xdr:col>10</xdr:col>
      <xdr:colOff>371474</xdr:colOff>
      <xdr:row>16</xdr:row>
      <xdr:rowOff>133350</xdr:rowOff>
    </xdr:to>
    <xdr:sp macro="" textlink="Analysis!BE8">
      <xdr:nvSpPr>
        <xdr:cNvPr id="28" name="TextBox 27">
          <a:extLst>
            <a:ext uri="{FF2B5EF4-FFF2-40B4-BE49-F238E27FC236}">
              <a16:creationId xmlns:a16="http://schemas.microsoft.com/office/drawing/2014/main" id="{857133E4-8C5A-3DF6-F922-275EE8EC01F3}"/>
            </a:ext>
          </a:extLst>
        </xdr:cNvPr>
        <xdr:cNvSpPr txBox="1"/>
      </xdr:nvSpPr>
      <xdr:spPr>
        <a:xfrm>
          <a:off x="5372099" y="2800350"/>
          <a:ext cx="10953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234EC7-FC97-4BDA-8507-56AC702C6BB1}" type="TxLink">
            <a:rPr lang="en-US" sz="2000" b="1" i="0" u="none" strike="noStrike">
              <a:solidFill>
                <a:schemeClr val="bg1">
                  <a:lumMod val="50000"/>
                </a:schemeClr>
              </a:solidFill>
              <a:latin typeface="Calibri"/>
              <a:ea typeface="Calibri"/>
              <a:cs typeface="Calibri"/>
            </a:rPr>
            <a:pPr marL="0" indent="0"/>
            <a:t>$349.6K</a:t>
          </a:fld>
          <a:endParaRPr lang="en-US" sz="2000" b="1" i="0" u="none" strike="noStrike">
            <a:solidFill>
              <a:schemeClr val="bg1">
                <a:lumMod val="50000"/>
              </a:schemeClr>
            </a:solidFill>
            <a:latin typeface="Calibri"/>
            <a:ea typeface="Calibri"/>
            <a:cs typeface="Calibri"/>
          </a:endParaRPr>
        </a:p>
      </xdr:txBody>
    </xdr:sp>
    <xdr:clientData/>
  </xdr:twoCellAnchor>
  <xdr:twoCellAnchor>
    <xdr:from>
      <xdr:col>10</xdr:col>
      <xdr:colOff>19050</xdr:colOff>
      <xdr:row>8</xdr:row>
      <xdr:rowOff>28574</xdr:rowOff>
    </xdr:from>
    <xdr:to>
      <xdr:col>12</xdr:col>
      <xdr:colOff>152400</xdr:colOff>
      <xdr:row>10</xdr:row>
      <xdr:rowOff>161925</xdr:rowOff>
    </xdr:to>
    <xdr:sp macro="" textlink="">
      <xdr:nvSpPr>
        <xdr:cNvPr id="31" name="TextBox 30">
          <a:extLst>
            <a:ext uri="{FF2B5EF4-FFF2-40B4-BE49-F238E27FC236}">
              <a16:creationId xmlns:a16="http://schemas.microsoft.com/office/drawing/2014/main" id="{18D9F5CF-2FA6-69B4-FA85-BA0170C1119C}"/>
            </a:ext>
          </a:extLst>
        </xdr:cNvPr>
        <xdr:cNvSpPr txBox="1"/>
      </xdr:nvSpPr>
      <xdr:spPr>
        <a:xfrm>
          <a:off x="6115050" y="1552574"/>
          <a:ext cx="1352550"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rPr>
            <a:t>Weekend</a:t>
          </a:r>
          <a:r>
            <a:rPr lang="en-US" sz="1200" b="1" baseline="0">
              <a:solidFill>
                <a:schemeClr val="tx1">
                  <a:lumMod val="75000"/>
                  <a:lumOff val="25000"/>
                </a:schemeClr>
              </a:solidFill>
            </a:rPr>
            <a:t> contributed with </a:t>
          </a:r>
          <a:endParaRPr lang="en-US" sz="1200" b="1">
            <a:solidFill>
              <a:schemeClr val="tx1">
                <a:lumMod val="75000"/>
                <a:lumOff val="25000"/>
              </a:schemeClr>
            </a:solidFill>
          </a:endParaRPr>
        </a:p>
      </xdr:txBody>
    </xdr:sp>
    <xdr:clientData/>
  </xdr:twoCellAnchor>
  <xdr:twoCellAnchor>
    <xdr:from>
      <xdr:col>10</xdr:col>
      <xdr:colOff>47625</xdr:colOff>
      <xdr:row>10</xdr:row>
      <xdr:rowOff>19050</xdr:rowOff>
    </xdr:from>
    <xdr:to>
      <xdr:col>11</xdr:col>
      <xdr:colOff>276225</xdr:colOff>
      <xdr:row>12</xdr:row>
      <xdr:rowOff>28576</xdr:rowOff>
    </xdr:to>
    <xdr:sp macro="" textlink="Analysis!BF9">
      <xdr:nvSpPr>
        <xdr:cNvPr id="33" name="TextBox 32">
          <a:extLst>
            <a:ext uri="{FF2B5EF4-FFF2-40B4-BE49-F238E27FC236}">
              <a16:creationId xmlns:a16="http://schemas.microsoft.com/office/drawing/2014/main" id="{13BB07BA-4B3F-F899-E1B9-D2455BD26D66}"/>
            </a:ext>
          </a:extLst>
        </xdr:cNvPr>
        <xdr:cNvSpPr txBox="1"/>
      </xdr:nvSpPr>
      <xdr:spPr>
        <a:xfrm>
          <a:off x="6143625" y="1924050"/>
          <a:ext cx="8382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8910A6-F669-4A9D-A149-840551FB4D6A}" type="TxLink">
            <a:rPr lang="en-US" sz="2000" b="1" i="0" u="none" strike="noStrike">
              <a:solidFill>
                <a:srgbClr val="002060"/>
              </a:solidFill>
              <a:latin typeface="Calibri"/>
              <a:ea typeface="Calibri"/>
              <a:cs typeface="Calibri"/>
            </a:rPr>
            <a:pPr marL="0" indent="0"/>
            <a:t>25.4%</a:t>
          </a:fld>
          <a:endParaRPr lang="en-US" sz="2000" b="1" i="0" u="none" strike="noStrike">
            <a:solidFill>
              <a:srgbClr val="002060"/>
            </a:solidFill>
            <a:latin typeface="Calibri"/>
            <a:ea typeface="Calibri"/>
            <a:cs typeface="Calibri"/>
          </a:endParaRPr>
        </a:p>
      </xdr:txBody>
    </xdr:sp>
    <xdr:clientData/>
  </xdr:twoCellAnchor>
  <xdr:twoCellAnchor>
    <xdr:from>
      <xdr:col>10</xdr:col>
      <xdr:colOff>285750</xdr:colOff>
      <xdr:row>11</xdr:row>
      <xdr:rowOff>142875</xdr:rowOff>
    </xdr:from>
    <xdr:to>
      <xdr:col>12</xdr:col>
      <xdr:colOff>533400</xdr:colOff>
      <xdr:row>13</xdr:row>
      <xdr:rowOff>114301</xdr:rowOff>
    </xdr:to>
    <xdr:sp macro="" textlink="">
      <xdr:nvSpPr>
        <xdr:cNvPr id="34" name="TextBox 33">
          <a:extLst>
            <a:ext uri="{FF2B5EF4-FFF2-40B4-BE49-F238E27FC236}">
              <a16:creationId xmlns:a16="http://schemas.microsoft.com/office/drawing/2014/main" id="{36003EEF-C688-A41E-92D5-EE28622EFD79}"/>
            </a:ext>
          </a:extLst>
        </xdr:cNvPr>
        <xdr:cNvSpPr txBox="1"/>
      </xdr:nvSpPr>
      <xdr:spPr>
        <a:xfrm>
          <a:off x="6381750" y="2238375"/>
          <a:ext cx="146685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rPr>
            <a:t>From Total Revenue</a:t>
          </a:r>
        </a:p>
      </xdr:txBody>
    </xdr:sp>
    <xdr:clientData/>
  </xdr:twoCellAnchor>
  <xdr:twoCellAnchor>
    <xdr:from>
      <xdr:col>10</xdr:col>
      <xdr:colOff>19050</xdr:colOff>
      <xdr:row>16</xdr:row>
      <xdr:rowOff>190499</xdr:rowOff>
    </xdr:from>
    <xdr:to>
      <xdr:col>12</xdr:col>
      <xdr:colOff>152400</xdr:colOff>
      <xdr:row>19</xdr:row>
      <xdr:rowOff>133350</xdr:rowOff>
    </xdr:to>
    <xdr:sp macro="" textlink="">
      <xdr:nvSpPr>
        <xdr:cNvPr id="35" name="TextBox 34">
          <a:extLst>
            <a:ext uri="{FF2B5EF4-FFF2-40B4-BE49-F238E27FC236}">
              <a16:creationId xmlns:a16="http://schemas.microsoft.com/office/drawing/2014/main" id="{67C40545-3FAF-97FB-9FA6-A54BE74CF0BE}"/>
            </a:ext>
          </a:extLst>
        </xdr:cNvPr>
        <xdr:cNvSpPr txBox="1"/>
      </xdr:nvSpPr>
      <xdr:spPr>
        <a:xfrm>
          <a:off x="6115050" y="3238499"/>
          <a:ext cx="1352550"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rPr>
            <a:t>Weekend</a:t>
          </a:r>
          <a:r>
            <a:rPr lang="en-US" sz="1200" b="1" baseline="0">
              <a:solidFill>
                <a:schemeClr val="tx1">
                  <a:lumMod val="75000"/>
                  <a:lumOff val="25000"/>
                </a:schemeClr>
              </a:solidFill>
            </a:rPr>
            <a:t> contributed with </a:t>
          </a:r>
          <a:endParaRPr lang="en-US" sz="1200" b="1">
            <a:solidFill>
              <a:schemeClr val="tx1">
                <a:lumMod val="75000"/>
                <a:lumOff val="25000"/>
              </a:schemeClr>
            </a:solidFill>
          </a:endParaRPr>
        </a:p>
      </xdr:txBody>
    </xdr:sp>
    <xdr:clientData/>
  </xdr:twoCellAnchor>
  <xdr:twoCellAnchor>
    <xdr:from>
      <xdr:col>10</xdr:col>
      <xdr:colOff>47625</xdr:colOff>
      <xdr:row>18</xdr:row>
      <xdr:rowOff>180975</xdr:rowOff>
    </xdr:from>
    <xdr:to>
      <xdr:col>11</xdr:col>
      <xdr:colOff>276225</xdr:colOff>
      <xdr:row>21</xdr:row>
      <xdr:rowOff>1</xdr:rowOff>
    </xdr:to>
    <xdr:sp macro="" textlink="Analysis!BF8">
      <xdr:nvSpPr>
        <xdr:cNvPr id="36" name="TextBox 35">
          <a:extLst>
            <a:ext uri="{FF2B5EF4-FFF2-40B4-BE49-F238E27FC236}">
              <a16:creationId xmlns:a16="http://schemas.microsoft.com/office/drawing/2014/main" id="{7C673745-053A-CFBA-A3C4-355756CF7C91}"/>
            </a:ext>
          </a:extLst>
        </xdr:cNvPr>
        <xdr:cNvSpPr txBox="1"/>
      </xdr:nvSpPr>
      <xdr:spPr>
        <a:xfrm>
          <a:off x="6143625" y="3609975"/>
          <a:ext cx="838200"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A9C587-3F1E-4A11-AAAB-40201822ED77}" type="TxLink">
            <a:rPr lang="en-US" sz="2000" b="1" i="0" u="none" strike="noStrike">
              <a:solidFill>
                <a:schemeClr val="bg1">
                  <a:lumMod val="50000"/>
                </a:schemeClr>
              </a:solidFill>
              <a:latin typeface="Calibri"/>
              <a:ea typeface="Calibri"/>
              <a:cs typeface="Calibri"/>
            </a:rPr>
            <a:pPr marL="0" indent="0"/>
            <a:t>74.6%</a:t>
          </a:fld>
          <a:endParaRPr lang="en-US" sz="2000" b="1" i="0" u="none" strike="noStrike">
            <a:solidFill>
              <a:schemeClr val="bg1">
                <a:lumMod val="50000"/>
              </a:schemeClr>
            </a:solidFill>
            <a:latin typeface="Calibri"/>
            <a:ea typeface="Calibri"/>
            <a:cs typeface="Calibri"/>
          </a:endParaRPr>
        </a:p>
      </xdr:txBody>
    </xdr:sp>
    <xdr:clientData/>
  </xdr:twoCellAnchor>
  <xdr:twoCellAnchor>
    <xdr:from>
      <xdr:col>10</xdr:col>
      <xdr:colOff>285750</xdr:colOff>
      <xdr:row>20</xdr:row>
      <xdr:rowOff>114300</xdr:rowOff>
    </xdr:from>
    <xdr:to>
      <xdr:col>12</xdr:col>
      <xdr:colOff>533400</xdr:colOff>
      <xdr:row>22</xdr:row>
      <xdr:rowOff>85726</xdr:rowOff>
    </xdr:to>
    <xdr:sp macro="" textlink="">
      <xdr:nvSpPr>
        <xdr:cNvPr id="37" name="TextBox 36">
          <a:extLst>
            <a:ext uri="{FF2B5EF4-FFF2-40B4-BE49-F238E27FC236}">
              <a16:creationId xmlns:a16="http://schemas.microsoft.com/office/drawing/2014/main" id="{43089CA3-E91B-5D76-2FA8-5C02FAD312F8}"/>
            </a:ext>
          </a:extLst>
        </xdr:cNvPr>
        <xdr:cNvSpPr txBox="1"/>
      </xdr:nvSpPr>
      <xdr:spPr>
        <a:xfrm>
          <a:off x="6381750" y="3924300"/>
          <a:ext cx="1466850"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lumMod val="75000"/>
                  <a:lumOff val="25000"/>
                </a:schemeClr>
              </a:solidFill>
            </a:rPr>
            <a:t>From Total Revenue</a:t>
          </a:r>
        </a:p>
      </xdr:txBody>
    </xdr:sp>
    <xdr:clientData/>
  </xdr:twoCellAnchor>
  <xdr:twoCellAnchor>
    <xdr:from>
      <xdr:col>1</xdr:col>
      <xdr:colOff>123825</xdr:colOff>
      <xdr:row>6</xdr:row>
      <xdr:rowOff>47625</xdr:rowOff>
    </xdr:from>
    <xdr:to>
      <xdr:col>6</xdr:col>
      <xdr:colOff>485775</xdr:colOff>
      <xdr:row>20</xdr:row>
      <xdr:rowOff>123825</xdr:rowOff>
    </xdr:to>
    <xdr:graphicFrame macro="">
      <xdr:nvGraphicFramePr>
        <xdr:cNvPr id="38" name="Chart 37">
          <a:extLst>
            <a:ext uri="{FF2B5EF4-FFF2-40B4-BE49-F238E27FC236}">
              <a16:creationId xmlns:a16="http://schemas.microsoft.com/office/drawing/2014/main" id="{B0433D25-6E95-4476-9B23-ACDB1F6B7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200023</xdr:colOff>
      <xdr:row>5</xdr:row>
      <xdr:rowOff>161925</xdr:rowOff>
    </xdr:from>
    <xdr:to>
      <xdr:col>4</xdr:col>
      <xdr:colOff>542924</xdr:colOff>
      <xdr:row>8</xdr:row>
      <xdr:rowOff>28575</xdr:rowOff>
    </xdr:to>
    <xdr:sp macro="" textlink="">
      <xdr:nvSpPr>
        <xdr:cNvPr id="39" name="TextBox 38">
          <a:extLst>
            <a:ext uri="{FF2B5EF4-FFF2-40B4-BE49-F238E27FC236}">
              <a16:creationId xmlns:a16="http://schemas.microsoft.com/office/drawing/2014/main" id="{AEAA4468-0CFB-222B-F2DA-6EC7EED159F9}"/>
            </a:ext>
          </a:extLst>
        </xdr:cNvPr>
        <xdr:cNvSpPr txBox="1"/>
      </xdr:nvSpPr>
      <xdr:spPr>
        <a:xfrm>
          <a:off x="809623" y="1114425"/>
          <a:ext cx="217170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Revenue by Quarter</a:t>
          </a:r>
        </a:p>
      </xdr:txBody>
    </xdr:sp>
    <xdr:clientData/>
  </xdr:twoCellAnchor>
  <xdr:twoCellAnchor>
    <xdr:from>
      <xdr:col>1</xdr:col>
      <xdr:colOff>200023</xdr:colOff>
      <xdr:row>7</xdr:row>
      <xdr:rowOff>104775</xdr:rowOff>
    </xdr:from>
    <xdr:to>
      <xdr:col>4</xdr:col>
      <xdr:colOff>247650</xdr:colOff>
      <xdr:row>9</xdr:row>
      <xdr:rowOff>161925</xdr:rowOff>
    </xdr:to>
    <xdr:sp macro="" textlink="">
      <xdr:nvSpPr>
        <xdr:cNvPr id="41" name="TextBox 40">
          <a:extLst>
            <a:ext uri="{FF2B5EF4-FFF2-40B4-BE49-F238E27FC236}">
              <a16:creationId xmlns:a16="http://schemas.microsoft.com/office/drawing/2014/main" id="{CE5D0EE3-95BE-E47A-EB26-D40028D1F4DE}"/>
            </a:ext>
          </a:extLst>
        </xdr:cNvPr>
        <xdr:cNvSpPr txBox="1"/>
      </xdr:nvSpPr>
      <xdr:spPr>
        <a:xfrm>
          <a:off x="809623" y="1438275"/>
          <a:ext cx="1876427"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Average</a:t>
          </a:r>
          <a:r>
            <a:rPr lang="en-US" sz="1800" b="1" baseline="0">
              <a:solidFill>
                <a:schemeClr val="tx1">
                  <a:lumMod val="75000"/>
                  <a:lumOff val="25000"/>
                </a:schemeClr>
              </a:solidFill>
            </a:rPr>
            <a:t> Revenue</a:t>
          </a:r>
          <a:endParaRPr lang="en-US" sz="1800" b="1">
            <a:solidFill>
              <a:schemeClr val="tx1">
                <a:lumMod val="75000"/>
                <a:lumOff val="25000"/>
              </a:schemeClr>
            </a:solidFill>
          </a:endParaRPr>
        </a:p>
      </xdr:txBody>
    </xdr:sp>
    <xdr:clientData/>
  </xdr:twoCellAnchor>
  <xdr:twoCellAnchor>
    <xdr:from>
      <xdr:col>4</xdr:col>
      <xdr:colOff>295273</xdr:colOff>
      <xdr:row>6</xdr:row>
      <xdr:rowOff>133350</xdr:rowOff>
    </xdr:from>
    <xdr:to>
      <xdr:col>6</xdr:col>
      <xdr:colOff>447675</xdr:colOff>
      <xdr:row>9</xdr:row>
      <xdr:rowOff>19050</xdr:rowOff>
    </xdr:to>
    <xdr:sp macro="" textlink="Analysis!CC10">
      <xdr:nvSpPr>
        <xdr:cNvPr id="42" name="TextBox 41">
          <a:extLst>
            <a:ext uri="{FF2B5EF4-FFF2-40B4-BE49-F238E27FC236}">
              <a16:creationId xmlns:a16="http://schemas.microsoft.com/office/drawing/2014/main" id="{F8A12153-0ED3-B58A-D4E6-364188491B7A}"/>
            </a:ext>
          </a:extLst>
        </xdr:cNvPr>
        <xdr:cNvSpPr txBox="1"/>
      </xdr:nvSpPr>
      <xdr:spPr>
        <a:xfrm>
          <a:off x="2733673" y="1276350"/>
          <a:ext cx="1371602"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D94DCC-71AD-4E31-92DA-4C0D88E81DD7}" type="TxLink">
            <a:rPr lang="en-US" sz="2800" b="0" i="0" u="none" strike="noStrike">
              <a:solidFill>
                <a:srgbClr val="2F5597"/>
              </a:solidFill>
              <a:latin typeface="Calibri"/>
              <a:ea typeface="Calibri"/>
              <a:cs typeface="Calibri"/>
            </a:rPr>
            <a:pPr marL="0" indent="0"/>
            <a:t>$1.4M</a:t>
          </a:fld>
          <a:endParaRPr lang="en-US" sz="2800" b="0" i="0" u="none" strike="noStrike">
            <a:solidFill>
              <a:srgbClr val="2F5597"/>
            </a:solidFill>
            <a:latin typeface="Calibri"/>
            <a:ea typeface="Calibri"/>
            <a:cs typeface="Calibri"/>
          </a:endParaRPr>
        </a:p>
      </xdr:txBody>
    </xdr:sp>
    <xdr:clientData/>
  </xdr:twoCellAnchor>
  <xdr:twoCellAnchor>
    <xdr:from>
      <xdr:col>1</xdr:col>
      <xdr:colOff>581025</xdr:colOff>
      <xdr:row>21</xdr:row>
      <xdr:rowOff>152400</xdr:rowOff>
    </xdr:from>
    <xdr:to>
      <xdr:col>2</xdr:col>
      <xdr:colOff>66675</xdr:colOff>
      <xdr:row>22</xdr:row>
      <xdr:rowOff>57150</xdr:rowOff>
    </xdr:to>
    <xdr:sp macro="" textlink="">
      <xdr:nvSpPr>
        <xdr:cNvPr id="43" name="Oval 42">
          <a:extLst>
            <a:ext uri="{FF2B5EF4-FFF2-40B4-BE49-F238E27FC236}">
              <a16:creationId xmlns:a16="http://schemas.microsoft.com/office/drawing/2014/main" id="{C769F6FB-D291-0DD8-0B62-8CF84CDC2D33}"/>
            </a:ext>
          </a:extLst>
        </xdr:cNvPr>
        <xdr:cNvSpPr/>
      </xdr:nvSpPr>
      <xdr:spPr>
        <a:xfrm>
          <a:off x="1190625" y="4152900"/>
          <a:ext cx="95250" cy="95250"/>
        </a:xfrm>
        <a:prstGeom prst="ellipse">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581025</xdr:colOff>
      <xdr:row>23</xdr:row>
      <xdr:rowOff>19050</xdr:rowOff>
    </xdr:from>
    <xdr:to>
      <xdr:col>2</xdr:col>
      <xdr:colOff>66675</xdr:colOff>
      <xdr:row>23</xdr:row>
      <xdr:rowOff>114300</xdr:rowOff>
    </xdr:to>
    <xdr:sp macro="" textlink="">
      <xdr:nvSpPr>
        <xdr:cNvPr id="44" name="Oval 43">
          <a:extLst>
            <a:ext uri="{FF2B5EF4-FFF2-40B4-BE49-F238E27FC236}">
              <a16:creationId xmlns:a16="http://schemas.microsoft.com/office/drawing/2014/main" id="{5B4F4F00-3B02-BB97-EFBB-3BF83C49CE4D}"/>
            </a:ext>
          </a:extLst>
        </xdr:cNvPr>
        <xdr:cNvSpPr/>
      </xdr:nvSpPr>
      <xdr:spPr>
        <a:xfrm>
          <a:off x="1190625" y="4400550"/>
          <a:ext cx="95250" cy="9525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114300</xdr:colOff>
      <xdr:row>21</xdr:row>
      <xdr:rowOff>47624</xdr:rowOff>
    </xdr:from>
    <xdr:to>
      <xdr:col>4</xdr:col>
      <xdr:colOff>133350</xdr:colOff>
      <xdr:row>22</xdr:row>
      <xdr:rowOff>142875</xdr:rowOff>
    </xdr:to>
    <xdr:sp macro="" textlink="">
      <xdr:nvSpPr>
        <xdr:cNvPr id="45" name="TextBox 44">
          <a:extLst>
            <a:ext uri="{FF2B5EF4-FFF2-40B4-BE49-F238E27FC236}">
              <a16:creationId xmlns:a16="http://schemas.microsoft.com/office/drawing/2014/main" id="{CDF218F9-0863-391F-1D71-DBDC2F07CF9A}"/>
            </a:ext>
          </a:extLst>
        </xdr:cNvPr>
        <xdr:cNvSpPr txBox="1"/>
      </xdr:nvSpPr>
      <xdr:spPr>
        <a:xfrm>
          <a:off x="1333500" y="4048124"/>
          <a:ext cx="12382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lumMod val="75000"/>
                  <a:lumOff val="25000"/>
                </a:schemeClr>
              </a:solidFill>
            </a:rPr>
            <a:t>Above Average</a:t>
          </a:r>
        </a:p>
      </xdr:txBody>
    </xdr:sp>
    <xdr:clientData/>
  </xdr:twoCellAnchor>
  <xdr:twoCellAnchor>
    <xdr:from>
      <xdr:col>2</xdr:col>
      <xdr:colOff>114300</xdr:colOff>
      <xdr:row>22</xdr:row>
      <xdr:rowOff>104774</xdr:rowOff>
    </xdr:from>
    <xdr:to>
      <xdr:col>4</xdr:col>
      <xdr:colOff>76200</xdr:colOff>
      <xdr:row>24</xdr:row>
      <xdr:rowOff>66675</xdr:rowOff>
    </xdr:to>
    <xdr:sp macro="" textlink="">
      <xdr:nvSpPr>
        <xdr:cNvPr id="46" name="TextBox 45">
          <a:extLst>
            <a:ext uri="{FF2B5EF4-FFF2-40B4-BE49-F238E27FC236}">
              <a16:creationId xmlns:a16="http://schemas.microsoft.com/office/drawing/2014/main" id="{8F329A2C-7FA8-8171-5D70-6E12C8D02097}"/>
            </a:ext>
          </a:extLst>
        </xdr:cNvPr>
        <xdr:cNvSpPr txBox="1"/>
      </xdr:nvSpPr>
      <xdr:spPr>
        <a:xfrm>
          <a:off x="1333500" y="4295774"/>
          <a:ext cx="1181100"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lumMod val="75000"/>
                  <a:lumOff val="25000"/>
                </a:schemeClr>
              </a:solidFill>
            </a:rPr>
            <a:t>Below Average</a:t>
          </a:r>
        </a:p>
      </xdr:txBody>
    </xdr:sp>
    <xdr:clientData/>
  </xdr:twoCellAnchor>
  <xdr:twoCellAnchor>
    <xdr:from>
      <xdr:col>5</xdr:col>
      <xdr:colOff>238125</xdr:colOff>
      <xdr:row>23</xdr:row>
      <xdr:rowOff>47625</xdr:rowOff>
    </xdr:from>
    <xdr:to>
      <xdr:col>6</xdr:col>
      <xdr:colOff>161925</xdr:colOff>
      <xdr:row>23</xdr:row>
      <xdr:rowOff>47625</xdr:rowOff>
    </xdr:to>
    <xdr:cxnSp macro="">
      <xdr:nvCxnSpPr>
        <xdr:cNvPr id="48" name="Straight Connector 47">
          <a:extLst>
            <a:ext uri="{FF2B5EF4-FFF2-40B4-BE49-F238E27FC236}">
              <a16:creationId xmlns:a16="http://schemas.microsoft.com/office/drawing/2014/main" id="{1420DC74-F664-E809-C42C-069F5AEA64EE}"/>
            </a:ext>
          </a:extLst>
        </xdr:cNvPr>
        <xdr:cNvCxnSpPr/>
      </xdr:nvCxnSpPr>
      <xdr:spPr>
        <a:xfrm>
          <a:off x="3286125" y="4429125"/>
          <a:ext cx="533400" cy="0"/>
        </a:xfrm>
        <a:prstGeom prst="line">
          <a:avLst/>
        </a:prstGeom>
        <a:ln w="15875" cmpd="sng">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9525</xdr:colOff>
      <xdr:row>21</xdr:row>
      <xdr:rowOff>142874</xdr:rowOff>
    </xdr:from>
    <xdr:to>
      <xdr:col>6</xdr:col>
      <xdr:colOff>390525</xdr:colOff>
      <xdr:row>23</xdr:row>
      <xdr:rowOff>9525</xdr:rowOff>
    </xdr:to>
    <xdr:sp macro="" textlink="">
      <xdr:nvSpPr>
        <xdr:cNvPr id="49" name="TextBox 48">
          <a:extLst>
            <a:ext uri="{FF2B5EF4-FFF2-40B4-BE49-F238E27FC236}">
              <a16:creationId xmlns:a16="http://schemas.microsoft.com/office/drawing/2014/main" id="{FAAE7848-85F4-414B-2933-08C18D85E56E}"/>
            </a:ext>
          </a:extLst>
        </xdr:cNvPr>
        <xdr:cNvSpPr txBox="1"/>
      </xdr:nvSpPr>
      <xdr:spPr>
        <a:xfrm>
          <a:off x="3057525" y="4143374"/>
          <a:ext cx="9906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lumMod val="75000"/>
                  <a:lumOff val="25000"/>
                </a:schemeClr>
              </a:solidFill>
            </a:rPr>
            <a:t>Average Line</a:t>
          </a:r>
        </a:p>
      </xdr:txBody>
    </xdr:sp>
    <xdr:clientData/>
  </xdr:twoCellAnchor>
  <xdr:twoCellAnchor>
    <xdr:from>
      <xdr:col>1</xdr:col>
      <xdr:colOff>28575</xdr:colOff>
      <xdr:row>27</xdr:row>
      <xdr:rowOff>76200</xdr:rowOff>
    </xdr:from>
    <xdr:to>
      <xdr:col>13</xdr:col>
      <xdr:colOff>38100</xdr:colOff>
      <xdr:row>41</xdr:row>
      <xdr:rowOff>152400</xdr:rowOff>
    </xdr:to>
    <xdr:graphicFrame macro="">
      <xdr:nvGraphicFramePr>
        <xdr:cNvPr id="18" name="Chart 17">
          <a:extLst>
            <a:ext uri="{FF2B5EF4-FFF2-40B4-BE49-F238E27FC236}">
              <a16:creationId xmlns:a16="http://schemas.microsoft.com/office/drawing/2014/main" id="{E5CE5DA0-3857-46AE-BA1B-4E3FB47B5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266699</xdr:colOff>
      <xdr:row>26</xdr:row>
      <xdr:rowOff>47625</xdr:rowOff>
    </xdr:from>
    <xdr:to>
      <xdr:col>11</xdr:col>
      <xdr:colOff>504825</xdr:colOff>
      <xdr:row>28</xdr:row>
      <xdr:rowOff>104775</xdr:rowOff>
    </xdr:to>
    <xdr:sp macro="" textlink="">
      <xdr:nvSpPr>
        <xdr:cNvPr id="22" name="TextBox 21">
          <a:extLst>
            <a:ext uri="{FF2B5EF4-FFF2-40B4-BE49-F238E27FC236}">
              <a16:creationId xmlns:a16="http://schemas.microsoft.com/office/drawing/2014/main" id="{6D3387CD-AEC2-93C1-8593-038A69CED2F1}"/>
            </a:ext>
          </a:extLst>
        </xdr:cNvPr>
        <xdr:cNvSpPr txBox="1"/>
      </xdr:nvSpPr>
      <xdr:spPr>
        <a:xfrm>
          <a:off x="876299" y="5000625"/>
          <a:ext cx="6334126"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75000"/>
                  <a:lumOff val="25000"/>
                </a:schemeClr>
              </a:solidFill>
            </a:rPr>
            <a:t>Revenue</a:t>
          </a:r>
          <a:r>
            <a:rPr lang="en-US" sz="1800" b="1" baseline="0">
              <a:solidFill>
                <a:schemeClr val="tx1">
                  <a:lumMod val="75000"/>
                  <a:lumOff val="25000"/>
                </a:schemeClr>
              </a:solidFill>
            </a:rPr>
            <a:t> by Weekday with Average and Percentage Deviation</a:t>
          </a:r>
          <a:endParaRPr lang="en-US" sz="1800" b="1">
            <a:solidFill>
              <a:schemeClr val="tx1">
                <a:lumMod val="75000"/>
                <a:lumOff val="25000"/>
              </a:schemeClr>
            </a:solidFill>
          </a:endParaRPr>
        </a:p>
      </xdr:txBody>
    </xdr:sp>
    <xdr:clientData/>
  </xdr:twoCellAnchor>
  <xdr:twoCellAnchor>
    <xdr:from>
      <xdr:col>1</xdr:col>
      <xdr:colOff>590550</xdr:colOff>
      <xdr:row>41</xdr:row>
      <xdr:rowOff>123825</xdr:rowOff>
    </xdr:from>
    <xdr:to>
      <xdr:col>2</xdr:col>
      <xdr:colOff>76200</xdr:colOff>
      <xdr:row>42</xdr:row>
      <xdr:rowOff>28575</xdr:rowOff>
    </xdr:to>
    <xdr:sp macro="" textlink="">
      <xdr:nvSpPr>
        <xdr:cNvPr id="24" name="Oval 23">
          <a:extLst>
            <a:ext uri="{FF2B5EF4-FFF2-40B4-BE49-F238E27FC236}">
              <a16:creationId xmlns:a16="http://schemas.microsoft.com/office/drawing/2014/main" id="{5FF1C58E-E861-A7DD-0662-2124C5474BFD}"/>
            </a:ext>
          </a:extLst>
        </xdr:cNvPr>
        <xdr:cNvSpPr/>
      </xdr:nvSpPr>
      <xdr:spPr>
        <a:xfrm>
          <a:off x="1200150" y="7934325"/>
          <a:ext cx="95250" cy="95250"/>
        </a:xfrm>
        <a:prstGeom prst="ellipse">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123825</xdr:colOff>
      <xdr:row>41</xdr:row>
      <xdr:rowOff>19049</xdr:rowOff>
    </xdr:from>
    <xdr:to>
      <xdr:col>4</xdr:col>
      <xdr:colOff>142875</xdr:colOff>
      <xdr:row>42</xdr:row>
      <xdr:rowOff>114300</xdr:rowOff>
    </xdr:to>
    <xdr:sp macro="" textlink="">
      <xdr:nvSpPr>
        <xdr:cNvPr id="40" name="TextBox 39">
          <a:extLst>
            <a:ext uri="{FF2B5EF4-FFF2-40B4-BE49-F238E27FC236}">
              <a16:creationId xmlns:a16="http://schemas.microsoft.com/office/drawing/2014/main" id="{37C48F90-5856-7B41-EB72-A34C8D0ACE8D}"/>
            </a:ext>
          </a:extLst>
        </xdr:cNvPr>
        <xdr:cNvSpPr txBox="1"/>
      </xdr:nvSpPr>
      <xdr:spPr>
        <a:xfrm>
          <a:off x="1343025" y="7829549"/>
          <a:ext cx="12382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lumMod val="75000"/>
                  <a:lumOff val="25000"/>
                </a:schemeClr>
              </a:solidFill>
            </a:rPr>
            <a:t>Above Average</a:t>
          </a:r>
        </a:p>
      </xdr:txBody>
    </xdr:sp>
    <xdr:clientData/>
  </xdr:twoCellAnchor>
  <xdr:twoCellAnchor>
    <xdr:from>
      <xdr:col>1</xdr:col>
      <xdr:colOff>590550</xdr:colOff>
      <xdr:row>43</xdr:row>
      <xdr:rowOff>28575</xdr:rowOff>
    </xdr:from>
    <xdr:to>
      <xdr:col>2</xdr:col>
      <xdr:colOff>76200</xdr:colOff>
      <xdr:row>43</xdr:row>
      <xdr:rowOff>123825</xdr:rowOff>
    </xdr:to>
    <xdr:sp macro="" textlink="">
      <xdr:nvSpPr>
        <xdr:cNvPr id="47" name="Oval 46">
          <a:extLst>
            <a:ext uri="{FF2B5EF4-FFF2-40B4-BE49-F238E27FC236}">
              <a16:creationId xmlns:a16="http://schemas.microsoft.com/office/drawing/2014/main" id="{0D82A5D7-2A1F-5945-27C8-28293F7D9880}"/>
            </a:ext>
          </a:extLst>
        </xdr:cNvPr>
        <xdr:cNvSpPr/>
      </xdr:nvSpPr>
      <xdr:spPr>
        <a:xfrm>
          <a:off x="1200150" y="8220075"/>
          <a:ext cx="95250" cy="95250"/>
        </a:xfrm>
        <a:prstGeom prst="ellipse">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123825</xdr:colOff>
      <xdr:row>42</xdr:row>
      <xdr:rowOff>114299</xdr:rowOff>
    </xdr:from>
    <xdr:to>
      <xdr:col>4</xdr:col>
      <xdr:colOff>85725</xdr:colOff>
      <xdr:row>44</xdr:row>
      <xdr:rowOff>76200</xdr:rowOff>
    </xdr:to>
    <xdr:sp macro="" textlink="">
      <xdr:nvSpPr>
        <xdr:cNvPr id="51" name="TextBox 50">
          <a:extLst>
            <a:ext uri="{FF2B5EF4-FFF2-40B4-BE49-F238E27FC236}">
              <a16:creationId xmlns:a16="http://schemas.microsoft.com/office/drawing/2014/main" id="{F5611554-2CC9-7016-09F0-AF6D2DE5D3A1}"/>
            </a:ext>
          </a:extLst>
        </xdr:cNvPr>
        <xdr:cNvSpPr txBox="1"/>
      </xdr:nvSpPr>
      <xdr:spPr>
        <a:xfrm>
          <a:off x="1343025" y="8115299"/>
          <a:ext cx="1181100"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lumMod val="75000"/>
                  <a:lumOff val="25000"/>
                </a:schemeClr>
              </a:solidFill>
            </a:rPr>
            <a:t>Below Average</a:t>
          </a:r>
        </a:p>
      </xdr:txBody>
    </xdr:sp>
    <xdr:clientData/>
  </xdr:twoCellAnchor>
  <xdr:twoCellAnchor>
    <xdr:from>
      <xdr:col>10</xdr:col>
      <xdr:colOff>76200</xdr:colOff>
      <xdr:row>43</xdr:row>
      <xdr:rowOff>28575</xdr:rowOff>
    </xdr:from>
    <xdr:to>
      <xdr:col>11</xdr:col>
      <xdr:colOff>0</xdr:colOff>
      <xdr:row>43</xdr:row>
      <xdr:rowOff>28575</xdr:rowOff>
    </xdr:to>
    <xdr:cxnSp macro="">
      <xdr:nvCxnSpPr>
        <xdr:cNvPr id="52" name="Straight Connector 51">
          <a:extLst>
            <a:ext uri="{FF2B5EF4-FFF2-40B4-BE49-F238E27FC236}">
              <a16:creationId xmlns:a16="http://schemas.microsoft.com/office/drawing/2014/main" id="{BC51CA6B-A53D-C19C-A5F5-518CBD360025}"/>
            </a:ext>
          </a:extLst>
        </xdr:cNvPr>
        <xdr:cNvCxnSpPr/>
      </xdr:nvCxnSpPr>
      <xdr:spPr>
        <a:xfrm>
          <a:off x="6172200" y="8220075"/>
          <a:ext cx="533400" cy="0"/>
        </a:xfrm>
        <a:prstGeom prst="line">
          <a:avLst/>
        </a:prstGeom>
        <a:ln w="15875" cmpd="sng">
          <a:solidFill>
            <a:schemeClr val="bg1">
              <a:lumMod val="6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457200</xdr:colOff>
      <xdr:row>41</xdr:row>
      <xdr:rowOff>123824</xdr:rowOff>
    </xdr:from>
    <xdr:to>
      <xdr:col>11</xdr:col>
      <xdr:colOff>228600</xdr:colOff>
      <xdr:row>42</xdr:row>
      <xdr:rowOff>180975</xdr:rowOff>
    </xdr:to>
    <xdr:sp macro="" textlink="">
      <xdr:nvSpPr>
        <xdr:cNvPr id="53" name="TextBox 52">
          <a:extLst>
            <a:ext uri="{FF2B5EF4-FFF2-40B4-BE49-F238E27FC236}">
              <a16:creationId xmlns:a16="http://schemas.microsoft.com/office/drawing/2014/main" id="{8585BCBC-690E-0DFD-6310-210FE45693D7}"/>
            </a:ext>
          </a:extLst>
        </xdr:cNvPr>
        <xdr:cNvSpPr txBox="1"/>
      </xdr:nvSpPr>
      <xdr:spPr>
        <a:xfrm>
          <a:off x="5943600" y="7934324"/>
          <a:ext cx="99060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tx1">
                  <a:lumMod val="75000"/>
                  <a:lumOff val="25000"/>
                </a:schemeClr>
              </a:solidFill>
            </a:rPr>
            <a:t>Average Line</a:t>
          </a:r>
        </a:p>
      </xdr:txBody>
    </xdr:sp>
    <xdr:clientData/>
  </xdr:twoCellAnchor>
  <xdr:twoCellAnchor>
    <xdr:from>
      <xdr:col>1</xdr:col>
      <xdr:colOff>257174</xdr:colOff>
      <xdr:row>27</xdr:row>
      <xdr:rowOff>104775</xdr:rowOff>
    </xdr:from>
    <xdr:to>
      <xdr:col>6</xdr:col>
      <xdr:colOff>457200</xdr:colOff>
      <xdr:row>29</xdr:row>
      <xdr:rowOff>66675</xdr:rowOff>
    </xdr:to>
    <xdr:sp macro="" textlink="">
      <xdr:nvSpPr>
        <xdr:cNvPr id="54" name="TextBox 53">
          <a:extLst>
            <a:ext uri="{FF2B5EF4-FFF2-40B4-BE49-F238E27FC236}">
              <a16:creationId xmlns:a16="http://schemas.microsoft.com/office/drawing/2014/main" id="{08633D62-C86D-8F1D-0648-D972D5F56DB9}"/>
            </a:ext>
          </a:extLst>
        </xdr:cNvPr>
        <xdr:cNvSpPr txBox="1"/>
      </xdr:nvSpPr>
      <xdr:spPr>
        <a:xfrm>
          <a:off x="866774" y="5248275"/>
          <a:ext cx="32480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tx1">
                  <a:lumMod val="75000"/>
                  <a:lumOff val="25000"/>
                </a:schemeClr>
              </a:solidFill>
            </a:rPr>
            <a:t>The line in the chart</a:t>
          </a:r>
          <a:r>
            <a:rPr lang="en-US" sz="1400" b="0" baseline="0">
              <a:solidFill>
                <a:schemeClr val="tx1">
                  <a:lumMod val="75000"/>
                  <a:lumOff val="25000"/>
                </a:schemeClr>
              </a:solidFill>
            </a:rPr>
            <a:t> indicates the Average </a:t>
          </a:r>
          <a:endParaRPr lang="en-US" sz="1400" b="0">
            <a:solidFill>
              <a:schemeClr val="tx1">
                <a:lumMod val="75000"/>
                <a:lumOff val="25000"/>
              </a:schemeClr>
            </a:solidFill>
          </a:endParaRPr>
        </a:p>
      </xdr:txBody>
    </xdr:sp>
    <xdr:clientData/>
  </xdr:twoCellAnchor>
  <xdr:twoCellAnchor>
    <xdr:from>
      <xdr:col>6</xdr:col>
      <xdr:colOff>447674</xdr:colOff>
      <xdr:row>27</xdr:row>
      <xdr:rowOff>95250</xdr:rowOff>
    </xdr:from>
    <xdr:to>
      <xdr:col>8</xdr:col>
      <xdr:colOff>295275</xdr:colOff>
      <xdr:row>29</xdr:row>
      <xdr:rowOff>123825</xdr:rowOff>
    </xdr:to>
    <xdr:sp macro="" textlink="Analysis!CA19">
      <xdr:nvSpPr>
        <xdr:cNvPr id="55" name="TextBox 54">
          <a:extLst>
            <a:ext uri="{FF2B5EF4-FFF2-40B4-BE49-F238E27FC236}">
              <a16:creationId xmlns:a16="http://schemas.microsoft.com/office/drawing/2014/main" id="{E459AC37-4DDE-EFC0-DCF0-66597B2029C9}"/>
            </a:ext>
          </a:extLst>
        </xdr:cNvPr>
        <xdr:cNvSpPr txBox="1"/>
      </xdr:nvSpPr>
      <xdr:spPr>
        <a:xfrm>
          <a:off x="4105274" y="5238750"/>
          <a:ext cx="1066801"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ED7693-7D1B-4AD5-9198-39AF95BA7961}" type="TxLink">
            <a:rPr lang="en-US" sz="2000" b="0" i="0" u="none" strike="noStrike">
              <a:solidFill>
                <a:srgbClr val="2F5597"/>
              </a:solidFill>
              <a:latin typeface="Calibri"/>
              <a:ea typeface="Calibri"/>
              <a:cs typeface="Calibri"/>
            </a:rPr>
            <a:pPr marL="0" indent="0"/>
            <a:t>$61.5K</a:t>
          </a:fld>
          <a:endParaRPr lang="en-US" sz="2000" b="0" i="0" u="none" strike="noStrike">
            <a:solidFill>
              <a:srgbClr val="2F5597"/>
            </a:solidFill>
            <a:latin typeface="Calibri"/>
            <a:ea typeface="Calibri"/>
            <a:cs typeface="Calibri"/>
          </a:endParaRPr>
        </a:p>
      </xdr:txBody>
    </xdr:sp>
    <xdr:clientData/>
  </xdr:twoCellAnchor>
  <xdr:twoCellAnchor>
    <xdr:from>
      <xdr:col>11</xdr:col>
      <xdr:colOff>371475</xdr:colOff>
      <xdr:row>1</xdr:row>
      <xdr:rowOff>47625</xdr:rowOff>
    </xdr:from>
    <xdr:to>
      <xdr:col>13</xdr:col>
      <xdr:colOff>457200</xdr:colOff>
      <xdr:row>3</xdr:row>
      <xdr:rowOff>9525</xdr:rowOff>
    </xdr:to>
    <xdr:sp macro="" textlink="">
      <xdr:nvSpPr>
        <xdr:cNvPr id="58" name="Rectangle: Rounded Corners 57">
          <a:hlinkClick xmlns:r="http://schemas.openxmlformats.org/officeDocument/2006/relationships" r:id="rId8"/>
          <a:extLst>
            <a:ext uri="{FF2B5EF4-FFF2-40B4-BE49-F238E27FC236}">
              <a16:creationId xmlns:a16="http://schemas.microsoft.com/office/drawing/2014/main" id="{396EE532-BB04-43E8-A0DD-5FFE38613026}"/>
            </a:ext>
          </a:extLst>
        </xdr:cNvPr>
        <xdr:cNvSpPr/>
      </xdr:nvSpPr>
      <xdr:spPr>
        <a:xfrm>
          <a:off x="7077075" y="238125"/>
          <a:ext cx="1304925" cy="3429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rPr>
            <a:t>Store</a:t>
          </a:r>
        </a:p>
      </xdr:txBody>
    </xdr:sp>
    <xdr:clientData/>
  </xdr:twoCellAnchor>
  <xdr:twoCellAnchor>
    <xdr:from>
      <xdr:col>14</xdr:col>
      <xdr:colOff>219075</xdr:colOff>
      <xdr:row>1</xdr:row>
      <xdr:rowOff>47625</xdr:rowOff>
    </xdr:from>
    <xdr:to>
      <xdr:col>16</xdr:col>
      <xdr:colOff>304800</xdr:colOff>
      <xdr:row>3</xdr:row>
      <xdr:rowOff>9525</xdr:rowOff>
    </xdr:to>
    <xdr:sp macro="" textlink="">
      <xdr:nvSpPr>
        <xdr:cNvPr id="59" name="Rectangle: Rounded Corners 58">
          <a:extLst>
            <a:ext uri="{FF2B5EF4-FFF2-40B4-BE49-F238E27FC236}">
              <a16:creationId xmlns:a16="http://schemas.microsoft.com/office/drawing/2014/main" id="{B077765C-C290-4697-9C3F-B4401FB932C2}"/>
            </a:ext>
          </a:extLst>
        </xdr:cNvPr>
        <xdr:cNvSpPr/>
      </xdr:nvSpPr>
      <xdr:spPr>
        <a:xfrm>
          <a:off x="8753475" y="238125"/>
          <a:ext cx="1304925" cy="342900"/>
        </a:xfrm>
        <a:prstGeom prst="roundRect">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solidFill>
            </a:rPr>
            <a:t>Time Frame</a:t>
          </a:r>
        </a:p>
      </xdr:txBody>
    </xdr:sp>
    <xdr:clientData/>
  </xdr:twoCellAnchor>
  <xdr:twoCellAnchor>
    <xdr:from>
      <xdr:col>17</xdr:col>
      <xdr:colOff>66675</xdr:colOff>
      <xdr:row>1</xdr:row>
      <xdr:rowOff>47625</xdr:rowOff>
    </xdr:from>
    <xdr:to>
      <xdr:col>19</xdr:col>
      <xdr:colOff>152400</xdr:colOff>
      <xdr:row>3</xdr:row>
      <xdr:rowOff>9525</xdr:rowOff>
    </xdr:to>
    <xdr:sp macro="" textlink="">
      <xdr:nvSpPr>
        <xdr:cNvPr id="60" name="Rectangle: Rounded Corners 59">
          <a:hlinkClick xmlns:r="http://schemas.openxmlformats.org/officeDocument/2006/relationships" r:id="rId9"/>
          <a:extLst>
            <a:ext uri="{FF2B5EF4-FFF2-40B4-BE49-F238E27FC236}">
              <a16:creationId xmlns:a16="http://schemas.microsoft.com/office/drawing/2014/main" id="{C052D7E2-73DC-4F32-B9CA-CA11F4D9DEA0}"/>
            </a:ext>
          </a:extLst>
        </xdr:cNvPr>
        <xdr:cNvSpPr/>
      </xdr:nvSpPr>
      <xdr:spPr>
        <a:xfrm>
          <a:off x="10429875" y="238125"/>
          <a:ext cx="1304925" cy="3429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rPr>
            <a:t>Profile View</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0736689815" backgroundQuery="1" createdVersion="8" refreshedVersion="8" minRefreshableVersion="3" recordCount="0" supportSubquery="1" supportAdvancedDrill="1" xr:uid="{AD586CA0-C130-4BC9-970D-F00BCBC2AC94}">
  <cacheSource type="external" connectionId="8"/>
  <cacheFields count="3">
    <cacheField name="[Measures].[Total Target]" caption="Total Target" numFmtId="0" hierarchy="52" level="32767"/>
    <cacheField name="[Measures].[Total Revenue]" caption="Total Revenue" numFmtId="0" hierarchy="42" level="32767"/>
    <cacheField name="[DimDate].[Month Name].[Month Name]" caption="Month Name" numFmtId="0" hierarchy="17" level="1">
      <sharedItems count="12">
        <s v="Jan"/>
        <s v="Feb"/>
        <s v="Mar"/>
        <s v="Apr"/>
        <s v="May"/>
        <s v="Jun"/>
        <s v="Jul"/>
        <s v="Aug"/>
        <s v="Sep"/>
        <s v="Oct"/>
        <s v="Nov"/>
        <s v="Dec"/>
      </sharedItems>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1"/>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oneField="1">
      <fieldsUsage count="1">
        <fieldUsage x="0"/>
      </fieldsUsage>
    </cacheHierarchy>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15625003" backgroundQuery="1" createdVersion="8" refreshedVersion="8" minRefreshableVersion="3" recordCount="0" supportSubquery="1" supportAdvancedDrill="1" xr:uid="{B9E1D814-B4CD-49F0-9D49-51AE68B4FF12}">
  <cacheSource type="external" connectionId="8"/>
  <cacheFields count="4">
    <cacheField name="[Measures].[Total Revenue]" caption="Total Revenue" numFmtId="0" hierarchy="42" level="32767"/>
    <cacheField name="[DimDate].[Quarter].[Quarter]" caption="Quarter" numFmtId="0" hierarchy="19" level="1">
      <sharedItems count="4">
        <s v="Quarter-1"/>
        <s v="Quarter-2"/>
        <s v="Quarter-3"/>
        <s v="Quarter-4"/>
      </sharedItems>
    </cacheField>
    <cacheField name="[DimDate].[Month Name].[Month Name]" caption="Month Name" numFmtId="0" hierarchy="17" level="1">
      <sharedItems containsSemiMixedTypes="0" containsNonDate="0" containsString="0"/>
    </cacheField>
    <cacheField name="Unsupported0" numFmtId="0" hierarchy="63" level="32767">
      <extLst>
        <ext xmlns:x14="http://schemas.microsoft.com/office/spreadsheetml/2009/9/main" uri="{63CAB8AC-B538-458d-9737-405883B0398D}">
          <x14:cacheField ignore="1"/>
        </ext>
      </extLst>
    </cacheField>
  </cacheFields>
  <cacheHierarchies count="64">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1"/>
      </fieldsUsage>
    </cacheHierarchy>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y uniqueName="Unsupported0" caption="Column1"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8460648" backgroundQuery="1" createdVersion="8" refreshedVersion="8" minRefreshableVersion="3" recordCount="0" supportSubquery="1" supportAdvancedDrill="1" xr:uid="{AEEE0E17-0826-4FC2-A9EF-E3919E0A3E13}">
  <cacheSource type="external" connectionId="8"/>
  <cacheFields count="14">
    <cacheField name="[Measures].[Total Revenue]" caption="Total Revenue" numFmtId="0" hierarchy="42" level="32767"/>
    <cacheField name="[Measures].[COGS]" caption="COGS" numFmtId="0" hierarchy="41" level="32767"/>
    <cacheField name="[Measures].[Total Profit]" caption="Total Profit" numFmtId="0" hierarchy="43" level="32767"/>
    <cacheField name="[Measures].[% Profit Margin]" caption="% Profit Margin" numFmtId="0" hierarchy="44" level="32767"/>
    <cacheField name="[Measures].[# Transactions]" caption="# Transactions" numFmtId="0" hierarchy="45" level="32767"/>
    <cacheField name="[Measures].[% Returned]" caption="% Returned" numFmtId="0" hierarchy="46" level="32767"/>
    <cacheField name="[Measures].[Total Refunded]" caption="Total Refunded" numFmtId="0" hierarchy="47" level="32767"/>
    <cacheField name="[Measures].[% Refunded]" caption="% Refunded" numFmtId="0" hierarchy="48" level="32767"/>
    <cacheField name="[Measures].[# Products]" caption="# Products" numFmtId="0" hierarchy="49" level="32767"/>
    <cacheField name="[Measures].[Sold Products]" caption="Sold Products" numFmtId="0" hierarchy="50" level="32767"/>
    <cacheField name="[Measures].[Unsold Products]" caption="Unsold Products" numFmtId="0" hierarchy="51" level="32767"/>
    <cacheField name="[Measures].[Total Quantity]" caption="Total Quantity" numFmtId="0" hierarchy="53" level="32767"/>
    <cacheField name="[Measures].[Total Target]" caption="Total Target" numFmtId="0" hierarchy="52" level="32767"/>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3"/>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oneField="1">
      <fieldsUsage count="1">
        <fieldUsage x="1"/>
      </fieldsUsage>
    </cacheHierarchy>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oneField="1">
      <fieldsUsage count="1">
        <fieldUsage x="2"/>
      </fieldsUsage>
    </cacheHierarchy>
    <cacheHierarchy uniqueName="[Measures].[% Profit Margin]" caption="% Profit Margin" measure="1" displayFolder="" measureGroup="All Measures" count="0" oneField="1">
      <fieldsUsage count="1">
        <fieldUsage x="3"/>
      </fieldsUsage>
    </cacheHierarchy>
    <cacheHierarchy uniqueName="[Measures].[# Transactions]" caption="# Transactions" measure="1" displayFolder="" measureGroup="All Measures" count="0" oneField="1">
      <fieldsUsage count="1">
        <fieldUsage x="4"/>
      </fieldsUsage>
    </cacheHierarchy>
    <cacheHierarchy uniqueName="[Measures].[% Returned]" caption="% Returned" measure="1" displayFolder="" measureGroup="All Measures" count="0" oneField="1">
      <fieldsUsage count="1">
        <fieldUsage x="5"/>
      </fieldsUsage>
    </cacheHierarchy>
    <cacheHierarchy uniqueName="[Measures].[Total Refunded]" caption="Total Refunded" measure="1" displayFolder="" measureGroup="All Measures" count="0" oneField="1">
      <fieldsUsage count="1">
        <fieldUsage x="6"/>
      </fieldsUsage>
    </cacheHierarchy>
    <cacheHierarchy uniqueName="[Measures].[% Refunded]" caption="% Refunded" measure="1" displayFolder="" measureGroup="All Measures" count="0" oneField="1">
      <fieldsUsage count="1">
        <fieldUsage x="7"/>
      </fieldsUsage>
    </cacheHierarchy>
    <cacheHierarchy uniqueName="[Measures].[# Products]" caption="# Products" measure="1" displayFolder="" measureGroup="All Measures" count="0" oneField="1">
      <fieldsUsage count="1">
        <fieldUsage x="8"/>
      </fieldsUsage>
    </cacheHierarchy>
    <cacheHierarchy uniqueName="[Measures].[Sold Products]" caption="Sold Products" measure="1" displayFolder="" measureGroup="All Measures" count="0" oneField="1">
      <fieldsUsage count="1">
        <fieldUsage x="9"/>
      </fieldsUsage>
    </cacheHierarchy>
    <cacheHierarchy uniqueName="[Measures].[Unsold Products]" caption="Unsold Products" measure="1" displayFolder="" measureGroup="All Measures" count="0" oneField="1">
      <fieldsUsage count="1">
        <fieldUsage x="10"/>
      </fieldsUsage>
    </cacheHierarchy>
    <cacheHierarchy uniqueName="[Measures].[Total Target]" caption="Total Target" measure="1" displayFolder="" measureGroup="All Measures" count="0" oneField="1">
      <fieldsUsage count="1">
        <fieldUsage x="12"/>
      </fieldsUsage>
    </cacheHierarchy>
    <cacheHierarchy uniqueName="[Measures].[Total Quantity]" caption="Total Quantity" measure="1" displayFolder="" measureGroup="All Measures" count="0" oneField="1">
      <fieldsUsage count="1">
        <fieldUsage x="11"/>
      </fieldsUsage>
    </cacheHierarchy>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85879627" backgroundQuery="1" createdVersion="8" refreshedVersion="8" minRefreshableVersion="3" recordCount="0" supportSubquery="1" supportAdvancedDrill="1" xr:uid="{F64BF389-9E64-4062-9CBF-EDAE62C48003}">
  <cacheSource type="external" connectionId="8"/>
  <cacheFields count="2">
    <cacheField name="[Measures].[Total Revenue]" caption="Total Revenue" numFmtId="0" hierarchy="42" level="32767"/>
    <cacheField name="[DimDate].[Month Name].[Month Name]" caption="Month Name" numFmtId="0" hierarchy="17" level="1">
      <sharedItems count="1">
        <s v="Mar"/>
      </sharedItems>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87152781" backgroundQuery="1" createdVersion="8" refreshedVersion="8" minRefreshableVersion="3" recordCount="0" supportSubquery="1" supportAdvancedDrill="1" xr:uid="{0925CDE4-4B24-4D7D-A675-15AA97165C99}">
  <cacheSource type="external" connectionId="8"/>
  <cacheFields count="4">
    <cacheField name="[sales_persons_table].[Store Name].[Store Name]" caption="Store Name" numFmtId="0" hierarchy="32" level="1">
      <sharedItems count="10">
        <s v="Barron-Fleming"/>
        <s v="Berg-Trujillo"/>
        <s v="Lee-Myers"/>
        <s v="Lopez"/>
        <s v="Martinez"/>
        <s v="Miller"/>
        <s v="Myers-Lopez"/>
        <s v="Novak PLC"/>
        <s v="Thomas"/>
        <s v="Valdez"/>
      </sharedItems>
    </cacheField>
    <cacheField name="[Measures].[Total Target]" caption="Total Target" numFmtId="0" hierarchy="52" level="32767"/>
    <cacheField name="[Measures].[Total Revenue]" caption="Total Revenue" numFmtId="0" hierarchy="42" level="32767"/>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3"/>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0"/>
      </fieldsUsage>
    </cacheHierarchy>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2"/>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oneField="1">
      <fieldsUsage count="1">
        <fieldUsage x="1"/>
      </fieldsUsage>
    </cacheHierarchy>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88425928" backgroundQuery="1" createdVersion="8" refreshedVersion="8" minRefreshableVersion="3" recordCount="0" supportSubquery="1" supportAdvancedDrill="1" xr:uid="{A5F8E044-3706-48C6-B32E-E3898641CF20}">
  <cacheSource type="external" connectionId="8"/>
  <cacheFields count="3">
    <cacheField name="[Measures].[Total Target]" caption="Total Target" numFmtId="0" hierarchy="52" level="32767"/>
    <cacheField name="[Measures].[Total Revenue]" caption="Total Revenue" numFmtId="0" hierarchy="42" level="32767"/>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1"/>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oneField="1">
      <fieldsUsage count="1">
        <fieldUsage x="0"/>
      </fieldsUsage>
    </cacheHierarchy>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89699075" backgroundQuery="1" createdVersion="8" refreshedVersion="8" minRefreshableVersion="3" recordCount="0" supportSubquery="1" supportAdvancedDrill="1" xr:uid="{BEDDEC55-DFD9-42E9-B735-24F42C002C68}">
  <cacheSource type="external" connectionId="8"/>
  <cacheFields count="3">
    <cacheField name="[Measures].[Total Revenue]" caption="Total Revenue" numFmtId="0" hierarchy="42" level="32767"/>
    <cacheField name="[DimDate].[Weektype].[Weektype]" caption="Weektype" numFmtId="0" hierarchy="21" level="1">
      <sharedItems count="2">
        <s v="Weekday"/>
        <s v="Weekend"/>
      </sharedItems>
    </cacheField>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2" memberValueDatatype="130" unbalanced="0">
      <fieldsUsage count="2">
        <fieldUsage x="-1"/>
        <fieldUsage x="1"/>
      </fieldsUsage>
    </cacheHierarchy>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90972222" backgroundQuery="1" createdVersion="8" refreshedVersion="8" minRefreshableVersion="3" recordCount="0" supportSubquery="1" supportAdvancedDrill="1" xr:uid="{1927DB97-4055-454B-B7F0-0FDDD6D43223}">
  <cacheSource type="external" connectionId="8"/>
  <cacheFields count="4">
    <cacheField name="[Measures].[Total Revenue]" caption="Total Revenue" numFmtId="0" hierarchy="42" level="32767"/>
    <cacheField name="[DimDate].[Weekday].[Weekday]" caption="Weekday" numFmtId="0" hierarchy="18" level="1">
      <sharedItems count="7">
        <s v="Sat"/>
        <s v="Sun"/>
        <s v="Mon"/>
        <s v="Tue"/>
        <s v="Wed"/>
        <s v="Thu"/>
        <s v="Fri"/>
      </sharedItems>
    </cacheField>
    <cacheField name="[DimDate].[Month Name].[Month Name]" caption="Month Name" numFmtId="0" hierarchy="17" level="1">
      <sharedItems containsSemiMixedTypes="0" containsNonDate="0" containsString="0"/>
    </cacheField>
    <cacheField name="Unsupported0" numFmtId="0" hierarchy="63" level="32767">
      <extLst>
        <ext xmlns:x14="http://schemas.microsoft.com/office/spreadsheetml/2009/9/main" uri="{63CAB8AC-B538-458d-9737-405883B0398D}">
          <x14:cacheField ignore="1"/>
        </ext>
      </extLst>
    </cacheField>
  </cacheFields>
  <cacheHierarchies count="64">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Weekday]" caption="Weekday" attribute="1" defaultMemberUniqueName="[DimDate].[Weekday].[All]" allUniqueName="[DimDate].[Weekday].[All]" dimensionUniqueName="[DimDate]" displayFolder="" count="2" memberValueDatatype="130" unbalanced="0">
      <fieldsUsage count="2">
        <fieldUsage x="-1"/>
        <fieldUsage x="1"/>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y uniqueName="Unsupported0" caption="Column1"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92245369" backgroundQuery="1" createdVersion="8" refreshedVersion="8" minRefreshableVersion="3" recordCount="0" supportSubquery="1" supportAdvancedDrill="1" xr:uid="{444CD2A8-ACC0-4A0D-BF66-1877CED266F3}">
  <cacheSource type="external" connectionId="8"/>
  <cacheFields count="3">
    <cacheField name="[Measures].[Total Revenue]" caption="Total Revenue" numFmtId="0" hierarchy="42" level="32767"/>
    <cacheField name="[Dim_Customer].[Full Name].[Full Name]" caption="Full Name" numFmtId="0" hierarchy="3" level="1">
      <sharedItems count="5">
        <s v="Andrew Taylor"/>
        <s v="Cassidy May"/>
        <s v="Erica King"/>
        <s v="John Brown"/>
        <s v="Robert Page"/>
      </sharedItems>
    </cacheField>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93518516" backgroundQuery="1" createdVersion="8" refreshedVersion="8" minRefreshableVersion="3" recordCount="0" supportSubquery="1" supportAdvancedDrill="1" xr:uid="{9F098596-B26D-410D-95F3-1F267B8DB142}">
  <cacheSource type="external" connectionId="8"/>
  <cacheFields count="3">
    <cacheField name="[Measures].[Total Revenue]" caption="Total Revenue" numFmtId="0" hierarchy="42" level="32767"/>
    <cacheField name="[Dim_Customer].[Full Name].[Full Name]" caption="Full Name" numFmtId="0" hierarchy="3" level="1">
      <sharedItems count="5">
        <s v="Charles Wong"/>
        <s v="Christopher Howell"/>
        <s v="David Hubbard"/>
        <s v="Felicia Burton"/>
        <s v="Rachel Mora"/>
      </sharedItems>
    </cacheField>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94791664" backgroundQuery="1" createdVersion="8" refreshedVersion="8" minRefreshableVersion="3" recordCount="0" supportSubquery="1" supportAdvancedDrill="1" xr:uid="{F71EAE30-0CCA-4FBC-A879-E7C2AB750676}">
  <cacheSource type="external" connectionId="8"/>
  <cacheFields count="4">
    <cacheField name="[Measures].[Total Revenue]" caption="Total Revenue" numFmtId="0" hierarchy="42" level="32767"/>
    <cacheField name="[Dim_Customer].[Full Name].[Full Name]" caption="Full Name" numFmtId="0" hierarchy="3" level="1">
      <sharedItems count="5">
        <s v="Allison Dixon"/>
        <s v="Chloe Roberts"/>
        <s v="Laura Fuller"/>
        <s v="Lisa West"/>
        <s v="Samantha Ford"/>
      </sharedItems>
    </cacheField>
    <cacheField name="[Dim_Customer].[Location].[Location]" caption="Location" numFmtId="0" hierarchy="5" level="1">
      <sharedItems count="5">
        <s v="California"/>
        <s v="Georgia"/>
        <s v="Texas"/>
        <s v="Virginia"/>
        <s v="Washington"/>
      </sharedItems>
    </cacheField>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3"/>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96064818" backgroundQuery="1" createdVersion="8" refreshedVersion="8" minRefreshableVersion="3" recordCount="0" supportSubquery="1" supportAdvancedDrill="1" xr:uid="{D6C30B6B-EAB8-4C92-92D2-2BFDE2ECF0A7}">
  <cacheSource type="external" connectionId="8"/>
  <cacheFields count="4">
    <cacheField name="[Measures].[Total Revenue]" caption="Total Revenue" numFmtId="0" hierarchy="42" level="32767"/>
    <cacheField name="[Dim_Customer].[Full Name].[Full Name]" caption="Full Name" numFmtId="0" hierarchy="3" level="1">
      <sharedItems count="5">
        <s v="Allison Dixon"/>
        <s v="Chloe Roberts"/>
        <s v="Laura Fuller"/>
        <s v="Lisa West"/>
        <s v="Samantha Ford"/>
      </sharedItems>
    </cacheField>
    <cacheField name="[Dim_Customer].[Location].[Location]" caption="Location" numFmtId="0" hierarchy="5" level="1">
      <sharedItems count="5">
        <s v="Florida"/>
        <s v="Illinois"/>
        <s v="New Jersey"/>
        <s v="New York"/>
        <s v="Ohio"/>
      </sharedItems>
    </cacheField>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3"/>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97337965" backgroundQuery="1" createdVersion="8" refreshedVersion="8" minRefreshableVersion="3" recordCount="0" supportSubquery="1" supportAdvancedDrill="1" xr:uid="{2BEB220E-DC68-4378-AF4B-B91AED39B20D}">
  <cacheSource type="external" connectionId="8"/>
  <cacheFields count="6">
    <cacheField name="[Measures].[Total Revenue]" caption="Total Revenue" numFmtId="0" hierarchy="42" level="32767"/>
    <cacheField name="[Dim_Customer].[Full Name].[Full Name]" caption="Full Name" numFmtId="0" hierarchy="3" level="1">
      <sharedItems count="5">
        <s v="Allison Dixon"/>
        <s v="Chloe Roberts"/>
        <s v="Laura Fuller"/>
        <s v="Lisa West"/>
        <s v="Samantha Ford"/>
      </sharedItems>
    </cacheField>
    <cacheField name="[Dim_Customer].[Location].[Location]" caption="Location" numFmtId="0" hierarchy="5" level="1">
      <sharedItems count="5">
        <s v="Florida"/>
        <s v="Indiana"/>
        <s v="Maryland"/>
        <s v="New York"/>
        <s v="Wisconsin"/>
      </sharedItems>
    </cacheField>
    <cacheField name="[Measures].[Count of Full Name]" caption="Count of Full Name" numFmtId="0" hierarchy="39" level="32767"/>
    <cacheField name="[Measures].[# Locations]" caption="# Locations" numFmtId="0" hierarchy="54" level="32767"/>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5"/>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oneField="1">
      <fieldsUsage count="1">
        <fieldUsage x="3"/>
      </fieldsUsage>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oneField="1">
      <fieldsUsage count="1">
        <fieldUsage x="4"/>
      </fieldsUsage>
    </cacheHierarchy>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98726851" backgroundQuery="1" createdVersion="8" refreshedVersion="8" minRefreshableVersion="3" recordCount="0" supportSubquery="1" supportAdvancedDrill="1" xr:uid="{7F3B3192-A440-4BB1-9CA4-AE3C70387367}">
  <cacheSource type="external" connectionId="8"/>
  <cacheFields count="5">
    <cacheField name="[Measures].[Total Revenue]" caption="Total Revenue" numFmtId="0" hierarchy="42" level="32767"/>
    <cacheField name="[Dim_Customer].[Full Name].[Full Name]" caption="Full Name" numFmtId="0" hierarchy="3" level="1">
      <sharedItems count="5">
        <s v="Allison Dixon"/>
        <s v="Chloe Roberts"/>
        <s v="Laura Fuller"/>
        <s v="Lisa West"/>
        <s v="Samantha Ford"/>
      </sharedItems>
    </cacheField>
    <cacheField name="[Dim_Customer].[Location].[Location]" caption="Location" numFmtId="0" hierarchy="5" level="1">
      <sharedItems count="5">
        <s v="Florida"/>
        <s v="Indiana"/>
        <s v="Maryland"/>
        <s v="New York"/>
        <s v="Wisconsin"/>
      </sharedItems>
    </cacheField>
    <cacheField name="[Dim_Customer].[Age Group].[Age Group]" caption="Age Group" numFmtId="0" hierarchy="7" level="1">
      <sharedItems count="4">
        <s v="20-30"/>
        <s v="31-40"/>
        <s v="41-50"/>
        <s v="51+"/>
      </sharedItems>
    </cacheField>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3"/>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4"/>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29976852" backgroundQuery="1" createdVersion="8" refreshedVersion="8" minRefreshableVersion="3" recordCount="0" supportSubquery="1" supportAdvancedDrill="1" xr:uid="{EA4F3079-0B9C-48D1-98A6-54F3AA5262C8}">
  <cacheSource type="external" connectionId="8"/>
  <cacheFields count="4">
    <cacheField name="[Dim_Customer].[Full Name].[Full Name]" caption="Full Name" numFmtId="0" hierarchy="3" level="1">
      <sharedItems count="5">
        <s v="Allison Dixon"/>
        <s v="Chloe Roberts"/>
        <s v="Laura Fuller"/>
        <s v="Lisa West"/>
        <s v="Samantha Ford"/>
      </sharedItems>
    </cacheField>
    <cacheField name="[Dim_Customer].[Location].[Location]" caption="Location" numFmtId="0" hierarchy="5" level="1">
      <sharedItems count="5">
        <s v="Florida"/>
        <s v="Indiana"/>
        <s v="Maryland"/>
        <s v="New York"/>
        <s v="Wisconsin"/>
      </sharedItems>
    </cacheField>
    <cacheField name="[Measures].[Average of Age]" caption="Average of Age" numFmtId="0" hierarchy="64" level="32767"/>
    <cacheField name="[DimDate].[Month Name].[Month Name]" caption="Month Name" numFmtId="0" hierarchy="17" level="1">
      <sharedItems containsSemiMixedTypes="0" containsNonDate="0" containsString="0"/>
    </cacheField>
  </cacheFields>
  <cacheHierarchies count="65">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3"/>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COGS]" caption="COGS" measure="1" displayFolder="" measureGroup="All Measures" count="0"/>
    <cacheHierarchy uniqueName="[Measures].[Total Revenue]" caption="Total Revenue" measure="1" displayFolder="" measureGroup="All Measures" count="0"/>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y uniqueName="[Measures].[Sum of Quantity Returned]" caption="Sum of Quantity Returned" measure="1" displayFolder="" measureGroup="fact_table" count="0" hidden="1">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hidden="1">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hidden="1">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hidden="1">
      <extLst>
        <ext xmlns:x15="http://schemas.microsoft.com/office/spreadsheetml/2010/11/main" uri="{B97F6D7D-B522-45F9-BDA1-12C45D357490}">
          <x15:cacheHierarchy aggregatedColumn="5"/>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6"/>
        </ext>
      </extLst>
    </cacheHierarchy>
    <cacheHierarchy uniqueName="[Measures].[Average of Age]" caption="Average of Age" measure="1" displayFolder="" measureGroup="Dim_Customer"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301041667" backgroundQuery="1" createdVersion="8" refreshedVersion="8" minRefreshableVersion="3" recordCount="0" supportSubquery="1" supportAdvancedDrill="1" xr:uid="{37AEE135-0F2E-49D8-A874-5DE12EBA6EF2}">
  <cacheSource type="external" connectionId="8"/>
  <cacheFields count="4">
    <cacheField name="[Measures].[Total Revenue]" caption="Total Revenue" numFmtId="0" hierarchy="42" level="32767"/>
    <cacheField name="[Dim_Customer].[Full Name].[Full Name]" caption="Full Name" numFmtId="0" hierarchy="3" level="1">
      <sharedItems count="5">
        <s v="Christopher Rivera"/>
        <s v="Jason Johnson"/>
        <s v="John Brown"/>
        <s v="Paul Noble"/>
        <s v="Richard Long"/>
      </sharedItems>
    </cacheField>
    <cacheField name="[Dim_Customer].[Gender].[Gender]" caption="Gender" numFmtId="0" hierarchy="4" level="1">
      <sharedItems count="2">
        <s v="Female"/>
        <s v="Male"/>
      </sharedItems>
    </cacheField>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3"/>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901302314815" backgroundQuery="1" createdVersion="8" refreshedVersion="8" minRefreshableVersion="3" recordCount="0" supportSubquery="1" supportAdvancedDrill="1" xr:uid="{09B99228-AAC4-42FA-8BBC-B0862D989776}">
  <cacheSource type="external" connectionId="8"/>
  <cacheFields count="4">
    <cacheField name="[Measures].[Total Revenue]" caption="Total Revenue" numFmtId="0" hierarchy="42" level="32767"/>
    <cacheField name="[Dim_Customer].[Full Name].[Full Name]" caption="Full Name" numFmtId="0" hierarchy="3" level="1">
      <sharedItems count="5">
        <s v="Christopher Rivera"/>
        <s v="Jason Johnson"/>
        <s v="John Brown"/>
        <s v="Paul Noble"/>
        <s v="Richard Long"/>
      </sharedItems>
    </cacheField>
    <cacheField name="[DimDate].[Weekday].[Weekday]" caption="Weekday" numFmtId="0" hierarchy="18" level="1">
      <sharedItems count="7">
        <s v="Sat"/>
        <s v="Sun"/>
        <s v="Mon"/>
        <s v="Tue"/>
        <s v="Wed"/>
        <s v="Thu"/>
        <s v="Fri"/>
      </sharedItems>
    </cacheField>
    <cacheField name="[DimDate].[Month Name].[Month Name]" caption="Month Name" numFmtId="0" hierarchy="17" level="1">
      <sharedItems containsSemiMixedTypes="0" containsNonDate="0" containsString="0"/>
    </cacheField>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3"/>
      </fieldsUsage>
    </cacheHierarchy>
    <cacheHierarchy uniqueName="[DimDate].[Weekday]" caption="Weekday" attribute="1" defaultMemberUniqueName="[DimDate].[Weekday].[All]" allUniqueName="[DimDate].[Weekday].[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oneField="1">
      <fieldsUsage count="1">
        <fieldUsage x="0"/>
      </fieldsUsage>
    </cacheHierarchy>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75.868503240737" backgroundQuery="1" createdVersion="8" refreshedVersion="8" minRefreshableVersion="3" recordCount="0" supportSubquery="1" supportAdvancedDrill="1" xr:uid="{390EFD8D-1A3B-4C88-9AEE-67BD327305E1}">
  <cacheSource type="external" connectionId="8"/>
  <cacheFields count="4">
    <cacheField name="[DimDate].[Month Name].[Month Name]" caption="Month Name" numFmtId="0" hierarchy="17" level="1">
      <sharedItems containsSemiMixedTypes="0" containsNonDate="0" containsString="0"/>
    </cacheField>
    <cacheField name="[Measures].[Sold Products]" caption="Sold Products" numFmtId="0" hierarchy="50" level="32767"/>
    <cacheField name="[Measures].[% Returned]" caption="% Returned" numFmtId="0" hierarchy="46" level="32767"/>
    <cacheField name="[Measures].[% Refunded]" caption="% Refunded" numFmtId="0" hierarchy="48" level="32767"/>
  </cacheFields>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oneField="1">
      <fieldsUsage count="1">
        <fieldUsage x="2"/>
      </fieldsUsage>
    </cacheHierarchy>
    <cacheHierarchy uniqueName="[Measures].[Total Refunded]" caption="Total Refunded" measure="1" displayFolder="" measureGroup="All Measures" count="0"/>
    <cacheHierarchy uniqueName="[Measures].[% Refunded]" caption="% Refunded" measure="1" displayFolder="" measureGroup="All Measures" count="0" oneField="1">
      <fieldsUsage count="1">
        <fieldUsage x="3"/>
      </fieldsUsage>
    </cacheHierarchy>
    <cacheHierarchy uniqueName="[Measures].[# Products]" caption="# Products" measure="1" displayFolder="" measureGroup="All Measures" count="0"/>
    <cacheHierarchy uniqueName="[Measures].[Sold Products]" caption="Sold Products" measure="1" displayFolder="" measureGroup="All Measures" count="0" oneField="1">
      <fieldsUsage count="1">
        <fieldUsage x="1"/>
      </fieldsUsage>
    </cacheHierarchy>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75.897986226853" backgroundQuery="1" createdVersion="8" refreshedVersion="8" minRefreshableVersion="3" recordCount="0" supportSubquery="1" supportAdvancedDrill="1" xr:uid="{9D88F19E-A128-492E-8799-623006C09A7B}">
  <cacheSource type="external" connectionId="8"/>
  <cacheFields count="3">
    <cacheField name="[DimDate].[Month Name].[Month Name]" caption="Month Name" numFmtId="0" hierarchy="17" level="1">
      <sharedItems containsSemiMixedTypes="0" containsNonDate="0" containsString="0"/>
    </cacheField>
    <cacheField name="[Dim_Products].[Product Name].[Product Name]" caption="Product Name" numFmtId="0" hierarchy="9" level="1">
      <sharedItems count="5">
        <s v="Attorney Mist"/>
        <s v="Begin Brew"/>
        <s v="Common Splash"/>
        <s v="Eight Brew"/>
        <s v="Onto Dew"/>
      </sharedItems>
    </cacheField>
    <cacheField name="[Measures].[Total Profit]" caption="Total Profit" numFmtId="0" hierarchy="43" level="32767"/>
  </cacheFields>
  <cacheHierarchies count="63">
    <cacheHierarchy uniqueName="[All Measures].[Column1]" caption="Column1" attribute="1" defaultMemberUniqueName="[All Measures].[Column1].[All]" allUniqueName="[All Measures].[Column1].[All]" dimensionUniqueName="[All Measures]" displayFolder="" count="2"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cacheHierarchy uniqueName="[Measures].[Total Profit]" caption="Total Profit" measure="1" displayFolder="" measureGroup="All Measures" count="0" oneField="1">
      <fieldsUsage count="1">
        <fieldUsage x="2"/>
      </fieldsUsage>
    </cacheHierarchy>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75.898261805552" backgroundQuery="1" createdVersion="8" refreshedVersion="8" minRefreshableVersion="3" recordCount="0" supportSubquery="1" supportAdvancedDrill="1" xr:uid="{1916BC4C-709D-499E-ABAA-B4AB5085896A}">
  <cacheSource type="external" connectionId="8"/>
  <cacheFields count="4">
    <cacheField name="[DimDate].[Month Name].[Month Name]" caption="Month Name" numFmtId="0" hierarchy="17" level="1">
      <sharedItems containsSemiMixedTypes="0" containsNonDate="0" containsString="0"/>
    </cacheField>
    <cacheField name="[Dim_Products].[Product Name].[Product Name]" caption="Product Name" numFmtId="0" hierarchy="9" level="1">
      <sharedItems count="100">
        <s v="A Splash"/>
        <s v="Above Brew"/>
        <s v="Administration Fusion"/>
        <s v="Against Rush"/>
        <s v="Alone Splash"/>
        <s v="Animal Breeze"/>
        <s v="Any Brew"/>
        <s v="Assume Mist"/>
        <s v="Attorney Mist"/>
        <s v="Audience Fusion"/>
        <s v="Bar Drop"/>
        <s v="Begin Brew"/>
        <s v="Boy Splash"/>
        <s v="Build Brew"/>
        <s v="Center Mist"/>
        <s v="Century Dew"/>
        <s v="Choice Mist"/>
        <s v="Clearly Brew"/>
        <s v="Common Splash"/>
        <s v="Dark Brew"/>
        <s v="Debate Rush"/>
        <s v="Democrat Dew"/>
        <s v="Despite Rush"/>
        <s v="Develop Breeze"/>
        <s v="Different Dew"/>
        <s v="Discussion Fusion"/>
        <s v="Door Brew"/>
        <s v="Eight Brew"/>
        <s v="Few Dew"/>
        <s v="For Splash"/>
        <s v="Friend Splash"/>
        <s v="Ground Rush"/>
        <s v="Heavy Rush"/>
        <s v="Hold Brew"/>
        <s v="Hotel Splash"/>
        <s v="Husband Rush"/>
        <s v="Include Breeze"/>
        <s v="Indeed Splash"/>
        <s v="Into Mist"/>
        <s v="Its Dew"/>
        <s v="Itself Breeze"/>
        <s v="Large Fusion"/>
        <s v="Left Breeze"/>
        <s v="Leg Rush"/>
        <s v="Let Dew"/>
        <s v="Level Splash"/>
        <s v="Majority Rush"/>
        <s v="Management Drop"/>
        <s v="Method Mist"/>
        <s v="Might Mist"/>
        <s v="Mind Dew"/>
        <s v="Minute Rush"/>
        <s v="Name Rush"/>
        <s v="Nice Mist"/>
        <s v="Note Splash"/>
        <s v="Now Mist"/>
        <s v="Of Rush"/>
        <s v="Only Dew"/>
        <s v="Onto Dew"/>
        <s v="Over Splash"/>
        <s v="Own Drop"/>
        <s v="Pay Mist"/>
        <s v="Piece Dew"/>
        <s v="Pm Fusion"/>
        <s v="Point Splash"/>
        <s v="Poor Breeze"/>
        <s v="Property Mist"/>
        <s v="Protect Rush"/>
        <s v="Question Breeze"/>
        <s v="Race Rush"/>
        <s v="Recent Splash"/>
        <s v="Record Fusion"/>
        <s v="Relate Mist"/>
        <s v="Represent Drop"/>
        <s v="Result Splash"/>
        <s v="Return Mist"/>
        <s v="Reveal Rush"/>
        <s v="Sea Drop"/>
        <s v="Second Splash"/>
        <s v="Series Mist"/>
        <s v="Side Brew"/>
        <s v="Society Rush"/>
        <s v="Soldier Splash"/>
        <s v="Somebody Fusion"/>
        <s v="Sometimes Dew"/>
        <s v="Street Breeze"/>
        <s v="Threat Mist"/>
        <s v="Throughout Fusion"/>
        <s v="Too Splash"/>
        <s v="Training Mist"/>
        <s v="Tv Breeze"/>
        <s v="Two Breeze"/>
        <s v="Value Fusion"/>
        <s v="Wait Drop"/>
        <s v="Way Splash"/>
        <s v="West Rush"/>
        <s v="What Rush"/>
        <s v="Window Dew"/>
        <s v="Woman Dew"/>
        <s v="Would Rush"/>
      </sharedItems>
    </cacheField>
    <cacheField name="[Measures].[Total Profit]" caption="Total Profit" numFmtId="0" hierarchy="43" level="32767"/>
    <cacheField name="[Measures].[Total Quantity]" caption="Total Quantity" numFmtId="0" hierarchy="53" level="32767"/>
  </cacheFields>
  <cacheHierarchies count="63">
    <cacheHierarchy uniqueName="[All Measures].[Column1]" caption="Column1" attribute="1" defaultMemberUniqueName="[All Measures].[Column1].[All]" allUniqueName="[All Measures].[Column1].[All]" dimensionUniqueName="[All Measures]" displayFolder="" count="2"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cacheHierarchy uniqueName="[Measures].[Total Profit]" caption="Total Profit" measure="1" displayFolder="" measureGroup="All Measures" count="0" oneField="1">
      <fieldsUsage count="1">
        <fieldUsage x="2"/>
      </fieldsUsage>
    </cacheHierarchy>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oneField="1">
      <fieldsUsage count="1">
        <fieldUsage x="3"/>
      </fieldsUsage>
    </cacheHierarchy>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75.916614814814" backgroundQuery="1" createdVersion="8" refreshedVersion="8" minRefreshableVersion="3" recordCount="0" supportSubquery="1" supportAdvancedDrill="1" xr:uid="{1AA6AD53-2BE7-4F42-8CBA-0B21329A26BA}">
  <cacheSource type="external" connectionId="8"/>
  <cacheFields count="4">
    <cacheField name="[DimDate].[Month Name].[Month Name]" caption="Month Name" numFmtId="0" hierarchy="17" level="1">
      <sharedItems containsSemiMixedTypes="0" containsNonDate="0" containsString="0"/>
    </cacheField>
    <cacheField name="[Dim_Products].[Product Name].[Product Name]" caption="Product Name" numFmtId="0" hierarchy="9" level="1">
      <sharedItems count="5">
        <s v="Attorney Mist"/>
        <s v="Begin Brew"/>
        <s v="Common Splash"/>
        <s v="Eight Brew"/>
        <s v="Onto Dew"/>
      </sharedItems>
    </cacheField>
    <cacheField name="[Dim_Products].[Category].[Category]" caption="Category" numFmtId="0" hierarchy="10" level="1">
      <sharedItems count="8">
        <s v="Alcoholic Beverage"/>
        <s v="Coffee"/>
        <s v="Energy Drink"/>
        <s v="Juice"/>
        <s v="Soft Drink"/>
        <s v="Sports Drink"/>
        <s v="Tea"/>
        <s v="Water"/>
      </sharedItems>
    </cacheField>
    <cacheField name="[Measures].[Total Profit]" caption="Total Profit" numFmtId="0" hierarchy="43" level="32767"/>
  </cacheFields>
  <cacheHierarchies count="63">
    <cacheHierarchy uniqueName="[All Measures].[Column1]" caption="Column1" attribute="1" defaultMemberUniqueName="[All Measures].[Column1].[All]" allUniqueName="[All Measures].[Column1].[All]" dimensionUniqueName="[All Measures]" displayFolder="" count="2"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1"/>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0"/>
      </fieldsUsage>
    </cacheHierarchy>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cacheHierarchy uniqueName="[Measures].[Total Profit]" caption="Total Profit" measure="1" displayFolder="" measureGroup="All Measures" count="0" oneField="1">
      <fieldsUsage count="1">
        <fieldUsage x="3"/>
      </fieldsUsage>
    </cacheHierarchy>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dimensions count="8">
    <dimension name="All Measures" uniqueName="[All Measures]" caption="All Measures"/>
    <dimension name="Dim_Customer" uniqueName="[Dim_Customer]" caption="Dim_Customer"/>
    <dimension name="Dim_Products" uniqueName="[Dim_Products]" caption="Dim_Products"/>
    <dimension name="DimDate" uniqueName="[DimDate]" caption="DimDate"/>
    <dimension name="fact_table" uniqueName="[fact_table]" caption="fact_table"/>
    <dimension measure="1" name="Measures" uniqueName="[Measures]" caption="Measures"/>
    <dimension name="sales_persons_table" uniqueName="[sales_persons_table]" caption="sales_persons_table"/>
    <dimension name="Store targets" uniqueName="[Store targets]" caption="Store targets"/>
  </dimensions>
  <measureGroups count="7">
    <measureGroup name="All Measures" caption="All Measures"/>
    <measureGroup name="Dim_Customer" caption="Dim_Customer"/>
    <measureGroup name="Dim_Products" caption="Dim_Products"/>
    <measureGroup name="DimDate" caption="DimDate"/>
    <measureGroup name="fact_table" caption="fact_table"/>
    <measureGroup name="sales_persons_table" caption="sales_persons_table"/>
    <measureGroup name="Store targets" caption="Store targets"/>
  </measureGroups>
  <maps count="13">
    <map measureGroup="0" dimension="0"/>
    <map measureGroup="1" dimension="1"/>
    <map measureGroup="2" dimension="2"/>
    <map measureGroup="3" dimension="3"/>
    <map measureGroup="4" dimension="1"/>
    <map measureGroup="4" dimension="2"/>
    <map measureGroup="4" dimension="3"/>
    <map measureGroup="4" dimension="4"/>
    <map measureGroup="4" dimension="6"/>
    <map measureGroup="5" dimension="6"/>
    <map measureGroup="6" dimension="3"/>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AD EL gamed" refreshedDate="46032.560994444444" backgroundQuery="1" createdVersion="3" refreshedVersion="8" minRefreshableVersion="3" recordCount="0" supportSubquery="1" supportAdvancedDrill="1" xr:uid="{C97E4DC1-9F3A-4867-A670-ADC36A02D351}">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All Measures].[Column1]" caption="Column1" attribute="1" defaultMemberUniqueName="[All Measures].[Column1].[All]" allUniqueName="[All Measures].[Column1].[All]" dimensionUniqueName="[All Measures]" displayFolder="" count="0" memberValueDatatype="130" unbalanced="0"/>
    <cacheHierarchy uniqueName="[Dim_Customer].[Date of Birth]" caption="Date of Birth" attribute="1" time="1" defaultMemberUniqueName="[Dim_Customer].[Date of Birth].[All]" allUniqueName="[Dim_Customer].[Date of Birth].[All]" dimensionUniqueName="[Dim_Customer]" displayFolder="" count="0" memberValueDatatype="7"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5"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DimDate].[Order Date]" caption="Order Date" attribute="1" time="1" defaultMemberUniqueName="[DimDate].[Order Date].[All]" allUniqueName="[DimDate].[Order 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Weekday]" caption="Weekday" attribute="1" defaultMemberUniqueName="[DimDate].[Weekday].[All]" allUniqueName="[DimDate].[Weekday].[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of Week]" caption="Day of Week" attribute="1" defaultMemberUniqueName="[DimDate].[Day of Week].[All]" allUniqueName="[DimDate].[Day of Week].[All]" dimensionUniqueName="[DimDate]" displayFolder="" count="0" memberValueDatatype="20" unbalanced="0"/>
    <cacheHierarchy uniqueName="[DimDate].[Weektype]" caption="Weektype" attribute="1" defaultMemberUniqueName="[DimDate].[Weektype].[All]" allUniqueName="[DimDate].[Weektype].[All]" dimensionUniqueName="[DimDate]" displayFolder="" count="0" memberValueDatatype="13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irst Name]" caption="First Name" attribute="1" defaultMemberUniqueName="[sales_persons_table].[First Name].[All]" allUniqueName="[sales_persons_table].[First Name].[All]" dimensionUniqueName="[sales_persons_table]" displayFolder="" count="0" memberValueDatatype="130" unbalanced="0"/>
    <cacheHierarchy uniqueName="[sales_persons_table].[Last Name]" caption="Last Name" attribute="1" defaultMemberUniqueName="[sales_persons_table].[Last Name].[All]" allUniqueName="[sales_persons_table].[Last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Date of Birth]" caption="Date of Birth" attribute="1" time="1" defaultMemberUniqueName="[sales_persons_table].[Date of Birth].[All]" allUniqueName="[sales_persons_table].[Date of Birth].[All]" dimensionUniqueName="[sales_persons_table]" displayFolder="" count="0" memberValueDatatype="7" unbalanced="0"/>
    <cacheHierarchy uniqueName="[Store targets].[Monthly Target]" caption="Monthly Target" attribute="1" defaultMemberUniqueName="[Store targets].[Monthly Target].[All]" allUniqueName="[Store targets].[Monthly Target].[All]" dimensionUniqueName="[Store targets]" displayFolder="" count="0" memberValueDatatype="20" unbalanced="0"/>
    <cacheHierarchy uniqueName="[Store targets].[Date]" caption="Date" attribute="1" time="1" defaultMemberUniqueName="[Store targets].[Date].[All]" allUniqueName="[Store targets].[Date].[All]" dimensionUniqueName="[Store targets]" displayFolder="" count="0" memberValueDatatype="7" unbalanced="0"/>
    <cacheHierarchy uniqueName="[Store targets].[Store ID]" caption="Store ID" attribute="1" defaultMemberUniqueName="[Store targets].[Store ID].[All]" allUniqueName="[Store targets].[Store ID].[All]" dimensionUniqueName="[Store targets]" displayFolder="" count="0" memberValueDatatype="20" unbalanced="0"/>
    <cacheHierarchy uniqueName="[Measures].[Sum of Quantity Returned]" caption="Sum of Quantity Returned" measure="1" displayFolder="" measureGroup="fact_table" count="0">
      <extLst>
        <ext xmlns:x15="http://schemas.microsoft.com/office/spreadsheetml/2010/11/main" uri="{B97F6D7D-B522-45F9-BDA1-12C45D357490}">
          <x15:cacheHierarchy aggregatedColumn="28"/>
        </ext>
      </extLst>
    </cacheHierarchy>
    <cacheHierarchy uniqueName="[Measures].[Sum of Quantity Sold]" caption="Sum of Quantity Sold" measure="1" displayFolder="" measureGroup="fact_table" count="0">
      <extLst>
        <ext xmlns:x15="http://schemas.microsoft.com/office/spreadsheetml/2010/11/main" uri="{B97F6D7D-B522-45F9-BDA1-12C45D357490}">
          <x15:cacheHierarchy aggregatedColumn="26"/>
        </ext>
      </extLst>
    </cacheHierarchy>
    <cacheHierarchy uniqueName="[Measures].[Count of Full Name]" caption="Count of Full Name" measure="1" displayFolder="" measureGroup="Dim_Customer" count="0">
      <extLst>
        <ext xmlns:x15="http://schemas.microsoft.com/office/spreadsheetml/2010/11/main" uri="{B97F6D7D-B522-45F9-BDA1-12C45D357490}">
          <x15:cacheHierarchy aggregatedColumn="3"/>
        </ext>
      </extLst>
    </cacheHierarchy>
    <cacheHierarchy uniqueName="[Measures].[Count of Location]" caption="Count of Location" measure="1" displayFolder="" measureGroup="Dim_Customer" count="0">
      <extLst>
        <ext xmlns:x15="http://schemas.microsoft.com/office/spreadsheetml/2010/11/main" uri="{B97F6D7D-B522-45F9-BDA1-12C45D357490}">
          <x15:cacheHierarchy aggregatedColumn="5"/>
        </ext>
      </extLst>
    </cacheHierarchy>
    <cacheHierarchy uniqueName="[Measures].[COGS]" caption="COGS" measure="1" displayFolder="" measureGroup="All Measures" count="0"/>
    <cacheHierarchy uniqueName="[Measures].[Total Revenue]" caption="Total Revenue" measure="1" displayFolder="" measureGroup="All Measures" count="0"/>
    <cacheHierarchy uniqueName="[Measures].[Total Profit]" caption="Total Profit" measure="1" displayFolder="" measureGroup="All Measures" count="0"/>
    <cacheHierarchy uniqueName="[Measures].[% Profit Margin]" caption="% Profit Margin" measure="1" displayFolder="" measureGroup="All Measures" count="0"/>
    <cacheHierarchy uniqueName="[Measures].[# Transactions]" caption="# Transactions" measure="1" displayFolder="" measureGroup="All Measures" count="0"/>
    <cacheHierarchy uniqueName="[Measures].[% Returned]" caption="% Returned" measure="1" displayFolder="" measureGroup="All Measures" count="0"/>
    <cacheHierarchy uniqueName="[Measures].[Total Refunded]" caption="Total Refunded" measure="1" displayFolder="" measureGroup="All Measures" count="0"/>
    <cacheHierarchy uniqueName="[Measures].[% Refunded]" caption="% Refunded" measure="1" displayFolder="" measureGroup="All Measures" count="0"/>
    <cacheHierarchy uniqueName="[Measures].[# Products]" caption="#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Total Target]" caption="Total Target" measure="1" displayFolder="" measureGroup="All Measures" count="0"/>
    <cacheHierarchy uniqueName="[Measures].[Total Quantity]" caption="Total Quantity" measure="1" displayFolder="" measureGroup="All Measures" count="0"/>
    <cacheHierarchy uniqueName="[Measures].[# Locations]" caption="# Locations" measure="1" displayFolder="" measureGroup="All Measures" count="0"/>
    <cacheHierarchy uniqueName="[Measures].[__XL_Count fact_table]" caption="__XL_Count fact_table" measure="1" displayFolder="" measureGroup="fact_table" count="0" hidden="1"/>
    <cacheHierarchy uniqueName="[Measures].[__XL_Count Dim_Customer]" caption="__XL_Count Dim_Customer" measure="1" displayFolder="" measureGroup="Dim_Customer" count="0" hidden="1"/>
    <cacheHierarchy uniqueName="[Measures].[__XL_Count Dim_Products]" caption="__XL_Count Dim_Products" measure="1" displayFolder="" measureGroup="Dim_Products" count="0" hidden="1"/>
    <cacheHierarchy uniqueName="[Measures].[__XL_Count DimDate]" caption="__XL_Count DimDate" measure="1" displayFolder="" measureGroup="DimDate" count="0" hidden="1"/>
    <cacheHierarchy uniqueName="[Measures].[__XL_Count All Measures]" caption="__XL_Count All Measures" measure="1" displayFolder="" measureGroup="All Measures" count="0" hidden="1"/>
    <cacheHierarchy uniqueName="[Measures].[__XL_Count sales_persons_table]" caption="__XL_Count sales_persons_table" measure="1" displayFolder="" measureGroup="sales_persons_table" count="0" hidden="1"/>
    <cacheHierarchy uniqueName="[Measures].[__XL_Count Store targets]" caption="__XL_Count Store targets" measure="1" displayFolder="" measureGroup="Store targ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08463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53FB12-2A26-46AE-93A7-30FD19A9770D}" name="PivotTable12" cacheId="102" applyNumberFormats="0" applyBorderFormats="0" applyFontFormats="0" applyPatternFormats="0" applyAlignmentFormats="0" applyWidthHeightFormats="1" dataCaption="Values" tag="d0c33047-6130-46cc-8117-8bd8df270921" updatedVersion="8" minRefreshableVersion="3" useAutoFormatting="1" subtotalHiddenItems="1" rowGrandTotals="0" colGrandTotals="0" itemPrintTitles="1" createdVersion="8" indent="0" compact="0" compactData="0" multipleFieldFilters="0" chartFormat="65">
  <location ref="CU20:CV28" firstHeaderRow="1" firstDataRow="1" firstDataCol="1"/>
  <pivotFields count="4">
    <pivotField compact="0" allDrilled="1" outline="0" subtotalTop="0" showAll="0" dataSourceSort="1" defaultSubtotal="0" defaultAttributeDrillState="1"/>
    <pivotField compact="0" allDrilled="1" outline="0" subtotalTop="0" showAll="0" measureFilter="1" defaultSubtotal="0" defaultAttributeDrillState="1">
      <items count="5">
        <item x="0"/>
        <item x="1"/>
        <item x="2"/>
        <item x="3"/>
        <item x="4"/>
      </items>
    </pivotField>
    <pivotField axis="axisRow" compact="0" allDrilled="1" outline="0"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2"/>
  </rowFields>
  <rowItems count="8">
    <i>
      <x v="4"/>
    </i>
    <i>
      <x v="5"/>
    </i>
    <i>
      <x v="6"/>
    </i>
    <i>
      <x v="7"/>
    </i>
    <i>
      <x v="2"/>
    </i>
    <i>
      <x v="1"/>
    </i>
    <i>
      <x/>
    </i>
    <i>
      <x v="3"/>
    </i>
  </rowItems>
  <colItems count="1">
    <i/>
  </colItems>
  <dataFields count="1">
    <dataField fld="3" subtotal="count" baseField="0" baseItem="0"/>
  </dataFields>
  <formats count="1">
    <format dxfId="0">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2E57E2-3323-4370-815C-F8677F7CD9B7}" name="PivotTable11" cacheId="86" applyNumberFormats="0" applyBorderFormats="0" applyFontFormats="0" applyPatternFormats="0" applyAlignmentFormats="0" applyWidthHeightFormats="1" dataCaption="Values" tag="d0c33047-6130-46cc-8117-8bd8df270921" updatedVersion="8" minRefreshableVersion="3" useAutoFormatting="1" subtotalHiddenItems="1" rowGrandTotals="0" colGrandTotals="0" itemPrintTitles="1" createdVersion="8" indent="0" compact="0" compactData="0" multipleFieldFilters="0" chartFormat="13">
  <location ref="CN20:CP120" firstHeaderRow="0" firstDataRow="1" firstDataCol="1"/>
  <pivotFields count="4">
    <pivotField compact="0" allDrilled="1" outline="0" subtotalTop="0" showAll="0" dataSourceSort="1" defaultSubtotal="0" defaultAttributeDrillState="1"/>
    <pivotField axis="axisRow" compact="0" allDrilled="1" outline="0" subtotalTop="0" showAll="0"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compact="0" outline="0" subtotalTop="0" showAll="0" defaultSubtotal="0"/>
    <pivotField dataField="1" compact="0" outline="0" subtotalTop="0" showAll="0" defaultSubtotal="0"/>
  </pivotFields>
  <rowFields count="1">
    <field x="1"/>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rowItems>
  <colFields count="1">
    <field x="-2"/>
  </colFields>
  <colItems count="2">
    <i>
      <x/>
    </i>
    <i i="1">
      <x v="1"/>
    </i>
  </colItems>
  <dataFields count="2">
    <dataField fld="2" subtotal="count" baseField="0" baseItem="0"/>
    <dataField fld="3" subtotal="count" baseField="0" baseItem="0"/>
  </dataFields>
  <formats count="1">
    <format dxfId="1">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8712A-230E-4439-9C07-AA74A83F9B24}" name="PivotTable10" cacheId="79" applyNumberFormats="0" applyBorderFormats="0" applyFontFormats="0" applyPatternFormats="0" applyAlignmentFormats="0" applyWidthHeightFormats="1" dataCaption="Values" tag="d0c33047-6130-46cc-8117-8bd8df270921" updatedVersion="8" minRefreshableVersion="3" useAutoFormatting="1" subtotalHiddenItems="1" rowGrandTotals="0" colGrandTotals="0" itemPrintTitles="1" createdVersion="8" indent="0" compact="0" compactData="0" multipleFieldFilters="0" chartFormat="13">
  <location ref="CJ20:CK25" firstHeaderRow="1" firstDataRow="1" firstDataCol="1"/>
  <pivotFields count="3">
    <pivotField compact="0" allDrilled="1" outline="0" subtotalTop="0" showAll="0" dataSourceSort="1" defaultSubtotal="0" defaultAttributeDrillState="1"/>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1"/>
  </rowFields>
  <rowItems count="5">
    <i>
      <x v="1"/>
    </i>
    <i>
      <x v="2"/>
    </i>
    <i>
      <x v="4"/>
    </i>
    <i>
      <x v="3"/>
    </i>
    <i>
      <x/>
    </i>
  </rowItems>
  <colItems count="1">
    <i/>
  </colItems>
  <dataFields count="1">
    <dataField fld="2" subtotal="count" baseField="0" baseItem="0"/>
  </dataFields>
  <formats count="1">
    <format dxfId="2">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CD8DE5-609D-4BD6-AA98-5F4367EAF92C}" name="PivotTable9" cacheId="36" applyNumberFormats="0" applyBorderFormats="0" applyFontFormats="0" applyPatternFormats="0" applyAlignmentFormats="0" applyWidthHeightFormats="1" dataCaption="Values" tag="d0c33047-6130-46cc-8117-8bd8df270921" updatedVersion="8" minRefreshableVersion="3" useAutoFormatting="1" subtotalHiddenItems="1" rowGrandTotals="0" colGrandTotals="0" itemPrintTitles="1" createdVersion="8" indent="0" compact="0" compactData="0" multipleFieldFilters="0" chartFormat="13">
  <location ref="CJ9:CL10" firstHeaderRow="0" firstDataRow="1" firstDataCol="0"/>
  <pivotFields count="4">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dataField="1" compact="0" outline="0" subtotalTop="0" showAll="0" defaultSubtotal="0"/>
  </pivotFields>
  <rowItems count="1">
    <i/>
  </rowItems>
  <colFields count="1">
    <field x="-2"/>
  </colFields>
  <colItems count="3">
    <i>
      <x/>
    </i>
    <i i="1">
      <x v="1"/>
    </i>
    <i i="2">
      <x v="2"/>
    </i>
  </colItems>
  <dataFields count="3">
    <dataField fld="1" subtotal="count" baseField="0" baseItem="0" numFmtId="1"/>
    <dataField fld="2" subtotal="count" baseField="0" baseItem="0" numFmtId="10"/>
    <dataField fld="3" subtotal="count" baseField="0" baseItem="0" numFmtId="10"/>
  </dataFields>
  <formats count="3">
    <format dxfId="5">
      <pivotArea outline="0" collapsedLevelsAreSubtotals="1" fieldPosition="0"/>
    </format>
    <format dxfId="4">
      <pivotArea outline="0" fieldPosition="0">
        <references count="1">
          <reference field="4294967294" count="1" selected="0">
            <x v="0"/>
          </reference>
        </references>
      </pivotArea>
    </format>
    <format dxfId="3">
      <pivotArea outline="0" fieldPosition="0">
        <references count="1">
          <reference field="4294967294" count="2" selected="0">
            <x v="1"/>
            <x v="2"/>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728870-E176-4FA7-A0DE-73C556323188}" name="PivotTable1" cacheId="2" applyNumberFormats="0" applyBorderFormats="0" applyFontFormats="0" applyPatternFormats="0" applyAlignmentFormats="0" applyWidthHeightFormats="1" dataCaption="Values" tag="ac1ec026-49b8-40fe-ad6b-8706a95a7fe7" updatedVersion="8" minRefreshableVersion="3" useAutoFormatting="1" subtotalHiddenItems="1" itemPrintTitles="1" createdVersion="8" indent="0" outline="1" outlineData="1" multipleFieldFilters="0">
  <location ref="E9:Q10" firstHeaderRow="0" firstDataRow="1" firstDataCol="0"/>
  <pivotFields count="14">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1" subtotal="count" baseField="0" baseItem="0"/>
    <dataField fld="0" subtotal="count" baseField="0" baseItem="0"/>
    <dataField fld="2" subtotal="count" baseField="0" baseItem="0" numFmtId="164"/>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s>
  <formats count="1">
    <format dxfId="34">
      <pivotArea outline="0" collapsedLevelsAreSubtotals="1" fieldPosition="0">
        <references count="1">
          <reference field="4294967294" count="1" selected="0">
            <x v="2"/>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34C49E-29B6-42FE-A725-792FBCA1C79A}" name="PivotTable8" cacheId="7" applyNumberFormats="0" applyBorderFormats="0" applyFontFormats="0" applyPatternFormats="0" applyAlignmentFormats="0" applyWidthHeightFormats="1" dataCaption="Values" tag="ebf806d7-5cef-4339-944f-8a7945331b1c" updatedVersion="8" minRefreshableVersion="3" useAutoFormatting="1" subtotalHiddenItems="1" rowGrandTotals="0" colGrandTotals="0" itemPrintTitles="1" createdVersion="8" indent="0" compact="0" compactData="0" multipleFieldFilters="0" chartFormat="13">
  <location ref="BV18:BX25"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7">
    <i>
      <x/>
    </i>
    <i>
      <x v="1"/>
    </i>
    <i>
      <x v="2"/>
    </i>
    <i>
      <x v="3"/>
    </i>
    <i>
      <x v="4"/>
    </i>
    <i>
      <x v="5"/>
    </i>
    <i>
      <x v="6"/>
    </i>
  </rowItems>
  <colFields count="1">
    <field x="-2"/>
  </colFields>
  <colItems count="2">
    <i>
      <x/>
    </i>
    <i i="1">
      <x v="1"/>
    </i>
  </colItems>
  <dataFields count="2">
    <dataField fld="0" subtotal="count" baseField="0" baseItem="0" numFmtId="168"/>
    <dataField name=" Revenue2" fld="3" subtotal="count" showDataAs="percentDiff" baseField="1" baseItem="1048828" numFmtId="10">
      <extLst>
        <ext xmlns:x14="http://schemas.microsoft.com/office/spreadsheetml/2009/9/main" uri="{E15A36E0-9728-4e99-A89B-3F7291B0FE68}">
          <x14:dataField sourceField="0" uniqueName="[__Xl2].[Measures].[Total Revenue]"/>
        </ext>
      </extLst>
    </dataField>
  </dataFields>
  <formats count="4">
    <format dxfId="38">
      <pivotArea outline="0" fieldPosition="0">
        <references count="1">
          <reference field="4294967294" count="1" selected="0">
            <x v="0"/>
          </reference>
        </references>
      </pivotArea>
    </format>
    <format dxfId="37">
      <pivotArea outline="0" collapsedLevelsAreSubtotals="1" fieldPosition="0"/>
    </format>
    <format dxfId="36">
      <pivotArea outline="0" fieldPosition="0">
        <references count="1">
          <reference field="4294967294" count="1" selected="0">
            <x v="1"/>
          </reference>
        </references>
      </pivotArea>
    </format>
    <format dxfId="35">
      <pivotArea outline="0" fieldPosition="0">
        <references count="1">
          <reference field="4294967294" count="1">
            <x v="1"/>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D26DC5-CC5C-4AA8-87E1-CD57926CFDF1}" name="PivotTable7" cacheId="1" applyNumberFormats="0" applyBorderFormats="0" applyFontFormats="0" applyPatternFormats="0" applyAlignmentFormats="0" applyWidthHeightFormats="1" dataCaption="Values" tag="d0c33047-6130-46cc-8117-8bd8df270921" updatedVersion="8" minRefreshableVersion="3" useAutoFormatting="1" subtotalHiddenItems="1" rowGrandTotals="0" colGrandTotals="0" itemPrintTitles="1" createdVersion="8" indent="0" compact="0" compactData="0" multipleFieldFilters="0" chartFormat="13">
  <location ref="BV9:BX13"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x v="3"/>
    </i>
  </rowItems>
  <colFields count="1">
    <field x="-2"/>
  </colFields>
  <colItems count="2">
    <i>
      <x/>
    </i>
    <i i="1">
      <x v="1"/>
    </i>
  </colItems>
  <dataFields count="2">
    <dataField fld="0" subtotal="count" baseField="0" baseItem="0" numFmtId="168"/>
    <dataField name=" Revenue2" fld="3" subtotal="count" showDataAs="percentDiff" baseField="1" baseItem="1048828" numFmtId="10">
      <extLst>
        <ext xmlns:x14="http://schemas.microsoft.com/office/spreadsheetml/2009/9/main" uri="{E15A36E0-9728-4e99-A89B-3F7291B0FE68}">
          <x14:dataField sourceField="0" uniqueName="[__Xl2].[Measures].[Total Revenue]"/>
        </ext>
      </extLst>
    </dataField>
  </dataFields>
  <formats count="3">
    <format dxfId="41">
      <pivotArea outline="0" fieldPosition="0">
        <references count="1">
          <reference field="4294967294" count="1" selected="0">
            <x v="0"/>
          </reference>
        </references>
      </pivotArea>
    </format>
    <format dxfId="40">
      <pivotArea outline="0" collapsedLevelsAreSubtotals="1" fieldPosition="0"/>
    </format>
    <format dxfId="39">
      <pivotArea outline="0" fieldPosition="0">
        <references count="1">
          <reference field="4294967294" count="1">
            <x v="1"/>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F1D092-6083-4EDE-8DB6-52BC151BDF9F}" name="PivotTable5" cacheId="5" applyNumberFormats="0" applyBorderFormats="0" applyFontFormats="0" applyPatternFormats="0" applyAlignmentFormats="0" applyWidthHeightFormats="1" dataCaption="Values" tag="af727fe6-86f2-4da8-8528-cf670e44aacf" updatedVersion="8" minRefreshableVersion="3" useAutoFormatting="1" subtotalHiddenItems="1" rowGrandTotals="0" colGrandTotals="0" itemPrintTitles="1" createdVersion="8" indent="0" compact="0" compactData="0" multipleFieldFilters="0" chartFormat="13">
  <location ref="W26:X27" firstHeaderRow="0" firstDataRow="1" firstDataCol="0"/>
  <pivotFields count="3">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8"/>
    <dataField fld="1" subtotal="count" baseField="0" baseItem="0" numFmtId="168"/>
  </dataFields>
  <formats count="3">
    <format dxfId="44">
      <pivotArea outline="0" fieldPosition="0">
        <references count="1">
          <reference field="4294967294" count="1" selected="0">
            <x v="0"/>
          </reference>
        </references>
      </pivotArea>
    </format>
    <format dxfId="43">
      <pivotArea outline="0" fieldPosition="0">
        <references count="1">
          <reference field="4294967294" count="1" selected="0">
            <x v="1"/>
          </reference>
        </references>
      </pivotArea>
    </format>
    <format dxfId="42">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58179C-6A6B-48B2-9902-3AD0E48CFB7A}" name="PivotTable3" cacheId="3" applyNumberFormats="0" applyBorderFormats="0" applyFontFormats="0" applyPatternFormats="0" applyAlignmentFormats="0" applyWidthHeightFormats="1" dataCaption="Values" tag="5dd19218-c61e-461e-b23f-33f21db691c5" updatedVersion="8" minRefreshableVersion="3" useAutoFormatting="1" subtotalHiddenItems="1" rowGrandTotals="0" colGrandTotals="0" itemPrintTitles="1" createdVersion="8" indent="0" compact="0" compactData="0" multipleFieldFilters="0" chartFormat="5">
  <location ref="I18:J19"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1">
        <item s="1" x="0"/>
      </items>
    </pivotField>
  </pivotFields>
  <rowFields count="1">
    <field x="1"/>
  </rowFields>
  <rowItems count="1">
    <i>
      <x/>
    </i>
  </rowItems>
  <colItems count="1">
    <i/>
  </colItems>
  <dataFields count="1">
    <dataField name=" Revenue"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Store Target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E38EB1-9A4F-4758-A3CA-599AF36725CB}" name="PivotTable2" cacheId="4" applyNumberFormats="0" applyBorderFormats="0" applyFontFormats="0" applyPatternFormats="0" applyAlignmentFormats="0" applyWidthHeightFormats="1" dataCaption="Values" tag="70094011-8aa7-4eb1-8368-a67aab2e9fcc" updatedVersion="8" minRefreshableVersion="3" useAutoFormatting="1" subtotalHiddenItems="1" rowGrandTotals="0" colGrandTotals="0" itemPrintTitles="1" createdVersion="8" indent="0" compact="0" compactData="0" multipleFieldFilters="0" chartFormat="5">
  <location ref="E18:G28" firstHeaderRow="0" firstDataRow="1" firstDataCol="1"/>
  <pivotFields count="4">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dataField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C34E96-3A63-4511-875B-52BC100A384E}" name="PivotTable4" cacheId="0" applyNumberFormats="0" applyBorderFormats="0" applyFontFormats="0" applyPatternFormats="0" applyAlignmentFormats="0" applyWidthHeightFormats="1" dataCaption="Values" tag="4b7dbdd3-eb21-4e95-b4e3-20ab850a221b" updatedVersion="8" minRefreshableVersion="3" useAutoFormatting="1" subtotalHiddenItems="1" rowGrandTotals="0" colGrandTotals="0" itemPrintTitles="1" createdVersion="8" indent="0" compact="0" compactData="0" multipleFieldFilters="0" chartFormat="13">
  <location ref="W9:Y21" firstHeaderRow="0" firstDataRow="1" firstDataCol="1"/>
  <pivotFields count="3">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8"/>
    <dataField fld="1" subtotal="count" baseField="0" baseItem="0" numFmtId="168"/>
  </dataFields>
  <formats count="3">
    <format dxfId="47">
      <pivotArea outline="0" fieldPosition="0">
        <references count="1">
          <reference field="4294967294" count="1" selected="0">
            <x v="0"/>
          </reference>
        </references>
      </pivotArea>
    </format>
    <format dxfId="46">
      <pivotArea outline="0" fieldPosition="0">
        <references count="1">
          <reference field="4294967294" count="1" selected="0">
            <x v="1"/>
          </reference>
        </references>
      </pivotArea>
    </format>
    <format dxfId="45">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2D4681-96C4-44EF-A66C-E11E962C52D4}" name="PivotTable6" cacheId="6" applyNumberFormats="0" applyBorderFormats="0" applyFontFormats="0" applyPatternFormats="0" applyAlignmentFormats="0" applyWidthHeightFormats="1" dataCaption="Values" tag="9c78539d-e924-475d-98e9-135b0d63e6b6" updatedVersion="8" minRefreshableVersion="3" useAutoFormatting="1" subtotalHiddenItems="1" rowGrandTotals="0" colGrandTotals="0" itemPrintTitles="1" createdVersion="8" indent="0" compact="0" compactData="0" multipleFieldFilters="0" chartFormat="13">
  <location ref="AN9:AO11"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fld="0" subtotal="count" baseField="0" baseItem="0" numFmtId="168"/>
  </dataFields>
  <formats count="2">
    <format dxfId="49">
      <pivotArea outline="0" fieldPosition="0">
        <references count="1">
          <reference field="4294967294" count="1" selected="0">
            <x v="0"/>
          </reference>
        </references>
      </pivotArea>
    </format>
    <format dxfId="48">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558888-4290-40B0-A7E6-0B99D777B760}" name="PivotTable13" cacheId="12" applyNumberFormats="0" applyBorderFormats="0" applyFontFormats="0" applyPatternFormats="0" applyAlignmentFormats="0" applyWidthHeightFormats="1" dataCaption="Values" tag="f22f4915-ce95-45b5-8a16-3328490855cb" updatedVersion="8" minRefreshableVersion="3" useAutoFormatting="1" subtotalHiddenItems="1" rowGrandTotals="0" colGrandTotals="0" itemPrintTitles="1" createdVersion="8" indent="0" compact="0" compactData="0" multipleFieldFilters="0" chartFormat="13">
  <location ref="S13:U14" firstHeaderRow="0" firstDataRow="1" firstDataCol="0"/>
  <pivotFields count="6">
    <pivotField dataField="1" compact="0" outline="0" subtotalTop="0" showAll="0" defaultSubtotal="0"/>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8"/>
    <dataField name="Count of Full Name" fld="3" subtotal="count" baseField="0" baseItem="0" numFmtId="1"/>
    <dataField fld="4" subtotal="count" baseField="0" baseItem="0" numFmtId="1"/>
  </dataFields>
  <formats count="4">
    <format dxfId="22">
      <pivotArea outline="0" fieldPosition="0">
        <references count="1">
          <reference field="4294967294" count="1" selected="0">
            <x v="0"/>
          </reference>
        </references>
      </pivotArea>
    </format>
    <format dxfId="21">
      <pivotArea outline="0" collapsedLevelsAreSubtotals="1" fieldPosition="0"/>
    </format>
    <format dxfId="20">
      <pivotArea outline="0" fieldPosition="0">
        <references count="1">
          <reference field="4294967294" count="1" selected="0">
            <x v="1"/>
          </reference>
        </references>
      </pivotArea>
    </format>
    <format dxfId="19">
      <pivotArea outline="0" fieldPosition="0">
        <references count="1">
          <reference field="4294967294" count="1" selected="0">
            <x v="2"/>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42">
      <autoFilter ref="A1">
        <filterColumn colId="0">
          <top10 top="0" val="5" filterVal="5"/>
        </filterColumn>
      </autoFilter>
    </filter>
    <filter fld="2" type="count" id="4" iMeasureHier="42">
      <autoFilter ref="A1">
        <filterColumn colId="0">
          <top10 top="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C764F3-8A55-4FB6-8AD6-26DB2B922A7E}" name="PivotTable12" cacheId="11" applyNumberFormats="0" applyBorderFormats="0" applyFontFormats="0" applyPatternFormats="0" applyAlignmentFormats="0" applyWidthHeightFormats="1" dataCaption="Values" tag="6f20b441-15c2-4a23-8d28-908b8e2bfeb3" updatedVersion="8" minRefreshableVersion="3" useAutoFormatting="1" subtotalHiddenItems="1" rowGrandTotals="0" colGrandTotals="0" itemPrintTitles="1" createdVersion="8" indent="0" compact="0" compactData="0" multipleFieldFilters="0" chartFormat="13">
  <location ref="O16:P21" firstHeaderRow="1" firstDataRow="1" firstDataCol="1"/>
  <pivotFields count="4">
    <pivotField dataField="1" compact="0" outline="0" subtotalTop="0" showAll="0" defaultSubtotal="0"/>
    <pivotField compact="0" allDrilled="1" outline="0" subtotalTop="0" showAll="0" measureFilter="1" dataSourceSort="1" defaultSubtotal="0" defaultAttributeDrillState="1">
      <items count="5">
        <item x="0"/>
        <item x="1"/>
        <item x="2"/>
        <item x="3"/>
        <item x="4"/>
      </items>
    </pivotField>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3"/>
    </i>
    <i>
      <x v="1"/>
    </i>
    <i>
      <x/>
    </i>
    <i>
      <x v="2"/>
    </i>
    <i>
      <x v="4"/>
    </i>
  </rowItems>
  <colItems count="1">
    <i/>
  </colItems>
  <dataFields count="1">
    <dataField fld="0" subtotal="count" baseField="0" baseItem="0" numFmtId="168"/>
  </dataFields>
  <formats count="2">
    <format dxfId="24">
      <pivotArea outline="0" fieldPosition="0">
        <references count="1">
          <reference field="4294967294" count="1" selected="0">
            <x v="0"/>
          </reference>
        </references>
      </pivotArea>
    </format>
    <format dxfId="23">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4" iMeasureHier="42">
      <autoFilter ref="A1">
        <filterColumn colId="0">
          <top10 top="0" val="5" filterVal="5"/>
        </filterColumn>
      </autoFilter>
    </filter>
    <filter fld="1" type="count" id="2" iMeasureHier="42">
      <autoFilter ref="A1">
        <filterColumn colId="0">
          <top10 top="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5DD0C5-84AE-4981-87B3-18885850E382}" name="PivotTable2" cacheId="14" applyNumberFormats="0" applyBorderFormats="0" applyFontFormats="0" applyPatternFormats="0" applyAlignmentFormats="0" applyWidthHeightFormats="1" dataCaption="Values" tag="f22f4915-ce95-45b5-8a16-3328490855cb" updatedVersion="8" minRefreshableVersion="3" useAutoFormatting="1" subtotalHiddenItems="1" rowGrandTotals="0" colGrandTotals="0" itemPrintTitles="1" createdVersion="8" indent="0" compact="0" compactData="0" multipleFieldFilters="0" chartFormat="13">
  <location ref="AD13:AD14" firstHeaderRow="1" firstDataRow="1" firstDataCol="0"/>
  <pivotFields count="4">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Age" fld="2" subtotal="average" baseField="0" baseItem="0" numFmtId="1"/>
  </dataFields>
  <formats count="1">
    <format dxfId="25">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Age"/>
  </pivotHierarchies>
  <pivotTableStyleInfo name="PivotStyleLight16" showRowHeaders="1" showColHeaders="1" showRowStripes="0" showColStripes="0" showLastColumn="1"/>
  <filters count="2">
    <filter fld="0" type="count" id="2" iMeasureHier="38">
      <autoFilter ref="A1">
        <filterColumn colId="0">
          <top10 top="0" val="5" filterVal="5"/>
        </filterColumn>
      </autoFilter>
    </filter>
    <filter fld="1" type="count" id="4" iMeasureHier="38">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DAA4ED-9CF7-444F-A3FA-2C72BBE3A588}" name="PivotTable1" cacheId="13" applyNumberFormats="0" applyBorderFormats="0" applyFontFormats="0" applyPatternFormats="0" applyAlignmentFormats="0" applyWidthHeightFormats="1" dataCaption="Values" tag="f22f4915-ce95-45b5-8a16-3328490855cb" updatedVersion="8" minRefreshableVersion="3" useAutoFormatting="1" subtotalHiddenItems="1" rowGrandTotals="0" colGrandTotals="0" itemPrintTitles="1" createdVersion="8" indent="0" compact="0" compactData="0" multipleFieldFilters="0" chartFormat="20">
  <location ref="AA13:AB17" firstHeaderRow="1" firstDataRow="1" firstDataCol="1"/>
  <pivotFields count="5">
    <pivotField dataField="1" compact="0" outline="0" subtotalTop="0" showAll="0" defaultSubtotal="0"/>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Items count="1">
    <i/>
  </colItems>
  <dataFields count="1">
    <dataField fld="0" subtotal="count" baseField="0" baseItem="0" numFmtId="168"/>
  </dataFields>
  <formats count="2">
    <format dxfId="27">
      <pivotArea outline="0" fieldPosition="0">
        <references count="1">
          <reference field="4294967294" count="1" selected="0">
            <x v="0"/>
          </reference>
        </references>
      </pivotArea>
    </format>
    <format dxfId="26">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42">
      <autoFilter ref="A1">
        <filterColumn colId="0">
          <top10 top="0" val="5" filterVal="5"/>
        </filterColumn>
      </autoFilter>
    </filter>
    <filter fld="2" type="count" id="4" iMeasureHier="42">
      <autoFilter ref="A1">
        <filterColumn colId="0">
          <top10 top="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B8032CF-53A4-495E-A113-363406E595CC}" name="PivotTable10" cacheId="9" applyNumberFormats="0" applyBorderFormats="0" applyFontFormats="0" applyPatternFormats="0" applyAlignmentFormats="0" applyWidthHeightFormats="1" dataCaption="Values" tag="232ae4b6-8ab3-4091-81b7-18ffd73cdfa1" updatedVersion="8" minRefreshableVersion="3" useAutoFormatting="1" subtotalHiddenItems="1" rowGrandTotals="0" colGrandTotals="0" itemPrintTitles="1" createdVersion="8" indent="0" compact="0" compactData="0" multipleFieldFilters="0" chartFormat="13">
  <location ref="I16:J21" firstHeaderRow="1" firstDataRow="1" firstDataCol="1"/>
  <pivotFields count="3">
    <pivotField dataField="1" compact="0" outline="0" subtotalTop="0" showAll="0" defaultSubtotal="0"/>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
    <i>
      <x v="3"/>
    </i>
    <i>
      <x/>
    </i>
    <i>
      <x v="4"/>
    </i>
    <i>
      <x v="2"/>
    </i>
    <i>
      <x v="1"/>
    </i>
  </rowItems>
  <colItems count="1">
    <i/>
  </colItems>
  <dataFields count="1">
    <dataField fld="0" subtotal="count" baseField="0" baseItem="0" numFmtId="168"/>
  </dataFields>
  <formats count="2">
    <format dxfId="29">
      <pivotArea outline="0" fieldPosition="0">
        <references count="1">
          <reference field="4294967294" count="1" selected="0">
            <x v="0"/>
          </reference>
        </references>
      </pivotArea>
    </format>
    <format dxfId="28">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2">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0D66CE1-03C2-4B02-A3E6-473FAD363FEB}" name="PivotTable11" cacheId="10" applyNumberFormats="0" applyBorderFormats="0" applyFontFormats="0" applyPatternFormats="0" applyAlignmentFormats="0" applyWidthHeightFormats="1" dataCaption="Values" tag="3dfeef82-d4f5-461b-bb53-612e8d57775d" updatedVersion="8" minRefreshableVersion="3" useAutoFormatting="1" subtotalHiddenItems="1" rowGrandTotals="0" colGrandTotals="0" itemPrintTitles="1" createdVersion="8" indent="0" compact="0" compactData="0" multipleFieldFilters="0" chartFormat="13">
  <location ref="L16:M21" firstHeaderRow="1" firstDataRow="1" firstDataCol="1"/>
  <pivotFields count="4">
    <pivotField dataField="1" compact="0" outline="0" subtotalTop="0" showAll="0" defaultSubtotal="0"/>
    <pivotField compact="0" allDrilled="1" outline="0" subtotalTop="0" showAll="0" measureFilter="1" dataSourceSort="1" defaultSubtotal="0" defaultAttributeDrillState="1">
      <items count="5">
        <item x="0"/>
        <item x="1"/>
        <item x="2"/>
        <item x="3"/>
        <item x="4"/>
      </items>
    </pivotField>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i>
    <i>
      <x v="4"/>
    </i>
    <i>
      <x v="1"/>
    </i>
    <i>
      <x v="3"/>
    </i>
    <i>
      <x v="2"/>
    </i>
  </rowItems>
  <colItems count="1">
    <i/>
  </colItems>
  <dataFields count="1">
    <dataField fld="0" subtotal="count" baseField="0" baseItem="0" numFmtId="168"/>
  </dataFields>
  <formats count="2">
    <format dxfId="31">
      <pivotArea outline="0" fieldPosition="0">
        <references count="1">
          <reference field="4294967294" count="1" selected="0">
            <x v="0"/>
          </reference>
        </references>
      </pivotArea>
    </format>
    <format dxfId="30">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2" iMeasureHier="42">
      <autoFilter ref="A1">
        <filterColumn colId="0">
          <top10 top="0" val="5" filterVal="5"/>
        </filterColumn>
      </autoFilter>
    </filter>
    <filter fld="2" type="count" id="3" iMeasureHier="42">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E8D48E2-7910-4E99-A0F1-AC05A3B39D8E}" name="PivotTable9" cacheId="8" applyNumberFormats="0" applyBorderFormats="0" applyFontFormats="0" applyPatternFormats="0" applyAlignmentFormats="0" applyWidthHeightFormats="1" dataCaption="Values" tag="c25b5955-eda8-47e6-8f7a-757b33cfb311" updatedVersion="8" minRefreshableVersion="3" useAutoFormatting="1" subtotalHiddenItems="1" rowGrandTotals="0" colGrandTotals="0" itemPrintTitles="1" createdVersion="8" indent="0" compact="0" compactData="0" multipleFieldFilters="0" chartFormat="13">
  <location ref="F16:G21"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
    <i>
      <x v="2"/>
    </i>
    <i>
      <x/>
    </i>
    <i>
      <x v="4"/>
    </i>
    <i>
      <x v="1"/>
    </i>
    <i>
      <x v="3"/>
    </i>
  </rowItems>
  <colItems count="1">
    <i/>
  </colItems>
  <dataFields count="1">
    <dataField fld="0" subtotal="count" baseField="0" baseItem="0" numFmtId="168"/>
  </dataFields>
  <formats count="2">
    <format dxfId="33">
      <pivotArea outline="0" fieldPosition="0">
        <references count="1">
          <reference field="4294967294" count="1" selected="0">
            <x v="0"/>
          </reference>
        </references>
      </pivotArea>
    </format>
    <format dxfId="32">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D5C72DB-C44E-4D07-8A50-64F49295FD75}" name="PivotTable9" cacheId="15" applyNumberFormats="0" applyBorderFormats="0" applyFontFormats="0" applyPatternFormats="0" applyAlignmentFormats="0" applyWidthHeightFormats="1" dataCaption="Values" tag="c25b5955-eda8-47e6-8f7a-757b33cfb311" updatedVersion="8" minRefreshableVersion="3" useAutoFormatting="1" subtotalHiddenItems="1" rowGrandTotals="0" colGrandTotals="0" itemPrintTitles="1" createdVersion="8" indent="0" compact="0" compactData="0" multipleFieldFilters="0" chartFormat="13">
  <location ref="F16:G18" firstHeaderRow="1" firstDataRow="1" firstDataCol="1"/>
  <pivotFields count="4">
    <pivotField dataField="1" compact="0" outline="0" subtotalTop="0" showAll="0" defaultSubtotal="0"/>
    <pivotField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fld="0" subtotal="count" baseField="0" baseItem="0" numFmtId="168"/>
  </dataFields>
  <formats count="2">
    <format dxfId="16">
      <pivotArea outline="0" fieldPosition="0">
        <references count="1">
          <reference field="4294967294" count="1" selected="0">
            <x v="0"/>
          </reference>
        </references>
      </pivotArea>
    </format>
    <format dxfId="15">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1FA6611-7C9C-4281-A9E1-A68C44117374}" name="PivotTable6" cacheId="16" applyNumberFormats="0" applyBorderFormats="0" applyFontFormats="0" applyPatternFormats="0" applyAlignmentFormats="0" applyWidthHeightFormats="1" dataCaption="Values" tag="c25b5955-eda8-47e6-8f7a-757b33cfb311" updatedVersion="8" minRefreshableVersion="3" useAutoFormatting="1" subtotalHiddenItems="1" rowGrandTotals="0" colGrandTotals="0" itemPrintTitles="1" createdVersion="8" indent="0" compact="0" compactData="0" multipleFieldFilters="0" chartFormat="24">
  <location ref="Z37:AA44" firstHeaderRow="1" firstDataRow="1" firstDataCol="1"/>
  <pivotFields count="4">
    <pivotField dataField="1" compact="0" outline="0" subtotalTop="0" showAll="0" defaultSubtotal="0"/>
    <pivotField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2"/>
  </rowFields>
  <rowItems count="7">
    <i>
      <x/>
    </i>
    <i>
      <x v="1"/>
    </i>
    <i>
      <x v="2"/>
    </i>
    <i>
      <x v="3"/>
    </i>
    <i>
      <x v="4"/>
    </i>
    <i>
      <x v="5"/>
    </i>
    <i>
      <x v="6"/>
    </i>
  </rowItems>
  <colItems count="1">
    <i/>
  </colItems>
  <dataFields count="1">
    <dataField fld="0" subtotal="count" baseField="0" baseItem="0" numFmtId="168"/>
  </dataFields>
  <formats count="2">
    <format dxfId="18">
      <pivotArea outline="0" fieldPosition="0">
        <references count="1">
          <reference field="4294967294" count="1" selected="0">
            <x v="0"/>
          </reference>
        </references>
      </pivotArea>
    </format>
    <format dxfId="17">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_table]"/>
        <x15:activeTabTopLevelEntity name="[DimDate]"/>
        <x15:activeTabTopLevelEntity name="[Store Targets]"/>
        <x15:activeTabTopLevelEntity name="[sales_persons_table]"/>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9C75D388-805F-4206-98CA-BD833B85A16E}" sourceName="[DimDate].[Month Name]">
  <pivotTables>
    <pivotTable tabId="1" name="PivotTable1"/>
    <pivotTable tabId="1" name="PivotTable3"/>
    <pivotTable tabId="1" name="PivotTable2"/>
    <pivotTable tabId="1" name="PivotTable5"/>
    <pivotTable tabId="1" name="PivotTable6"/>
    <pivotTable tabId="1" name="PivotTable8"/>
    <pivotTable tabId="6" name="PivotTable9"/>
    <pivotTable tabId="6" name="PivotTable10"/>
    <pivotTable tabId="6" name="PivotTable11"/>
    <pivotTable tabId="6" name="PivotTable12"/>
    <pivotTable tabId="6" name="PivotTable13"/>
    <pivotTable tabId="6" name="PivotTable1"/>
    <pivotTable tabId="6" name="PivotTable2"/>
    <pivotTable tabId="8" name="PivotTable9"/>
    <pivotTable tabId="8" name="PivotTable6"/>
  </pivotTables>
  <data>
    <olap pivotCacheId="1440846364">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mp;[Ma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269431D8-F503-42F3-A859-CE3CDC404C62}" cache="Slicer_Month_Name" caption="Filter by Month" columnCount="4" level="1" style="SlicerStyleLight1 2" rowHeight="64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7.png"/></Relationships>
</file>

<file path=xl/webextensions/webextension1.xml><?xml version="1.0" encoding="utf-8"?>
<we:webextension xmlns:we="http://schemas.microsoft.com/office/webextensions/webextension/2010/11" id="{68358CF7-35A0-4255-9F2C-829D4AD79724}">
  <we:reference id="wa200004689" version="1.0.0.0" store="en-US" storeType="OMEX"/>
  <we:alternateReferences>
    <we:reference id="WA200004689" version="1.0.0.0" store="WA200004689" storeType="OMEX"/>
  </we:alternateReferences>
  <we:properties>
    <we:property name="SourceData" value="{&quot;pivotTable&quot;:&quot;PivotTable2&quot;,&quot;worksheetId&quot;:&quot;{65028039-9497-4F2E-A760-1F5D8AC179E9}&quot;}"/>
    <we:property name="ZBILicenseSettings" value="{&quot;userInfo&quot;:{&quot;name&quot;:&quot;ZIAD EL gamed&quot;,&quot;email&quot;:&quot;sigmachadlvl500@gmail.com&quot;,&quot;userId&quot;:&quot;00000000-0000-0000-eccc-d17c2d10f495&quot;,&quot;organizationId&quot;:&quot;9188040d-6c67-4c5b-b112-36a304b66dad&quot;,&quot;isViewer&quot;:false}}"/>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1,&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PY&quot;,&quot;actual&quot;:&quot;Revenue&quot;,&quot;forecast&quot;:&quot;FC&quot;,&quot;plan&quot;:&quot;Target&quot;,&quot;plan2&quot;:null,&quot;plan3&quot;:null,&quot;forecast2&quot;:null,&quot;forecast3&quot;:null,&quot;actual-previousYear&quot;:&quot;ΔPY&quot;,&quot;actual-previousYear-percent&quot;:&quot;ΔPY%&quot;,&quot;previousYear-actual&quot;:null,&quot;previousYear-actual-percent&quot;:null,&quot;actual-forecast&quot;:null,&quot;actual-forecast-percent&quot;:null,&quot;forecast-actual&quot;:null,&quot;forecast-actual-percent&quot;:null,&quot;actual-plan&quot;:&quot;ΔPL&quot;,&quot;actual-plan-percent&quot;:&quot;ΔPL%&quot;,&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false,&quot;showTitle&quot;:true,&quot;titleWrap&quot;:true,&quot;titleAlignment&quot;:&quot;left&quot;,&quot;titleFontSize&quot;:10,&quot;titleFontColor&quot;:&quot;#000&quot;,&quot;titleText&quot;:&quot;Total Revenue VS Target by Store Name&quot;,&quot;titleFontFamily&quot;:&quot;Arial&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axisColor&quot;:&quot;#000&quot;,&quot;lineColor&quot;:&quot;#404040&quot;,&quot;markerColor&quot;:&quot;#000&quot;,&quot;neutralColor&quot;:&quot;#404040&quot;,&quot;dotChartColor&quot;:&quot;#4080FF&quot;,&quot;gridlineColor&quot;:&quot;#ccc&quot;,&quot;negativeColor&quot;:&quot;#DC0110&quot;,&quot;positiveColor&quot;:&quot;#0E7537&quot;,&quot;highlightColor&quot;:&quot;#0070C0&quot;,&quot;majorGridlineColor&quot;:&quot;#999&quot;,&quot;useCustomScenarioColors&quot;:false},&quot;chartStyle&quot;:-1,&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actual&quot;,&quot;chartSort&quot;:1,&quot;categorySort&quot;:1,&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actual\&quot;:{\&quot;invert\&quot;:false,\&quot;order\&quot;:1,\&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2,\&quot;hidden\&quot;:false,\&quot;hiddenFromGroups\&quot;:[]}},\&quot;plan\&quot;:{\&quot;invert\&quot;:false,\&quot;order\&quot;:0,\&quot;scaleGroup\&quot;:1,\&quot;format\&quot;:0,\&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1,\&quot;hidden\&quot;:false,\&quot;hiddenFromGroups\&quot;:[]}},\&quot;actual-plan\&quot;:{\&quot;invert\&quot;:false,\&quot;order\&quot;:2,\&quot;scaleGroup\&quot;:1,\&quot;format\&quot;:1,\&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2,\&quot;hidden\&quot;:false,\&quot;hiddenFromGroups\&quot;:[]}},\&quot;actual-plan-percent\&quot;:{\&quot;invert\&quot;:false,\&quot;order\&quot;:3,\&quot;scaleGroup\&quot;:1,\&quot;format\&quot;:2,\&quot;suppressOthers\&quot;:false,\&quot;tableView\&quot;:{\&quot;bold\&quot;:false,\&quot;textColor\&quot;:\&quot;\&quot;,\&quot;backgroundFill\&quot;:\&quot;\&quot;,\&quot;markerStyle\&quot;:5,\&quot;border\&quot;:\&quot;\&quot;,\&quot;showAsTable\&quot;:0,\&quot;hidden\&quot;:false,\&quot;hiddenFromGroups\&quot;:[]},\&quot;chartView\&quot;:{\&quot;bold\&quot;:false,\&quot;textColor\&quot;:\&quot;\&quot;,\&quot;backgroundFill\&quot;:\&quot;\&quot;,\&quot;markerStyle\&quot;:5,\&quot;border\&quot;:\&quot;\&quot;,\&quot;showAsTable\&quot;:0,\&quot;hidden\&quot;:false,\&quot;hiddenFromGroups\&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Plan&quot;,&quot;Values&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selectedOrganizationStyleId&quot;:370,&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2,&quot;secondReferenceScenario&quot;:2,&quot;thirdReferenceScenario&quot;:2,&quot;fourthReferenceScenario&quot;:2,&quot;fifthReferenceScenario&quot;:2,&quot;sixthReferenceScenario&quot;:2,&quot;seventhReferenceScenario&quot;:2,&quot;referencePosition&quot;:0,&quot;secondReferencePosition&quot;:null,&quot;thirdReferencePosition&quot;:null,&quot;fourthReferencePosition&quot;:null,&quot;fifthReferencePosition&quot;:null,&quot;sixthReferencePosition&quot;:null,&quot;seventhReferencePosition&quot;:null,&quot;calculations&quot;:[],&quot;scenarioOptions&quot;:{&quot;value&quot;:{&quot;index&quot;:1,&quot;scenario&quot;:0,&quot;fieldName&quot;:&quot; Revenue&quot;,&quot;position&quot;:null},&quot;reference&quot;:{&quot;index&quot;:0,&quot;scenario&quot;:2,&quot;fieldName&quot;:&quot; Target&quot;,&quot;position&quot;:0},&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PivotTableDataChangeEvent" type="matrix" appref="{C6FA0721-E8DB-471F-A15F-11C658FE823A}"/>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28039-9497-4F2E-A760-1F5D8AC179E9}">
  <dimension ref="C7:CW120"/>
  <sheetViews>
    <sheetView showGridLines="0" topLeftCell="CI1" workbookViewId="0">
      <selection activeCell="CU21" sqref="CU21"/>
    </sheetView>
  </sheetViews>
  <sheetFormatPr defaultRowHeight="15" x14ac:dyDescent="0.25"/>
  <cols>
    <col min="3" max="3" width="15.140625" bestFit="1" customWidth="1"/>
    <col min="5" max="5" width="14.85546875" bestFit="1" customWidth="1"/>
    <col min="6" max="6" width="7.5703125" bestFit="1" customWidth="1"/>
    <col min="7" max="7" width="9.28515625" bestFit="1" customWidth="1"/>
    <col min="8" max="8" width="14.85546875" bestFit="1" customWidth="1"/>
    <col min="9" max="9" width="15" bestFit="1" customWidth="1"/>
    <col min="10" max="10" width="9.28515625" bestFit="1" customWidth="1"/>
    <col min="11" max="11" width="14.7109375" bestFit="1" customWidth="1"/>
    <col min="12" max="12" width="11.7109375" bestFit="1" customWidth="1"/>
    <col min="13" max="13" width="10.140625" bestFit="1" customWidth="1"/>
    <col min="14" max="14" width="13.140625" bestFit="1" customWidth="1"/>
    <col min="15" max="15" width="15.5703125" bestFit="1" customWidth="1"/>
    <col min="16" max="16" width="13.7109375" bestFit="1" customWidth="1"/>
    <col min="17" max="17" width="11.42578125" bestFit="1" customWidth="1"/>
    <col min="20" max="20" width="9.140625" style="16"/>
    <col min="23" max="23" width="7.7109375" bestFit="1" customWidth="1"/>
    <col min="24" max="25" width="9.28515625" bestFit="1" customWidth="1"/>
    <col min="37" max="37" width="9.140625" style="16"/>
    <col min="40" max="40" width="12.5703125" bestFit="1" customWidth="1"/>
    <col min="41" max="41" width="9.28515625" bestFit="1" customWidth="1"/>
    <col min="42" max="42" width="9.28515625" customWidth="1"/>
    <col min="43" max="52" width="1.5703125" customWidth="1"/>
    <col min="59" max="68" width="1.5703125" customWidth="1"/>
    <col min="71" max="71" width="9.140625" style="16"/>
    <col min="74" max="74" width="11.7109375" bestFit="1" customWidth="1"/>
    <col min="75" max="75" width="9.28515625" bestFit="1" customWidth="1"/>
    <col min="76" max="76" width="10.28515625" bestFit="1" customWidth="1"/>
    <col min="85" max="85" width="9.140625" style="16"/>
    <col min="87" max="87" width="15.28515625" bestFit="1" customWidth="1"/>
    <col min="88" max="88" width="16" bestFit="1" customWidth="1"/>
    <col min="89" max="89" width="10.85546875" bestFit="1" customWidth="1"/>
    <col min="90" max="90" width="13.7109375" bestFit="1" customWidth="1"/>
    <col min="92" max="92" width="20.85546875" bestFit="1" customWidth="1"/>
    <col min="93" max="93" width="10.85546875" bestFit="1" customWidth="1"/>
    <col min="94" max="94" width="13.7109375" bestFit="1" customWidth="1"/>
    <col min="96" max="96" width="9.140625" style="16"/>
    <col min="99" max="99" width="18.140625" bestFit="1" customWidth="1"/>
    <col min="100" max="100" width="10.85546875" bestFit="1" customWidth="1"/>
    <col min="101" max="101" width="11.5703125" bestFit="1" customWidth="1"/>
  </cols>
  <sheetData>
    <row r="7" spans="3:94" x14ac:dyDescent="0.25">
      <c r="BD7" t="str">
        <f t="shared" ref="BD7:BE9" si="0">AN9</f>
        <v>Weektype</v>
      </c>
      <c r="BE7" t="str">
        <f t="shared" si="0"/>
        <v xml:space="preserve"> Revenue</v>
      </c>
      <c r="BF7" t="s">
        <v>37</v>
      </c>
    </row>
    <row r="8" spans="3:94" x14ac:dyDescent="0.25">
      <c r="BD8" t="str">
        <f t="shared" si="0"/>
        <v>Weekday</v>
      </c>
      <c r="BE8" s="11">
        <f t="shared" si="0"/>
        <v>349561.39</v>
      </c>
      <c r="BF8" s="9">
        <f>BE8/SUM($BE$8:$BE$9)</f>
        <v>0.74637699741687868</v>
      </c>
    </row>
    <row r="9" spans="3:94" x14ac:dyDescent="0.25">
      <c r="E9" t="s">
        <v>1</v>
      </c>
      <c r="F9" t="s">
        <v>0</v>
      </c>
      <c r="G9" t="s">
        <v>2</v>
      </c>
      <c r="H9" t="s">
        <v>3</v>
      </c>
      <c r="I9" t="s">
        <v>4</v>
      </c>
      <c r="J9" t="s">
        <v>5</v>
      </c>
      <c r="K9" t="s">
        <v>6</v>
      </c>
      <c r="L9" t="s">
        <v>7</v>
      </c>
      <c r="M9" t="s">
        <v>8</v>
      </c>
      <c r="N9" t="s">
        <v>9</v>
      </c>
      <c r="O9" t="s">
        <v>10</v>
      </c>
      <c r="P9" t="s">
        <v>12</v>
      </c>
      <c r="Q9" t="s">
        <v>11</v>
      </c>
      <c r="W9" s="12" t="s">
        <v>17</v>
      </c>
      <c r="X9" t="s">
        <v>16</v>
      </c>
      <c r="Y9" t="s">
        <v>15</v>
      </c>
      <c r="AA9" t="str">
        <f>W9</f>
        <v>Month Name</v>
      </c>
      <c r="AB9" t="str">
        <f>X9</f>
        <v xml:space="preserve"> Target</v>
      </c>
      <c r="AC9" t="str">
        <f>Y9</f>
        <v xml:space="preserve"> Revenue</v>
      </c>
      <c r="AD9" t="s">
        <v>33</v>
      </c>
      <c r="AE9" t="s">
        <v>20</v>
      </c>
      <c r="AN9" s="12" t="s">
        <v>34</v>
      </c>
      <c r="AO9" t="s">
        <v>15</v>
      </c>
      <c r="BD9" t="str">
        <f t="shared" si="0"/>
        <v>Weekend</v>
      </c>
      <c r="BE9" s="11">
        <f t="shared" si="0"/>
        <v>118782.88000000005</v>
      </c>
      <c r="BF9" s="9">
        <f>BE9/SUM($BE$8:$BE$9)</f>
        <v>0.25362300258312126</v>
      </c>
      <c r="BV9" s="12" t="s">
        <v>39</v>
      </c>
      <c r="BW9" t="s">
        <v>15</v>
      </c>
      <c r="BX9" t="s">
        <v>44</v>
      </c>
      <c r="BZ9" t="str">
        <f t="shared" ref="BZ9:CA13" si="1">BV9</f>
        <v>Quarter</v>
      </c>
      <c r="CA9" t="str">
        <f t="shared" si="1"/>
        <v xml:space="preserve"> Revenue</v>
      </c>
      <c r="CB9" t="s">
        <v>33</v>
      </c>
      <c r="CC9" t="s">
        <v>45</v>
      </c>
      <c r="CJ9" t="s">
        <v>9</v>
      </c>
      <c r="CK9" t="s">
        <v>5</v>
      </c>
      <c r="CL9" t="s">
        <v>7</v>
      </c>
      <c r="CN9" t="str">
        <f>CJ9</f>
        <v>Sold Products</v>
      </c>
      <c r="CO9" t="str">
        <f t="shared" ref="CO9:CP10" si="2">CK9</f>
        <v>% Returned</v>
      </c>
      <c r="CP9" t="str">
        <f t="shared" si="2"/>
        <v>% Refunded</v>
      </c>
    </row>
    <row r="10" spans="3:94" x14ac:dyDescent="0.25">
      <c r="E10" s="1">
        <v>263828.40000000002</v>
      </c>
      <c r="F10" s="1">
        <v>468344.26999999955</v>
      </c>
      <c r="G10" s="1">
        <v>204515.86999999953</v>
      </c>
      <c r="H10" s="2">
        <v>0.436678492938538</v>
      </c>
      <c r="I10" s="3">
        <v>1724</v>
      </c>
      <c r="J10" s="2">
        <v>8.2694360865767258E-2</v>
      </c>
      <c r="K10" s="1">
        <v>38493.600000000006</v>
      </c>
      <c r="L10" s="2">
        <v>8.2190820867734771E-2</v>
      </c>
      <c r="M10" s="4">
        <v>100</v>
      </c>
      <c r="N10" s="4">
        <v>100</v>
      </c>
      <c r="O10" s="4">
        <v>0</v>
      </c>
      <c r="P10" s="3">
        <v>51515</v>
      </c>
      <c r="Q10" s="1">
        <v>445591</v>
      </c>
      <c r="W10" t="s">
        <v>24</v>
      </c>
      <c r="X10" s="17">
        <v>439042</v>
      </c>
      <c r="Y10" s="17">
        <v>444162.52000000014</v>
      </c>
      <c r="AA10" t="str">
        <f t="shared" ref="AA10:AA21" si="3">W10</f>
        <v>Jan</v>
      </c>
      <c r="AB10" s="17">
        <f t="shared" ref="AB10:AB21" si="4">X10</f>
        <v>439042</v>
      </c>
      <c r="AC10" s="17">
        <f t="shared" ref="AC10:AC21" si="5">Y10</f>
        <v>444162.52000000014</v>
      </c>
      <c r="AD10" s="17" t="str" cm="1">
        <f t="array" ref="AD10">IFERROR(_xlfn.IFS(AC10=$AI$10,AC10,AC10=$AI$11,AC10),"")</f>
        <v/>
      </c>
      <c r="AE10" s="18">
        <f>(AC10-AB10)/AC10</f>
        <v>1.1528482862534491E-2</v>
      </c>
      <c r="AH10">
        <v>1</v>
      </c>
      <c r="AI10" s="17">
        <f>LARGE(Y10:Y21,1)</f>
        <v>485766.24999999977</v>
      </c>
      <c r="AN10" t="s">
        <v>35</v>
      </c>
      <c r="AO10" s="11">
        <v>349561.39</v>
      </c>
      <c r="BV10" t="s">
        <v>40</v>
      </c>
      <c r="BW10" s="11">
        <v>1336248.3099999984</v>
      </c>
      <c r="BX10" s="28"/>
      <c r="BZ10" t="str">
        <f t="shared" si="1"/>
        <v>Quarter-1</v>
      </c>
      <c r="CA10" s="11">
        <f t="shared" si="1"/>
        <v>1336248.3099999984</v>
      </c>
      <c r="CB10" s="11" t="str">
        <f>IF(CA10&gt;CC10,CA10,"")</f>
        <v/>
      </c>
      <c r="CC10" s="11">
        <f>AVERAGE($CA$10:$CA$13)</f>
        <v>1361702.3675000006</v>
      </c>
      <c r="CJ10" s="4">
        <v>100</v>
      </c>
      <c r="CK10" s="28">
        <v>8.0280723519668459E-2</v>
      </c>
      <c r="CL10" s="28">
        <v>8.0468669303389667E-2</v>
      </c>
      <c r="CN10">
        <f>CJ10</f>
        <v>100</v>
      </c>
      <c r="CO10" s="28">
        <f t="shared" si="2"/>
        <v>8.0280723519668459E-2</v>
      </c>
      <c r="CP10" s="28">
        <f t="shared" si="2"/>
        <v>8.0468669303389667E-2</v>
      </c>
    </row>
    <row r="11" spans="3:94" x14ac:dyDescent="0.25">
      <c r="W11" t="s">
        <v>25</v>
      </c>
      <c r="X11" s="17">
        <v>431279</v>
      </c>
      <c r="Y11" s="17">
        <v>423741.52000000037</v>
      </c>
      <c r="AA11" t="str">
        <f t="shared" si="3"/>
        <v>Feb</v>
      </c>
      <c r="AB11" s="17">
        <f t="shared" si="4"/>
        <v>431279</v>
      </c>
      <c r="AC11" s="17">
        <f t="shared" si="5"/>
        <v>423741.52000000037</v>
      </c>
      <c r="AD11" s="17" t="str" cm="1">
        <f t="array" ref="AD11">IFERROR(_xlfn.IFS(AC11=$AI$10,AC11,AC11=$AI$11,AC11),"")</f>
        <v/>
      </c>
      <c r="AE11" s="18">
        <f t="shared" ref="AE11:AE21" si="6">(AC11-AB11)/AC11</f>
        <v>-1.7787919390102783E-2</v>
      </c>
      <c r="AH11">
        <v>2</v>
      </c>
      <c r="AI11" s="17">
        <f>LARGE(Y10:Y21,2)</f>
        <v>480720.64000000001</v>
      </c>
      <c r="AN11" t="s">
        <v>36</v>
      </c>
      <c r="AO11" s="11">
        <v>118782.88000000005</v>
      </c>
      <c r="BV11" t="s">
        <v>41</v>
      </c>
      <c r="BW11" s="11">
        <v>1384874.5400000024</v>
      </c>
      <c r="BX11" s="28">
        <v>3.6390115247370451E-2</v>
      </c>
      <c r="BZ11" t="str">
        <f t="shared" si="1"/>
        <v>Quarter-2</v>
      </c>
      <c r="CA11" s="11">
        <f t="shared" si="1"/>
        <v>1384874.5400000024</v>
      </c>
      <c r="CB11" s="11">
        <f>IF(CA11&gt;CC11,CA11,"")</f>
        <v>1384874.5400000024</v>
      </c>
      <c r="CC11" s="11">
        <f>AVERAGE($CA$10:$CA$13)</f>
        <v>1361702.3675000006</v>
      </c>
    </row>
    <row r="12" spans="3:94" x14ac:dyDescent="0.25">
      <c r="E12" t="str">
        <f>E9</f>
        <v>COGS</v>
      </c>
      <c r="F12" t="str">
        <f t="shared" ref="F12:Q13" si="7">F9</f>
        <v>Total Revenue</v>
      </c>
      <c r="G12" t="str">
        <f t="shared" si="7"/>
        <v>Total Profit</v>
      </c>
      <c r="H12" t="str">
        <f t="shared" si="7"/>
        <v>% Profit Margin</v>
      </c>
      <c r="I12" t="str">
        <f t="shared" si="7"/>
        <v># Transactions</v>
      </c>
      <c r="J12" t="str">
        <f t="shared" si="7"/>
        <v>% Returned</v>
      </c>
      <c r="K12" t="str">
        <f t="shared" si="7"/>
        <v>Total Refunded</v>
      </c>
      <c r="L12" t="str">
        <f t="shared" si="7"/>
        <v>% Refunded</v>
      </c>
      <c r="M12" t="str">
        <f t="shared" si="7"/>
        <v># Products</v>
      </c>
      <c r="N12" t="str">
        <f t="shared" si="7"/>
        <v>Sold Products</v>
      </c>
      <c r="O12" t="str">
        <f t="shared" si="7"/>
        <v>Unsold Products</v>
      </c>
      <c r="P12" t="str">
        <f t="shared" si="7"/>
        <v>Total Quantity</v>
      </c>
      <c r="Q12" t="str">
        <f t="shared" si="7"/>
        <v>Total Target</v>
      </c>
      <c r="W12" t="s">
        <v>23</v>
      </c>
      <c r="X12" s="17">
        <v>445591</v>
      </c>
      <c r="Y12" s="17">
        <v>468344.26999999949</v>
      </c>
      <c r="AA12" t="str">
        <f t="shared" si="3"/>
        <v>Mar</v>
      </c>
      <c r="AB12" s="17">
        <f t="shared" si="4"/>
        <v>445591</v>
      </c>
      <c r="AC12" s="17">
        <f t="shared" si="5"/>
        <v>468344.26999999949</v>
      </c>
      <c r="AD12" s="17" t="str" cm="1">
        <f t="array" ref="AD12">IFERROR(_xlfn.IFS(AC12=$AI$10,AC12,AC12=$AI$11,AC12),"")</f>
        <v/>
      </c>
      <c r="AE12" s="18">
        <f t="shared" si="6"/>
        <v>4.8582360151432018E-2</v>
      </c>
      <c r="BV12" t="s">
        <v>42</v>
      </c>
      <c r="BW12" s="11">
        <v>1362939.5400000014</v>
      </c>
      <c r="BX12" s="28">
        <v>-1.5838979897775357E-2</v>
      </c>
      <c r="BZ12" t="str">
        <f t="shared" si="1"/>
        <v>Quarter-3</v>
      </c>
      <c r="CA12" s="11">
        <f t="shared" si="1"/>
        <v>1362939.5400000014</v>
      </c>
      <c r="CB12" s="11">
        <f>IF(CA12&gt;CC12,CA12,"")</f>
        <v>1362939.5400000014</v>
      </c>
      <c r="CC12" s="11">
        <f>AVERAGE($CA$10:$CA$13)</f>
        <v>1361702.3675000006</v>
      </c>
    </row>
    <row r="13" spans="3:94" x14ac:dyDescent="0.25">
      <c r="E13" s="11">
        <f>E10</f>
        <v>263828.40000000002</v>
      </c>
      <c r="F13" s="11">
        <f t="shared" si="7"/>
        <v>468344.26999999955</v>
      </c>
      <c r="G13" s="11">
        <f t="shared" si="7"/>
        <v>204515.86999999953</v>
      </c>
      <c r="H13" s="9">
        <f t="shared" si="7"/>
        <v>0.436678492938538</v>
      </c>
      <c r="I13" s="10">
        <f t="shared" si="7"/>
        <v>1724</v>
      </c>
      <c r="J13" s="9">
        <f>J10</f>
        <v>8.2694360865767258E-2</v>
      </c>
      <c r="K13" s="11">
        <f t="shared" si="7"/>
        <v>38493.600000000006</v>
      </c>
      <c r="L13" s="9">
        <f t="shared" si="7"/>
        <v>8.2190820867734771E-2</v>
      </c>
      <c r="M13">
        <f t="shared" si="7"/>
        <v>100</v>
      </c>
      <c r="N13">
        <f t="shared" si="7"/>
        <v>100</v>
      </c>
      <c r="O13">
        <f t="shared" si="7"/>
        <v>0</v>
      </c>
      <c r="P13" s="10">
        <f>P10</f>
        <v>51515</v>
      </c>
      <c r="Q13" s="11">
        <f t="shared" si="7"/>
        <v>445591</v>
      </c>
      <c r="W13" t="s">
        <v>26</v>
      </c>
      <c r="X13" s="17">
        <v>453071</v>
      </c>
      <c r="Y13" s="17">
        <v>448652.76000000007</v>
      </c>
      <c r="AA13" t="str">
        <f t="shared" si="3"/>
        <v>Apr</v>
      </c>
      <c r="AB13" s="17">
        <f t="shared" si="4"/>
        <v>453071</v>
      </c>
      <c r="AC13" s="17">
        <f t="shared" si="5"/>
        <v>448652.76000000007</v>
      </c>
      <c r="AD13" s="17" t="str" cm="1">
        <f t="array" ref="AD13">IFERROR(_xlfn.IFS(AC13=$AI$10,AC13,AC13=$AI$11,AC13),"")</f>
        <v/>
      </c>
      <c r="AE13" s="18">
        <f t="shared" si="6"/>
        <v>-9.8477940935879499E-3</v>
      </c>
      <c r="BV13" t="s">
        <v>43</v>
      </c>
      <c r="BW13" s="11">
        <v>1362747.0800000008</v>
      </c>
      <c r="BX13" s="28">
        <v>-1.4120949194904202E-4</v>
      </c>
      <c r="BZ13" t="str">
        <f t="shared" si="1"/>
        <v>Quarter-4</v>
      </c>
      <c r="CA13" s="11">
        <f t="shared" si="1"/>
        <v>1362747.0800000008</v>
      </c>
      <c r="CB13" s="11">
        <f>IF(CA13&gt;CC13,CA13,"")</f>
        <v>1362747.0800000008</v>
      </c>
      <c r="CC13" s="11">
        <f>AVERAGE($CA$10:$CA$13)</f>
        <v>1361702.3675000006</v>
      </c>
    </row>
    <row r="14" spans="3:94" x14ac:dyDescent="0.25">
      <c r="W14" t="s">
        <v>27</v>
      </c>
      <c r="X14" s="17">
        <v>444167</v>
      </c>
      <c r="Y14" s="17">
        <v>480720.64000000001</v>
      </c>
      <c r="AA14" t="str">
        <f t="shared" si="3"/>
        <v>May</v>
      </c>
      <c r="AB14" s="17">
        <f t="shared" si="4"/>
        <v>444167</v>
      </c>
      <c r="AC14" s="17">
        <f t="shared" si="5"/>
        <v>480720.64000000001</v>
      </c>
      <c r="AD14" s="17" cm="1">
        <f t="array" ref="AD14">IFERROR(_xlfn.IFS(AC14=$AI$10,AC14,AC14=$AI$11,AC14),"")</f>
        <v>480720.64000000001</v>
      </c>
      <c r="AE14" s="18">
        <f t="shared" si="6"/>
        <v>7.6039256396396901E-2</v>
      </c>
    </row>
    <row r="15" spans="3:94" ht="26.25" x14ac:dyDescent="0.25">
      <c r="C15" s="15" t="str">
        <f>IF((L19-M19)/M19&gt;0,"▲"&amp;TEXT((L19-M19)/M19,"+0.0%;-0.0%"),"▼"&amp;TEXT((L19-M19)/M19,"+0.0%;-0.0%"))</f>
        <v>▲+5.1%</v>
      </c>
      <c r="W15" t="s">
        <v>22</v>
      </c>
      <c r="X15" s="17">
        <v>421979</v>
      </c>
      <c r="Y15" s="17">
        <v>455501.1399999999</v>
      </c>
      <c r="AA15" t="str">
        <f t="shared" si="3"/>
        <v>Jun</v>
      </c>
      <c r="AB15" s="17">
        <f t="shared" si="4"/>
        <v>421979</v>
      </c>
      <c r="AC15" s="17">
        <f t="shared" si="5"/>
        <v>455501.1399999999</v>
      </c>
      <c r="AD15" s="17" t="str" cm="1">
        <f t="array" ref="AD15">IFERROR(_xlfn.IFS(AC15=$AI$10,AC15,AC15=$AI$11,AC15),"")</f>
        <v/>
      </c>
      <c r="AE15" s="18">
        <f t="shared" si="6"/>
        <v>7.3593976076547038E-2</v>
      </c>
    </row>
    <row r="16" spans="3:94" x14ac:dyDescent="0.25">
      <c r="W16" t="s">
        <v>28</v>
      </c>
      <c r="X16" s="17">
        <v>456718</v>
      </c>
      <c r="Y16" s="17">
        <v>433725.86000000057</v>
      </c>
      <c r="AA16" t="str">
        <f t="shared" si="3"/>
        <v>Jul</v>
      </c>
      <c r="AB16" s="17">
        <f t="shared" si="4"/>
        <v>456718</v>
      </c>
      <c r="AC16" s="17">
        <f t="shared" si="5"/>
        <v>433725.86000000057</v>
      </c>
      <c r="AD16" s="17" t="str" cm="1">
        <f t="array" ref="AD16">IFERROR(_xlfn.IFS(AC16=$AI$10,AC16,AC16=$AI$11,AC16),"")</f>
        <v/>
      </c>
      <c r="AE16" s="18">
        <f t="shared" si="6"/>
        <v>-5.3010765832591587E-2</v>
      </c>
      <c r="CJ16" t="s">
        <v>106</v>
      </c>
      <c r="CK16" s="29">
        <v>1</v>
      </c>
    </row>
    <row r="17" spans="5:101" x14ac:dyDescent="0.25">
      <c r="W17" t="s">
        <v>29</v>
      </c>
      <c r="X17" s="17">
        <v>431727</v>
      </c>
      <c r="Y17" s="17">
        <v>485766.24999999977</v>
      </c>
      <c r="AA17" t="str">
        <f t="shared" si="3"/>
        <v>Aug</v>
      </c>
      <c r="AB17" s="17">
        <f t="shared" si="4"/>
        <v>431727</v>
      </c>
      <c r="AC17" s="17">
        <f t="shared" si="5"/>
        <v>485766.24999999977</v>
      </c>
      <c r="AD17" s="17" cm="1">
        <f t="array" ref="AD17">IFERROR(_xlfn.IFS(AC17=$AI$10,AC17,AC17=$AI$11,AC17),"")</f>
        <v>485766.24999999977</v>
      </c>
      <c r="AE17" s="18">
        <f t="shared" si="6"/>
        <v>0.11124537779230194</v>
      </c>
      <c r="AO17" t="s">
        <v>36</v>
      </c>
    </row>
    <row r="18" spans="5:101" ht="12.95" customHeight="1" x14ac:dyDescent="0.25">
      <c r="E18" s="12" t="s">
        <v>14</v>
      </c>
      <c r="F18" t="s">
        <v>16</v>
      </c>
      <c r="G18" t="s">
        <v>15</v>
      </c>
      <c r="I18" s="12" t="s">
        <v>17</v>
      </c>
      <c r="J18" t="s">
        <v>15</v>
      </c>
      <c r="L18" s="13" t="s">
        <v>18</v>
      </c>
      <c r="M18" s="13" t="s">
        <v>19</v>
      </c>
      <c r="W18" t="s">
        <v>30</v>
      </c>
      <c r="X18" s="17">
        <v>446912</v>
      </c>
      <c r="Y18" s="17">
        <v>443447.43000000028</v>
      </c>
      <c r="AA18" t="str">
        <f t="shared" si="3"/>
        <v>Sep</v>
      </c>
      <c r="AB18" s="17">
        <f t="shared" si="4"/>
        <v>446912</v>
      </c>
      <c r="AC18" s="17">
        <f t="shared" si="5"/>
        <v>443447.43000000028</v>
      </c>
      <c r="AD18" s="17" t="str" cm="1">
        <f t="array" ref="AD18">IFERROR(_xlfn.IFS(AC18=$AI$10,AC18,AC18=$AI$11,AC18),"")</f>
        <v/>
      </c>
      <c r="AE18" s="18">
        <f t="shared" si="6"/>
        <v>-7.8128088373400056E-3</v>
      </c>
      <c r="AQ18" s="19">
        <v>91</v>
      </c>
      <c r="AR18" s="20">
        <v>92</v>
      </c>
      <c r="AS18" s="20">
        <v>93</v>
      </c>
      <c r="AT18" s="20">
        <v>94</v>
      </c>
      <c r="AU18" s="20">
        <v>95</v>
      </c>
      <c r="AV18" s="20">
        <v>96</v>
      </c>
      <c r="AW18" s="20">
        <v>97</v>
      </c>
      <c r="AX18" s="20">
        <v>98</v>
      </c>
      <c r="AY18" s="20">
        <v>99</v>
      </c>
      <c r="AZ18" s="21">
        <v>100</v>
      </c>
      <c r="BV18" s="12" t="s">
        <v>35</v>
      </c>
      <c r="BW18" t="s">
        <v>15</v>
      </c>
      <c r="BX18" t="s">
        <v>44</v>
      </c>
      <c r="BZ18" t="str">
        <f>BV18</f>
        <v>Weekday</v>
      </c>
      <c r="CA18" t="str">
        <f>BW18</f>
        <v xml:space="preserve"> Revenue</v>
      </c>
      <c r="CB18" t="str">
        <f>BX18</f>
        <v xml:space="preserve"> Revenue2</v>
      </c>
      <c r="CC18" t="s">
        <v>62</v>
      </c>
      <c r="CD18" t="s">
        <v>63</v>
      </c>
    </row>
    <row r="19" spans="5:101" ht="12.95" customHeight="1" x14ac:dyDescent="0.25">
      <c r="E19" t="s">
        <v>46</v>
      </c>
      <c r="F19" s="1">
        <v>33407</v>
      </c>
      <c r="G19" s="1">
        <v>41940.32</v>
      </c>
      <c r="I19" t="s">
        <v>23</v>
      </c>
      <c r="J19" s="1">
        <v>468344.26999999955</v>
      </c>
      <c r="L19" s="11">
        <f>F13</f>
        <v>468344.26999999955</v>
      </c>
      <c r="M19" s="11">
        <f>Q13</f>
        <v>445591</v>
      </c>
      <c r="O19" s="14">
        <f>(L19-M19)/M19</f>
        <v>5.1063127397096335E-2</v>
      </c>
      <c r="W19" t="s">
        <v>31</v>
      </c>
      <c r="X19" s="17">
        <v>414360</v>
      </c>
      <c r="Y19" s="17">
        <v>458984.37999999971</v>
      </c>
      <c r="AA19" t="str">
        <f t="shared" si="3"/>
        <v>Oct</v>
      </c>
      <c r="AB19" s="17">
        <f t="shared" si="4"/>
        <v>414360</v>
      </c>
      <c r="AC19" s="17">
        <f t="shared" si="5"/>
        <v>458984.37999999971</v>
      </c>
      <c r="AD19" s="17" t="str" cm="1">
        <f t="array" ref="AD19">IFERROR(_xlfn.IFS(AC19=$AI$10,AC19,AC19=$AI$11,AC19),"")</f>
        <v/>
      </c>
      <c r="AE19" s="18">
        <f t="shared" si="6"/>
        <v>9.7224180047259426E-2</v>
      </c>
      <c r="AQ19" s="22">
        <v>81</v>
      </c>
      <c r="AR19" s="23">
        <v>82</v>
      </c>
      <c r="AS19" s="23">
        <v>83</v>
      </c>
      <c r="AT19" s="23">
        <v>84</v>
      </c>
      <c r="AU19" s="23">
        <v>85</v>
      </c>
      <c r="AV19" s="23">
        <v>86</v>
      </c>
      <c r="AW19" s="23">
        <v>87</v>
      </c>
      <c r="AX19" s="23">
        <v>88</v>
      </c>
      <c r="AY19" s="23">
        <v>89</v>
      </c>
      <c r="AZ19" s="24">
        <v>90</v>
      </c>
      <c r="BV19" t="s">
        <v>57</v>
      </c>
      <c r="BW19" s="11">
        <v>61481.280000000013</v>
      </c>
      <c r="BX19" s="28"/>
      <c r="BZ19" t="str">
        <f t="shared" ref="BZ19:BZ25" si="8">BV19</f>
        <v>Sat</v>
      </c>
      <c r="CA19" s="11">
        <f t="shared" ref="CA19:CA25" si="9">BW19</f>
        <v>61481.280000000013</v>
      </c>
      <c r="CB19" s="28"/>
      <c r="CC19" s="11">
        <f>AVERAGE($CA$19:$CA$25)</f>
        <v>66906.324285714276</v>
      </c>
      <c r="CD19" s="11" t="str">
        <f>IF(CA19&gt;CC19,CA19,"")</f>
        <v/>
      </c>
    </row>
    <row r="20" spans="5:101" ht="12.95" customHeight="1" x14ac:dyDescent="0.25">
      <c r="E20" t="s">
        <v>47</v>
      </c>
      <c r="F20" s="1">
        <v>40240</v>
      </c>
      <c r="G20" s="1">
        <v>42429.640000000007</v>
      </c>
      <c r="O20" s="13" t="s">
        <v>20</v>
      </c>
      <c r="W20" t="s">
        <v>21</v>
      </c>
      <c r="X20" s="17">
        <v>413371</v>
      </c>
      <c r="Y20" s="17">
        <v>462537.40999999939</v>
      </c>
      <c r="AA20" t="str">
        <f t="shared" si="3"/>
        <v>Nov</v>
      </c>
      <c r="AB20" s="17">
        <f t="shared" si="4"/>
        <v>413371</v>
      </c>
      <c r="AC20" s="17">
        <f t="shared" si="5"/>
        <v>462537.40999999939</v>
      </c>
      <c r="AD20" s="17" t="str" cm="1">
        <f t="array" ref="AD20">IFERROR(_xlfn.IFS(AC20=$AI$10,AC20,AC20=$AI$11,AC20),"")</f>
        <v/>
      </c>
      <c r="AE20" s="18">
        <f t="shared" si="6"/>
        <v>0.10629715334809234</v>
      </c>
      <c r="AQ20" s="22">
        <v>71</v>
      </c>
      <c r="AR20" s="23">
        <v>72</v>
      </c>
      <c r="AS20" s="23">
        <v>73</v>
      </c>
      <c r="AT20" s="23">
        <v>74</v>
      </c>
      <c r="AU20" s="23">
        <v>75</v>
      </c>
      <c r="AV20" s="23">
        <v>76</v>
      </c>
      <c r="AW20" s="23">
        <v>77</v>
      </c>
      <c r="AX20" s="23">
        <v>78</v>
      </c>
      <c r="AY20" s="23">
        <v>79</v>
      </c>
      <c r="AZ20" s="24">
        <v>80</v>
      </c>
      <c r="BV20" t="s">
        <v>58</v>
      </c>
      <c r="BW20" s="11">
        <v>57301.599999999999</v>
      </c>
      <c r="BX20" s="28">
        <v>-6.7982969775515642E-2</v>
      </c>
      <c r="BZ20" t="str">
        <f t="shared" si="8"/>
        <v>Sun</v>
      </c>
      <c r="CA20" s="11">
        <f t="shared" si="9"/>
        <v>57301.599999999999</v>
      </c>
      <c r="CB20" s="28">
        <f t="shared" ref="CB20:CB25" si="10">BX20</f>
        <v>-6.7982969775515642E-2</v>
      </c>
      <c r="CC20" s="11">
        <f t="shared" ref="CC20:CC25" si="11">AVERAGE($CA$19:$CA$25)</f>
        <v>66906.324285714276</v>
      </c>
      <c r="CD20" s="11" t="str">
        <f t="shared" ref="CD20:CD25" si="12">IF(CA20&gt;CC20,CA20,"")</f>
        <v/>
      </c>
      <c r="CJ20" s="12" t="s">
        <v>107</v>
      </c>
      <c r="CK20" t="s">
        <v>2</v>
      </c>
      <c r="CL20" t="s">
        <v>208</v>
      </c>
      <c r="CN20" s="12" t="s">
        <v>107</v>
      </c>
      <c r="CO20" t="s">
        <v>2</v>
      </c>
      <c r="CP20" t="s">
        <v>12</v>
      </c>
      <c r="CU20" s="12" t="s">
        <v>209</v>
      </c>
      <c r="CV20" t="s">
        <v>2</v>
      </c>
      <c r="CW20" t="s">
        <v>218</v>
      </c>
    </row>
    <row r="21" spans="5:101" x14ac:dyDescent="0.25">
      <c r="E21" t="s">
        <v>48</v>
      </c>
      <c r="F21" s="1">
        <v>39846</v>
      </c>
      <c r="G21" s="1">
        <v>51239.48</v>
      </c>
      <c r="W21" t="s">
        <v>32</v>
      </c>
      <c r="X21" s="17">
        <v>456773</v>
      </c>
      <c r="Y21" s="17">
        <v>441225.28999999992</v>
      </c>
      <c r="AA21" t="str">
        <f t="shared" si="3"/>
        <v>Dec</v>
      </c>
      <c r="AB21" s="17">
        <f t="shared" si="4"/>
        <v>456773</v>
      </c>
      <c r="AC21" s="17">
        <f t="shared" si="5"/>
        <v>441225.28999999992</v>
      </c>
      <c r="AD21" s="17" t="str" cm="1">
        <f t="array" ref="AD21">IFERROR(_xlfn.IFS(AC21=$AI$10,AC21,AC21=$AI$11,AC21),"")</f>
        <v/>
      </c>
      <c r="AE21" s="18">
        <f t="shared" si="6"/>
        <v>-3.5237576703729019E-2</v>
      </c>
      <c r="AQ21" s="22">
        <v>61</v>
      </c>
      <c r="AR21" s="23">
        <v>62</v>
      </c>
      <c r="AS21" s="23">
        <v>63</v>
      </c>
      <c r="AT21" s="23">
        <v>64</v>
      </c>
      <c r="AU21" s="23">
        <v>65</v>
      </c>
      <c r="AV21" s="23">
        <v>66</v>
      </c>
      <c r="AW21" s="23">
        <v>67</v>
      </c>
      <c r="AX21" s="23">
        <v>68</v>
      </c>
      <c r="AY21" s="23">
        <v>69</v>
      </c>
      <c r="AZ21" s="24">
        <v>70</v>
      </c>
      <c r="BV21" t="s">
        <v>56</v>
      </c>
      <c r="BW21" s="11">
        <v>56373.37000000001</v>
      </c>
      <c r="BX21" s="28">
        <v>-1.6199024111019391E-2</v>
      </c>
      <c r="BZ21" t="str">
        <f t="shared" si="8"/>
        <v>Mon</v>
      </c>
      <c r="CA21" s="11">
        <f t="shared" si="9"/>
        <v>56373.37000000001</v>
      </c>
      <c r="CB21" s="28">
        <f t="shared" si="10"/>
        <v>-1.6199024111019391E-2</v>
      </c>
      <c r="CC21" s="11">
        <f t="shared" si="11"/>
        <v>66906.324285714276</v>
      </c>
      <c r="CD21" s="11" t="str">
        <f t="shared" si="12"/>
        <v/>
      </c>
      <c r="CJ21" t="s">
        <v>119</v>
      </c>
      <c r="CK21" s="11">
        <v>95024.850000000035</v>
      </c>
      <c r="CL21" s="11">
        <f>_xlfn.XLOOKUP(CJ21,CN21:CN120,CP21:CP120,0,0)</f>
        <v>6861</v>
      </c>
      <c r="CN21" t="s">
        <v>108</v>
      </c>
      <c r="CO21" s="11">
        <v>32486.640000000032</v>
      </c>
      <c r="CP21" s="11">
        <v>5352</v>
      </c>
      <c r="CU21" t="s">
        <v>214</v>
      </c>
      <c r="CV21" s="11">
        <v>718216.26999999932</v>
      </c>
      <c r="CW21" s="4">
        <v>1000000</v>
      </c>
    </row>
    <row r="22" spans="5:101" ht="12.95" customHeight="1" x14ac:dyDescent="0.25">
      <c r="E22" t="s">
        <v>13</v>
      </c>
      <c r="F22" s="1">
        <v>37568</v>
      </c>
      <c r="G22" s="1">
        <v>47370.57</v>
      </c>
      <c r="AQ22" s="22">
        <v>51</v>
      </c>
      <c r="AR22" s="23">
        <v>52</v>
      </c>
      <c r="AS22" s="23">
        <v>53</v>
      </c>
      <c r="AT22" s="23">
        <v>54</v>
      </c>
      <c r="AU22" s="23">
        <v>55</v>
      </c>
      <c r="AV22" s="23">
        <v>56</v>
      </c>
      <c r="AW22" s="23">
        <v>57</v>
      </c>
      <c r="AX22" s="23">
        <v>58</v>
      </c>
      <c r="AY22" s="23">
        <v>59</v>
      </c>
      <c r="AZ22" s="24">
        <v>60</v>
      </c>
      <c r="BV22" t="s">
        <v>60</v>
      </c>
      <c r="BW22" s="11">
        <v>62063.479999999974</v>
      </c>
      <c r="BX22" s="28">
        <v>0.1009361334970743</v>
      </c>
      <c r="BZ22" t="str">
        <f t="shared" si="8"/>
        <v>Tue</v>
      </c>
      <c r="CA22" s="11">
        <f t="shared" si="9"/>
        <v>62063.479999999974</v>
      </c>
      <c r="CB22" s="28">
        <f t="shared" si="10"/>
        <v>0.1009361334970743</v>
      </c>
      <c r="CC22" s="11">
        <f t="shared" si="11"/>
        <v>66906.324285714276</v>
      </c>
      <c r="CD22" s="11" t="str">
        <f t="shared" si="12"/>
        <v/>
      </c>
      <c r="CJ22" t="s">
        <v>126</v>
      </c>
      <c r="CK22" s="11">
        <v>84506.489999999932</v>
      </c>
      <c r="CL22" s="11">
        <f t="shared" ref="CL22:CL25" si="13">_xlfn.XLOOKUP(CJ22,CN22:CN121,CP22:CP121,0,0)</f>
        <v>6137</v>
      </c>
      <c r="CN22" t="s">
        <v>109</v>
      </c>
      <c r="CO22" s="11">
        <v>45964.799999999974</v>
      </c>
      <c r="CP22" s="11">
        <v>6080</v>
      </c>
      <c r="CU22" t="s">
        <v>215</v>
      </c>
      <c r="CV22" s="11">
        <v>417457.830000002</v>
      </c>
      <c r="CW22" s="4">
        <v>1000000</v>
      </c>
    </row>
    <row r="23" spans="5:101" ht="12.95" customHeight="1" x14ac:dyDescent="0.25">
      <c r="E23" t="s">
        <v>49</v>
      </c>
      <c r="F23" s="1">
        <v>50913</v>
      </c>
      <c r="G23" s="1">
        <v>39016.389999999992</v>
      </c>
      <c r="AQ23" s="22">
        <v>41</v>
      </c>
      <c r="AR23" s="23">
        <v>42</v>
      </c>
      <c r="AS23" s="23">
        <v>43</v>
      </c>
      <c r="AT23" s="23">
        <v>44</v>
      </c>
      <c r="AU23" s="23">
        <v>45</v>
      </c>
      <c r="AV23" s="23">
        <v>46</v>
      </c>
      <c r="AW23" s="23">
        <v>47</v>
      </c>
      <c r="AX23" s="23">
        <v>48</v>
      </c>
      <c r="AY23" s="23">
        <v>49</v>
      </c>
      <c r="AZ23" s="24">
        <v>50</v>
      </c>
      <c r="BV23" t="s">
        <v>61</v>
      </c>
      <c r="BW23" s="11">
        <v>80399.26999999996</v>
      </c>
      <c r="BX23" s="28">
        <v>0.29543605998245659</v>
      </c>
      <c r="BZ23" t="str">
        <f t="shared" si="8"/>
        <v>Wed</v>
      </c>
      <c r="CA23" s="11">
        <f t="shared" si="9"/>
        <v>80399.26999999996</v>
      </c>
      <c r="CB23" s="28">
        <f t="shared" si="10"/>
        <v>0.29543605998245659</v>
      </c>
      <c r="CC23" s="11">
        <f t="shared" si="11"/>
        <v>66906.324285714276</v>
      </c>
      <c r="CD23" s="11">
        <f t="shared" si="12"/>
        <v>80399.26999999996</v>
      </c>
      <c r="CJ23" t="s">
        <v>166</v>
      </c>
      <c r="CK23" s="11">
        <v>83284.599999999977</v>
      </c>
      <c r="CL23" s="11">
        <f t="shared" si="13"/>
        <v>6262</v>
      </c>
      <c r="CN23" t="s">
        <v>110</v>
      </c>
      <c r="CO23" s="11">
        <v>48243.930000000008</v>
      </c>
      <c r="CP23" s="11">
        <v>6209</v>
      </c>
      <c r="CU23" t="s">
        <v>216</v>
      </c>
      <c r="CV23" s="11">
        <v>367414.25000000041</v>
      </c>
      <c r="CW23" s="4">
        <v>1000000</v>
      </c>
    </row>
    <row r="24" spans="5:101" ht="12.95" customHeight="1" x14ac:dyDescent="0.25">
      <c r="E24" t="s">
        <v>50</v>
      </c>
      <c r="F24" s="1">
        <v>68774</v>
      </c>
      <c r="G24" s="1">
        <v>50074.630000000005</v>
      </c>
      <c r="AQ24" s="22">
        <v>31</v>
      </c>
      <c r="AR24" s="23">
        <v>32</v>
      </c>
      <c r="AS24" s="23">
        <v>33</v>
      </c>
      <c r="AT24" s="23">
        <v>34</v>
      </c>
      <c r="AU24" s="23">
        <v>35</v>
      </c>
      <c r="AV24" s="23">
        <v>36</v>
      </c>
      <c r="AW24" s="23">
        <v>37</v>
      </c>
      <c r="AX24" s="23">
        <v>38</v>
      </c>
      <c r="AY24" s="23">
        <v>39</v>
      </c>
      <c r="AZ24" s="24">
        <v>40</v>
      </c>
      <c r="BV24" t="s">
        <v>59</v>
      </c>
      <c r="BW24" s="11">
        <v>79700.639999999927</v>
      </c>
      <c r="BX24" s="28">
        <v>-8.6895067579597935E-3</v>
      </c>
      <c r="BZ24" t="str">
        <f t="shared" si="8"/>
        <v>Thu</v>
      </c>
      <c r="CA24" s="11">
        <f t="shared" si="9"/>
        <v>79700.639999999927</v>
      </c>
      <c r="CB24" s="28">
        <f t="shared" si="10"/>
        <v>-8.6895067579597935E-3</v>
      </c>
      <c r="CC24" s="11">
        <f t="shared" si="11"/>
        <v>66906.324285714276</v>
      </c>
      <c r="CD24" s="11">
        <f t="shared" si="12"/>
        <v>79700.639999999927</v>
      </c>
      <c r="CJ24" t="s">
        <v>135</v>
      </c>
      <c r="CK24" s="11">
        <v>82987.239999999991</v>
      </c>
      <c r="CL24" s="11">
        <f t="shared" si="13"/>
        <v>6671</v>
      </c>
      <c r="CN24" t="s">
        <v>111</v>
      </c>
      <c r="CO24" s="11">
        <v>51917.31</v>
      </c>
      <c r="CP24" s="11">
        <v>5529</v>
      </c>
      <c r="CU24" t="s">
        <v>217</v>
      </c>
      <c r="CV24" s="11">
        <v>339210.4900000029</v>
      </c>
      <c r="CW24" s="4">
        <v>1000000</v>
      </c>
    </row>
    <row r="25" spans="5:101" ht="12.95" customHeight="1" x14ac:dyDescent="0.25">
      <c r="E25" t="s">
        <v>51</v>
      </c>
      <c r="F25" s="1">
        <v>38162</v>
      </c>
      <c r="G25" s="1">
        <v>50218.780000000006</v>
      </c>
      <c r="AQ25" s="22">
        <v>21</v>
      </c>
      <c r="AR25" s="23">
        <v>22</v>
      </c>
      <c r="AS25" s="23">
        <v>23</v>
      </c>
      <c r="AT25" s="23">
        <v>24</v>
      </c>
      <c r="AU25" s="23">
        <v>25</v>
      </c>
      <c r="AV25" s="23">
        <v>26</v>
      </c>
      <c r="AW25" s="23">
        <v>27</v>
      </c>
      <c r="AX25" s="23">
        <v>28</v>
      </c>
      <c r="AY25" s="23">
        <v>29</v>
      </c>
      <c r="AZ25" s="24">
        <v>30</v>
      </c>
      <c r="BV25" t="s">
        <v>55</v>
      </c>
      <c r="BW25" s="11">
        <v>71024.63</v>
      </c>
      <c r="BX25" s="28">
        <v>-0.10885746965143479</v>
      </c>
      <c r="BZ25" t="str">
        <f t="shared" si="8"/>
        <v>Fri</v>
      </c>
      <c r="CA25" s="11">
        <f t="shared" si="9"/>
        <v>71024.63</v>
      </c>
      <c r="CB25" s="28">
        <f t="shared" si="10"/>
        <v>-0.10885746965143479</v>
      </c>
      <c r="CC25" s="11">
        <f t="shared" si="11"/>
        <v>66906.324285714276</v>
      </c>
      <c r="CD25" s="11">
        <f t="shared" si="12"/>
        <v>71024.63</v>
      </c>
      <c r="CJ25" t="s">
        <v>116</v>
      </c>
      <c r="CK25" s="11">
        <v>78081.849999999962</v>
      </c>
      <c r="CL25" s="11">
        <f t="shared" si="13"/>
        <v>6545</v>
      </c>
      <c r="CN25" t="s">
        <v>112</v>
      </c>
      <c r="CO25" s="11">
        <v>4089.289999999979</v>
      </c>
      <c r="CP25" s="11">
        <v>6931</v>
      </c>
      <c r="CU25" t="s">
        <v>212</v>
      </c>
      <c r="CV25" s="11">
        <v>174072.76000000042</v>
      </c>
      <c r="CW25" s="4">
        <v>1000000</v>
      </c>
    </row>
    <row r="26" spans="5:101" ht="12.95" customHeight="1" x14ac:dyDescent="0.25">
      <c r="E26" t="s">
        <v>52</v>
      </c>
      <c r="F26" s="1">
        <v>60829</v>
      </c>
      <c r="G26" s="1">
        <v>47183.17</v>
      </c>
      <c r="N26" s="14"/>
      <c r="W26" t="s">
        <v>16</v>
      </c>
      <c r="X26" t="s">
        <v>15</v>
      </c>
      <c r="Z26" t="str">
        <f>W26</f>
        <v xml:space="preserve"> Target</v>
      </c>
      <c r="AA26" t="str">
        <f>X26</f>
        <v xml:space="preserve"> Revenue</v>
      </c>
      <c r="AB26" t="s">
        <v>20</v>
      </c>
      <c r="AQ26" s="22">
        <v>11</v>
      </c>
      <c r="AR26" s="23">
        <v>12</v>
      </c>
      <c r="AS26" s="23">
        <v>13</v>
      </c>
      <c r="AT26" s="23">
        <v>14</v>
      </c>
      <c r="AU26" s="23">
        <v>15</v>
      </c>
      <c r="AV26" s="23">
        <v>16</v>
      </c>
      <c r="AW26" s="23">
        <v>17</v>
      </c>
      <c r="AX26" s="23">
        <v>18</v>
      </c>
      <c r="AY26" s="23">
        <v>19</v>
      </c>
      <c r="AZ26" s="24">
        <v>20</v>
      </c>
      <c r="CN26" t="s">
        <v>113</v>
      </c>
      <c r="CO26" s="11">
        <v>18856.529999999948</v>
      </c>
      <c r="CP26" s="11">
        <v>6349</v>
      </c>
      <c r="CU26" t="s">
        <v>211</v>
      </c>
      <c r="CV26" s="11">
        <v>142236.05999999901</v>
      </c>
      <c r="CW26" s="4">
        <v>1000000</v>
      </c>
    </row>
    <row r="27" spans="5:101" ht="12.95" customHeight="1" x14ac:dyDescent="0.25">
      <c r="E27" t="s">
        <v>53</v>
      </c>
      <c r="F27" s="1">
        <v>33786</v>
      </c>
      <c r="G27" s="1">
        <v>48131.220000000016</v>
      </c>
      <c r="W27" s="11">
        <v>445591</v>
      </c>
      <c r="X27" s="11">
        <v>468344.26999999955</v>
      </c>
      <c r="Z27" s="11">
        <f>W27</f>
        <v>445591</v>
      </c>
      <c r="AA27" s="11">
        <f>X27</f>
        <v>468344.26999999955</v>
      </c>
      <c r="AB27" s="9">
        <f>(AA27-Z27)/Z27</f>
        <v>5.1063127397096335E-2</v>
      </c>
      <c r="AQ27" s="25">
        <v>1</v>
      </c>
      <c r="AR27" s="26">
        <v>2</v>
      </c>
      <c r="AS27" s="26">
        <v>3</v>
      </c>
      <c r="AT27" s="26">
        <v>4</v>
      </c>
      <c r="AU27" s="26">
        <v>5</v>
      </c>
      <c r="AV27" s="26">
        <v>6</v>
      </c>
      <c r="AW27" s="26">
        <v>7</v>
      </c>
      <c r="AX27" s="26">
        <v>8</v>
      </c>
      <c r="AY27" s="26">
        <v>9</v>
      </c>
      <c r="AZ27" s="27">
        <v>10</v>
      </c>
      <c r="CN27" t="s">
        <v>114</v>
      </c>
      <c r="CO27" s="11">
        <v>53319.199999999997</v>
      </c>
      <c r="CP27" s="11">
        <v>5840</v>
      </c>
      <c r="CU27" t="s">
        <v>210</v>
      </c>
      <c r="CV27" s="11">
        <v>86449.160000000033</v>
      </c>
      <c r="CW27" s="4">
        <v>1000000</v>
      </c>
    </row>
    <row r="28" spans="5:101" x14ac:dyDescent="0.25">
      <c r="E28" t="s">
        <v>54</v>
      </c>
      <c r="F28" s="1">
        <v>42066</v>
      </c>
      <c r="G28" s="1">
        <v>50740.070000000007</v>
      </c>
      <c r="CN28" t="s">
        <v>115</v>
      </c>
      <c r="CO28" s="11">
        <v>11872.29999999993</v>
      </c>
      <c r="CP28" s="11">
        <v>5522</v>
      </c>
      <c r="CU28" t="s">
        <v>213</v>
      </c>
      <c r="CV28" s="11">
        <v>52455.239999999467</v>
      </c>
      <c r="CW28" s="4">
        <v>1000000</v>
      </c>
    </row>
    <row r="29" spans="5:101" x14ac:dyDescent="0.25">
      <c r="AB29" t="str">
        <f>IF(AB27&gt;0,"▲"&amp;TEXT(AB27,"+0.0%;-0.0%"),"▼"&amp;TEXT(AB27,"+0.0%;-0.0%"))</f>
        <v>▲+5.1%</v>
      </c>
      <c r="CN29" t="s">
        <v>116</v>
      </c>
      <c r="CO29" s="11">
        <v>78081.849999999962</v>
      </c>
      <c r="CP29" s="11">
        <v>6545</v>
      </c>
    </row>
    <row r="30" spans="5:101" x14ac:dyDescent="0.25">
      <c r="CN30" t="s">
        <v>117</v>
      </c>
      <c r="CO30" s="11">
        <v>2366.7600000000239</v>
      </c>
      <c r="CP30" s="11">
        <v>5379</v>
      </c>
    </row>
    <row r="31" spans="5:101" x14ac:dyDescent="0.25">
      <c r="CI31" t="str">
        <f>CJ20</f>
        <v>Product Name</v>
      </c>
      <c r="CJ31" t="str">
        <f>IF($CK$16=1,CK20,CL20)</f>
        <v>Total Profit</v>
      </c>
      <c r="CN31" t="s">
        <v>118</v>
      </c>
      <c r="CO31" s="11">
        <v>-10037.319999999978</v>
      </c>
      <c r="CP31" s="11">
        <v>5339</v>
      </c>
    </row>
    <row r="32" spans="5:101" x14ac:dyDescent="0.25">
      <c r="CI32" t="str">
        <f>CJ21</f>
        <v>Begin Brew</v>
      </c>
      <c r="CJ32" s="10">
        <f>IF($CK$16=1,CK21,CL21)</f>
        <v>95024.850000000035</v>
      </c>
      <c r="CN32" t="s">
        <v>119</v>
      </c>
      <c r="CO32" s="11">
        <v>95024.850000000035</v>
      </c>
      <c r="CP32" s="11">
        <v>6861</v>
      </c>
    </row>
    <row r="33" spans="57:94" x14ac:dyDescent="0.25">
      <c r="CI33" t="str">
        <f>CJ22</f>
        <v>Common Splash</v>
      </c>
      <c r="CJ33" s="10">
        <f>IF($CK$16=1,CK22,CL22)</f>
        <v>84506.489999999932</v>
      </c>
      <c r="CN33" t="s">
        <v>120</v>
      </c>
      <c r="CO33" s="11">
        <v>38203.169999999984</v>
      </c>
      <c r="CP33" s="11">
        <v>6621</v>
      </c>
    </row>
    <row r="34" spans="57:94" x14ac:dyDescent="0.25">
      <c r="BE34" t="s">
        <v>38</v>
      </c>
      <c r="CI34" t="str">
        <f>CJ23</f>
        <v>Onto Dew</v>
      </c>
      <c r="CJ34" s="10">
        <f>IF($CK$16=1,CK23,CL23)</f>
        <v>83284.599999999977</v>
      </c>
      <c r="CN34" t="s">
        <v>121</v>
      </c>
      <c r="CO34" s="11">
        <v>53613.000000000022</v>
      </c>
      <c r="CP34" s="11">
        <v>6475</v>
      </c>
    </row>
    <row r="35" spans="57:94" ht="12.95" customHeight="1" x14ac:dyDescent="0.25">
      <c r="BG35" s="19">
        <v>91</v>
      </c>
      <c r="BH35" s="20">
        <v>92</v>
      </c>
      <c r="BI35" s="20">
        <v>93</v>
      </c>
      <c r="BJ35" s="20">
        <v>94</v>
      </c>
      <c r="BK35" s="20">
        <v>95</v>
      </c>
      <c r="BL35" s="20">
        <v>96</v>
      </c>
      <c r="BM35" s="20">
        <v>97</v>
      </c>
      <c r="BN35" s="20">
        <v>98</v>
      </c>
      <c r="BO35" s="20">
        <v>99</v>
      </c>
      <c r="BP35" s="21">
        <v>100</v>
      </c>
      <c r="CI35" t="str">
        <f>CJ24</f>
        <v>Eight Brew</v>
      </c>
      <c r="CJ35" s="10">
        <f>IF($CK$16=1,CK24,CL24)</f>
        <v>82987.239999999991</v>
      </c>
      <c r="CN35" t="s">
        <v>122</v>
      </c>
      <c r="CO35" s="11">
        <v>-29069.040000000001</v>
      </c>
      <c r="CP35" s="11">
        <v>6776</v>
      </c>
    </row>
    <row r="36" spans="57:94" x14ac:dyDescent="0.25">
      <c r="BG36" s="22">
        <v>81</v>
      </c>
      <c r="BH36" s="23">
        <v>82</v>
      </c>
      <c r="BI36" s="23">
        <v>83</v>
      </c>
      <c r="BJ36" s="23">
        <v>84</v>
      </c>
      <c r="BK36" s="23">
        <v>85</v>
      </c>
      <c r="BL36" s="23">
        <v>86</v>
      </c>
      <c r="BM36" s="23">
        <v>87</v>
      </c>
      <c r="BN36" s="23">
        <v>88</v>
      </c>
      <c r="BO36" s="23">
        <v>89</v>
      </c>
      <c r="BP36" s="24">
        <v>90</v>
      </c>
      <c r="CI36" t="str">
        <f>CJ25</f>
        <v>Attorney Mist</v>
      </c>
      <c r="CJ36" s="10">
        <f>IF($CK$16=1,CK25,CL25)</f>
        <v>78081.849999999962</v>
      </c>
      <c r="CN36" t="s">
        <v>123</v>
      </c>
      <c r="CO36" s="11">
        <v>44743.859999999971</v>
      </c>
      <c r="CP36" s="11">
        <v>5586</v>
      </c>
    </row>
    <row r="37" spans="57:94" ht="12.95" customHeight="1" x14ac:dyDescent="0.25">
      <c r="BG37" s="22">
        <v>71</v>
      </c>
      <c r="BH37" s="23">
        <v>72</v>
      </c>
      <c r="BI37" s="23">
        <v>73</v>
      </c>
      <c r="BJ37" s="23">
        <v>74</v>
      </c>
      <c r="BK37" s="23">
        <v>75</v>
      </c>
      <c r="BL37" s="23">
        <v>76</v>
      </c>
      <c r="BM37" s="23">
        <v>77</v>
      </c>
      <c r="BN37" s="23">
        <v>78</v>
      </c>
      <c r="BO37" s="23">
        <v>79</v>
      </c>
      <c r="BP37" s="24">
        <v>80</v>
      </c>
      <c r="CN37" t="s">
        <v>124</v>
      </c>
      <c r="CO37" s="11">
        <v>-9326.5600000000122</v>
      </c>
      <c r="CP37" s="11">
        <v>6568</v>
      </c>
    </row>
    <row r="38" spans="57:94" ht="12.95" customHeight="1" x14ac:dyDescent="0.25">
      <c r="BG38" s="22">
        <v>61</v>
      </c>
      <c r="BH38" s="23">
        <v>62</v>
      </c>
      <c r="BI38" s="23">
        <v>63</v>
      </c>
      <c r="BJ38" s="23">
        <v>64</v>
      </c>
      <c r="BK38" s="23">
        <v>65</v>
      </c>
      <c r="BL38" s="23">
        <v>66</v>
      </c>
      <c r="BM38" s="23">
        <v>67</v>
      </c>
      <c r="BN38" s="23">
        <v>68</v>
      </c>
      <c r="BO38" s="23">
        <v>69</v>
      </c>
      <c r="BP38" s="24">
        <v>70</v>
      </c>
      <c r="CN38" t="s">
        <v>125</v>
      </c>
      <c r="CO38" s="11">
        <v>-2557.7999999999956</v>
      </c>
      <c r="CP38" s="11">
        <v>5220</v>
      </c>
    </row>
    <row r="39" spans="57:94" ht="12.95" customHeight="1" x14ac:dyDescent="0.25">
      <c r="BG39" s="22">
        <v>51</v>
      </c>
      <c r="BH39" s="23">
        <v>52</v>
      </c>
      <c r="BI39" s="23">
        <v>53</v>
      </c>
      <c r="BJ39" s="23">
        <v>54</v>
      </c>
      <c r="BK39" s="23">
        <v>55</v>
      </c>
      <c r="BL39" s="23">
        <v>56</v>
      </c>
      <c r="BM39" s="23">
        <v>57</v>
      </c>
      <c r="BN39" s="23">
        <v>58</v>
      </c>
      <c r="BO39" s="23">
        <v>59</v>
      </c>
      <c r="BP39" s="24">
        <v>60</v>
      </c>
      <c r="CN39" t="s">
        <v>126</v>
      </c>
      <c r="CO39" s="11">
        <v>84506.489999999932</v>
      </c>
      <c r="CP39" s="11">
        <v>6137</v>
      </c>
    </row>
    <row r="40" spans="57:94" ht="12.95" customHeight="1" x14ac:dyDescent="0.25">
      <c r="BG40" s="22">
        <v>41</v>
      </c>
      <c r="BH40" s="23">
        <v>42</v>
      </c>
      <c r="BI40" s="23">
        <v>43</v>
      </c>
      <c r="BJ40" s="23">
        <v>44</v>
      </c>
      <c r="BK40" s="23">
        <v>45</v>
      </c>
      <c r="BL40" s="23">
        <v>46</v>
      </c>
      <c r="BM40" s="23">
        <v>47</v>
      </c>
      <c r="BN40" s="23">
        <v>48</v>
      </c>
      <c r="BO40" s="23">
        <v>49</v>
      </c>
      <c r="BP40" s="24">
        <v>50</v>
      </c>
      <c r="CN40" t="s">
        <v>127</v>
      </c>
      <c r="CO40" s="11">
        <v>5787.580000000009</v>
      </c>
      <c r="CP40" s="11">
        <v>6157</v>
      </c>
    </row>
    <row r="41" spans="57:94" ht="12.95" customHeight="1" x14ac:dyDescent="0.25">
      <c r="BG41" s="22">
        <v>31</v>
      </c>
      <c r="BH41" s="23">
        <v>32</v>
      </c>
      <c r="BI41" s="23">
        <v>33</v>
      </c>
      <c r="BJ41" s="23">
        <v>34</v>
      </c>
      <c r="BK41" s="23">
        <v>35</v>
      </c>
      <c r="BL41" s="23">
        <v>36</v>
      </c>
      <c r="BM41" s="23">
        <v>37</v>
      </c>
      <c r="BN41" s="23">
        <v>38</v>
      </c>
      <c r="BO41" s="23">
        <v>39</v>
      </c>
      <c r="BP41" s="24">
        <v>40</v>
      </c>
      <c r="CI41" t="str">
        <f>IF(CK16=1,"Top 5 Contributed Products","Quantity Contributing to profit")</f>
        <v>Top 5 Contributed Products</v>
      </c>
      <c r="CN41" t="s">
        <v>128</v>
      </c>
      <c r="CO41" s="11">
        <v>-14038.900000000009</v>
      </c>
      <c r="CP41" s="11">
        <v>6815</v>
      </c>
    </row>
    <row r="42" spans="57:94" ht="12.95" customHeight="1" x14ac:dyDescent="0.25">
      <c r="BG42" s="22">
        <v>21</v>
      </c>
      <c r="BH42" s="23">
        <v>22</v>
      </c>
      <c r="BI42" s="23">
        <v>23</v>
      </c>
      <c r="BJ42" s="23">
        <v>24</v>
      </c>
      <c r="BK42" s="23">
        <v>25</v>
      </c>
      <c r="BL42" s="23">
        <v>26</v>
      </c>
      <c r="BM42" s="23">
        <v>27</v>
      </c>
      <c r="BN42" s="23">
        <v>28</v>
      </c>
      <c r="BO42" s="23">
        <v>29</v>
      </c>
      <c r="BP42" s="24">
        <v>30</v>
      </c>
      <c r="CN42" t="s">
        <v>129</v>
      </c>
      <c r="CO42" s="11">
        <v>18729.619999999988</v>
      </c>
      <c r="CP42" s="11">
        <v>6526</v>
      </c>
    </row>
    <row r="43" spans="57:94" ht="12.95" customHeight="1" x14ac:dyDescent="0.25">
      <c r="BG43" s="22">
        <v>11</v>
      </c>
      <c r="BH43" s="23">
        <v>12</v>
      </c>
      <c r="BI43" s="23">
        <v>13</v>
      </c>
      <c r="BJ43" s="23">
        <v>14</v>
      </c>
      <c r="BK43" s="23">
        <v>15</v>
      </c>
      <c r="BL43" s="23">
        <v>16</v>
      </c>
      <c r="BM43" s="23">
        <v>17</v>
      </c>
      <c r="BN43" s="23">
        <v>18</v>
      </c>
      <c r="BO43" s="23">
        <v>19</v>
      </c>
      <c r="BP43" s="24">
        <v>20</v>
      </c>
      <c r="CN43" t="s">
        <v>130</v>
      </c>
      <c r="CO43" s="11">
        <v>31367.100000000009</v>
      </c>
      <c r="CP43" s="11">
        <v>5503</v>
      </c>
    </row>
    <row r="44" spans="57:94" ht="12.95" customHeight="1" x14ac:dyDescent="0.25">
      <c r="BG44" s="25">
        <v>1</v>
      </c>
      <c r="BH44" s="26">
        <v>2</v>
      </c>
      <c r="BI44" s="26">
        <v>3</v>
      </c>
      <c r="BJ44" s="26">
        <v>4</v>
      </c>
      <c r="BK44" s="26">
        <v>5</v>
      </c>
      <c r="BL44" s="26">
        <v>6</v>
      </c>
      <c r="BM44" s="26">
        <v>7</v>
      </c>
      <c r="BN44" s="26">
        <v>8</v>
      </c>
      <c r="BO44" s="26">
        <v>9</v>
      </c>
      <c r="BP44" s="27">
        <v>10</v>
      </c>
      <c r="CN44" t="s">
        <v>131</v>
      </c>
      <c r="CO44" s="11">
        <v>13233.920000000009</v>
      </c>
      <c r="CP44" s="11">
        <v>5908</v>
      </c>
    </row>
    <row r="45" spans="57:94" x14ac:dyDescent="0.25">
      <c r="CN45" t="s">
        <v>132</v>
      </c>
      <c r="CO45" s="11">
        <v>34303.500000000022</v>
      </c>
      <c r="CP45" s="11">
        <v>5775</v>
      </c>
    </row>
    <row r="46" spans="57:94" x14ac:dyDescent="0.25">
      <c r="CN46" t="s">
        <v>133</v>
      </c>
      <c r="CO46" s="11">
        <v>31380.58</v>
      </c>
      <c r="CP46" s="11">
        <v>5822</v>
      </c>
    </row>
    <row r="47" spans="57:94" x14ac:dyDescent="0.25">
      <c r="CN47" t="s">
        <v>134</v>
      </c>
      <c r="CO47" s="11">
        <v>-1947.5200000000059</v>
      </c>
      <c r="CP47" s="11">
        <v>5728</v>
      </c>
    </row>
    <row r="48" spans="57:94" x14ac:dyDescent="0.25">
      <c r="CN48" t="s">
        <v>135</v>
      </c>
      <c r="CO48" s="11">
        <v>82987.239999999991</v>
      </c>
      <c r="CP48" s="11">
        <v>6671</v>
      </c>
    </row>
    <row r="49" spans="92:94" x14ac:dyDescent="0.25">
      <c r="CN49" t="s">
        <v>136</v>
      </c>
      <c r="CO49" s="11">
        <v>39498.199999999997</v>
      </c>
      <c r="CP49" s="11">
        <v>6230</v>
      </c>
    </row>
    <row r="50" spans="92:94" x14ac:dyDescent="0.25">
      <c r="CN50" t="s">
        <v>137</v>
      </c>
      <c r="CO50" s="11">
        <v>50200.709999999963</v>
      </c>
      <c r="CP50" s="11">
        <v>5817</v>
      </c>
    </row>
    <row r="51" spans="92:94" x14ac:dyDescent="0.25">
      <c r="CN51" t="s">
        <v>138</v>
      </c>
      <c r="CO51" s="11">
        <v>43165.919999999984</v>
      </c>
      <c r="CP51" s="11">
        <v>6202</v>
      </c>
    </row>
    <row r="52" spans="92:94" x14ac:dyDescent="0.25">
      <c r="CN52" t="s">
        <v>139</v>
      </c>
      <c r="CO52" s="11">
        <v>13602.679999999986</v>
      </c>
      <c r="CP52" s="11">
        <v>5252</v>
      </c>
    </row>
    <row r="53" spans="92:94" x14ac:dyDescent="0.25">
      <c r="CN53" t="s">
        <v>140</v>
      </c>
      <c r="CO53" s="11">
        <v>2004.299999999952</v>
      </c>
      <c r="CP53" s="11">
        <v>6681</v>
      </c>
    </row>
    <row r="54" spans="92:94" x14ac:dyDescent="0.25">
      <c r="CN54" t="s">
        <v>141</v>
      </c>
      <c r="CO54" s="11">
        <v>13022.850000000009</v>
      </c>
      <c r="CP54" s="11">
        <v>5107</v>
      </c>
    </row>
    <row r="55" spans="92:94" x14ac:dyDescent="0.25">
      <c r="CN55" t="s">
        <v>142</v>
      </c>
      <c r="CO55" s="11">
        <v>16381.75</v>
      </c>
      <c r="CP55" s="11">
        <v>6325</v>
      </c>
    </row>
    <row r="56" spans="92:94" x14ac:dyDescent="0.25">
      <c r="CN56" t="s">
        <v>143</v>
      </c>
      <c r="CO56" s="11">
        <v>43903.63</v>
      </c>
      <c r="CP56" s="11">
        <v>6263</v>
      </c>
    </row>
    <row r="57" spans="92:94" x14ac:dyDescent="0.25">
      <c r="CN57" t="s">
        <v>144</v>
      </c>
      <c r="CO57" s="11">
        <v>10907.520000000008</v>
      </c>
      <c r="CP57" s="11">
        <v>6992</v>
      </c>
    </row>
    <row r="58" spans="92:94" x14ac:dyDescent="0.25">
      <c r="CN58" t="s">
        <v>145</v>
      </c>
      <c r="CO58" s="11">
        <v>28777.41</v>
      </c>
      <c r="CP58" s="11">
        <v>6033</v>
      </c>
    </row>
    <row r="59" spans="92:94" x14ac:dyDescent="0.25">
      <c r="CN59" t="s">
        <v>146</v>
      </c>
      <c r="CO59" s="11">
        <v>-1571.1300000000556</v>
      </c>
      <c r="CP59" s="11">
        <v>5819</v>
      </c>
    </row>
    <row r="60" spans="92:94" x14ac:dyDescent="0.25">
      <c r="CN60" t="s">
        <v>147</v>
      </c>
      <c r="CO60" s="11">
        <v>-21740.939999999981</v>
      </c>
      <c r="CP60" s="11">
        <v>6194</v>
      </c>
    </row>
    <row r="61" spans="92:94" x14ac:dyDescent="0.25">
      <c r="CN61" t="s">
        <v>148</v>
      </c>
      <c r="CO61" s="11">
        <v>6318.1299999999919</v>
      </c>
      <c r="CP61" s="11">
        <v>6943</v>
      </c>
    </row>
    <row r="62" spans="92:94" x14ac:dyDescent="0.25">
      <c r="CN62" t="s">
        <v>149</v>
      </c>
      <c r="CO62" s="11">
        <v>-13781.949999999986</v>
      </c>
      <c r="CP62" s="11">
        <v>5915</v>
      </c>
    </row>
    <row r="63" spans="92:94" x14ac:dyDescent="0.25">
      <c r="CN63" t="s">
        <v>150</v>
      </c>
      <c r="CO63" s="11">
        <v>-8467.2000000000335</v>
      </c>
      <c r="CP63" s="11">
        <v>5760</v>
      </c>
    </row>
    <row r="64" spans="92:94" x14ac:dyDescent="0.25">
      <c r="CN64" t="s">
        <v>151</v>
      </c>
      <c r="CO64" s="11">
        <v>24069.160000000011</v>
      </c>
      <c r="CP64" s="11">
        <v>6761</v>
      </c>
    </row>
    <row r="65" spans="92:94" x14ac:dyDescent="0.25">
      <c r="CN65" t="s">
        <v>152</v>
      </c>
      <c r="CO65" s="11">
        <v>15387.719999999994</v>
      </c>
      <c r="CP65" s="11">
        <v>6749</v>
      </c>
    </row>
    <row r="66" spans="92:94" x14ac:dyDescent="0.25">
      <c r="CN66" t="s">
        <v>153</v>
      </c>
      <c r="CO66" s="11">
        <v>11575.520000000019</v>
      </c>
      <c r="CP66" s="11">
        <v>6577</v>
      </c>
    </row>
    <row r="67" spans="92:94" x14ac:dyDescent="0.25">
      <c r="CN67" t="s">
        <v>154</v>
      </c>
      <c r="CO67" s="11">
        <v>12376.54</v>
      </c>
      <c r="CP67" s="11">
        <v>6127</v>
      </c>
    </row>
    <row r="68" spans="92:94" x14ac:dyDescent="0.25">
      <c r="CN68" t="s">
        <v>155</v>
      </c>
      <c r="CO68" s="11">
        <v>2761.2499999999782</v>
      </c>
      <c r="CP68" s="11">
        <v>5875</v>
      </c>
    </row>
    <row r="69" spans="92:94" x14ac:dyDescent="0.25">
      <c r="CN69" t="s">
        <v>156</v>
      </c>
      <c r="CO69" s="11">
        <v>63904.020000000055</v>
      </c>
      <c r="CP69" s="11">
        <v>6063</v>
      </c>
    </row>
    <row r="70" spans="92:94" x14ac:dyDescent="0.25">
      <c r="CN70" t="s">
        <v>157</v>
      </c>
      <c r="CO70" s="11">
        <v>43574.720000000016</v>
      </c>
      <c r="CP70" s="11">
        <v>5558</v>
      </c>
    </row>
    <row r="71" spans="92:94" x14ac:dyDescent="0.25">
      <c r="CN71" t="s">
        <v>158</v>
      </c>
      <c r="CO71" s="11">
        <v>31736.320000000058</v>
      </c>
      <c r="CP71" s="11">
        <v>5888</v>
      </c>
    </row>
    <row r="72" spans="92:94" x14ac:dyDescent="0.25">
      <c r="CN72" t="s">
        <v>159</v>
      </c>
      <c r="CO72" s="11">
        <v>-1112.8299999999945</v>
      </c>
      <c r="CP72" s="11">
        <v>5857</v>
      </c>
    </row>
    <row r="73" spans="92:94" x14ac:dyDescent="0.25">
      <c r="CN73" t="s">
        <v>160</v>
      </c>
      <c r="CO73" s="11">
        <v>36733.600000000057</v>
      </c>
      <c r="CP73" s="11">
        <v>6290</v>
      </c>
    </row>
    <row r="74" spans="92:94" x14ac:dyDescent="0.25">
      <c r="CN74" t="s">
        <v>161</v>
      </c>
      <c r="CO74" s="11">
        <v>-18969.600000000046</v>
      </c>
      <c r="CP74" s="11">
        <v>5928</v>
      </c>
    </row>
    <row r="75" spans="92:94" x14ac:dyDescent="0.25">
      <c r="CN75" t="s">
        <v>162</v>
      </c>
      <c r="CO75" s="11">
        <v>42187.60000000002</v>
      </c>
      <c r="CP75" s="11">
        <v>5795</v>
      </c>
    </row>
    <row r="76" spans="92:94" x14ac:dyDescent="0.25">
      <c r="CN76" t="s">
        <v>163</v>
      </c>
      <c r="CO76" s="11">
        <v>11787.310000000005</v>
      </c>
      <c r="CP76" s="11">
        <v>4891</v>
      </c>
    </row>
    <row r="77" spans="92:94" x14ac:dyDescent="0.25">
      <c r="CN77" t="s">
        <v>164</v>
      </c>
      <c r="CO77" s="11">
        <v>26067.999999999978</v>
      </c>
      <c r="CP77" s="11">
        <v>6860</v>
      </c>
    </row>
    <row r="78" spans="92:94" x14ac:dyDescent="0.25">
      <c r="CN78" t="s">
        <v>165</v>
      </c>
      <c r="CO78" s="11">
        <v>8106.2399999999907</v>
      </c>
      <c r="CP78" s="11">
        <v>6333</v>
      </c>
    </row>
    <row r="79" spans="92:94" x14ac:dyDescent="0.25">
      <c r="CN79" t="s">
        <v>166</v>
      </c>
      <c r="CO79" s="11">
        <v>83284.599999999977</v>
      </c>
      <c r="CP79" s="11">
        <v>6262</v>
      </c>
    </row>
    <row r="80" spans="92:94" x14ac:dyDescent="0.25">
      <c r="CN80" t="s">
        <v>167</v>
      </c>
      <c r="CO80" s="11">
        <v>51479.960000000043</v>
      </c>
      <c r="CP80" s="11">
        <v>6938</v>
      </c>
    </row>
    <row r="81" spans="92:94" x14ac:dyDescent="0.25">
      <c r="CN81" t="s">
        <v>168</v>
      </c>
      <c r="CO81" s="11">
        <v>10467.999999999993</v>
      </c>
      <c r="CP81" s="11">
        <v>5234</v>
      </c>
    </row>
    <row r="82" spans="92:94" x14ac:dyDescent="0.25">
      <c r="CN82" t="s">
        <v>169</v>
      </c>
      <c r="CO82" s="11">
        <v>25255.650000000016</v>
      </c>
      <c r="CP82" s="11">
        <v>5385</v>
      </c>
    </row>
    <row r="83" spans="92:94" x14ac:dyDescent="0.25">
      <c r="CN83" t="s">
        <v>170</v>
      </c>
      <c r="CO83" s="11">
        <v>9939.5999999999913</v>
      </c>
      <c r="CP83" s="11">
        <v>6024</v>
      </c>
    </row>
    <row r="84" spans="92:94" x14ac:dyDescent="0.25">
      <c r="CN84" t="s">
        <v>171</v>
      </c>
      <c r="CO84" s="11">
        <v>38978.390000000021</v>
      </c>
      <c r="CP84" s="11">
        <v>5809</v>
      </c>
    </row>
    <row r="85" spans="92:94" x14ac:dyDescent="0.25">
      <c r="CN85" t="s">
        <v>172</v>
      </c>
      <c r="CO85" s="11">
        <v>-7303.8000000000393</v>
      </c>
      <c r="CP85" s="11">
        <v>5180</v>
      </c>
    </row>
    <row r="86" spans="92:94" x14ac:dyDescent="0.25">
      <c r="CN86" t="s">
        <v>173</v>
      </c>
      <c r="CO86" s="11">
        <v>26923.569999999989</v>
      </c>
      <c r="CP86" s="11">
        <v>6161</v>
      </c>
    </row>
    <row r="87" spans="92:94" x14ac:dyDescent="0.25">
      <c r="CN87" t="s">
        <v>174</v>
      </c>
      <c r="CO87" s="11">
        <v>28375.229999999974</v>
      </c>
      <c r="CP87" s="11">
        <v>7041</v>
      </c>
    </row>
    <row r="88" spans="92:94" x14ac:dyDescent="0.25">
      <c r="CN88" t="s">
        <v>175</v>
      </c>
      <c r="CO88" s="11">
        <v>24412.700000000026</v>
      </c>
      <c r="CP88" s="11">
        <v>5486</v>
      </c>
    </row>
    <row r="89" spans="92:94" x14ac:dyDescent="0.25">
      <c r="CN89" t="s">
        <v>176</v>
      </c>
      <c r="CO89" s="11">
        <v>4272.7199999999975</v>
      </c>
      <c r="CP89" s="11">
        <v>5622</v>
      </c>
    </row>
    <row r="90" spans="92:94" x14ac:dyDescent="0.25">
      <c r="CN90" t="s">
        <v>177</v>
      </c>
      <c r="CO90" s="11">
        <v>-16258.440000000002</v>
      </c>
      <c r="CP90" s="11">
        <v>7458</v>
      </c>
    </row>
    <row r="91" spans="92:94" x14ac:dyDescent="0.25">
      <c r="CN91" t="s">
        <v>178</v>
      </c>
      <c r="CO91" s="11">
        <v>8442.900000000016</v>
      </c>
      <c r="CP91" s="11">
        <v>5310</v>
      </c>
    </row>
    <row r="92" spans="92:94" x14ac:dyDescent="0.25">
      <c r="CN92" t="s">
        <v>179</v>
      </c>
      <c r="CO92" s="11">
        <v>23774.260000000002</v>
      </c>
      <c r="CP92" s="11">
        <v>6478</v>
      </c>
    </row>
    <row r="93" spans="92:94" x14ac:dyDescent="0.25">
      <c r="CN93" t="s">
        <v>180</v>
      </c>
      <c r="CO93" s="11">
        <v>58611.329999999973</v>
      </c>
      <c r="CP93" s="11">
        <v>5867</v>
      </c>
    </row>
    <row r="94" spans="92:94" x14ac:dyDescent="0.25">
      <c r="CN94" t="s">
        <v>181</v>
      </c>
      <c r="CO94" s="11">
        <v>-1094.7799999999843</v>
      </c>
      <c r="CP94" s="11">
        <v>5762</v>
      </c>
    </row>
    <row r="95" spans="92:94" x14ac:dyDescent="0.25">
      <c r="CN95" t="s">
        <v>182</v>
      </c>
      <c r="CO95" s="11">
        <v>18444.999999999993</v>
      </c>
      <c r="CP95" s="11">
        <v>5950</v>
      </c>
    </row>
    <row r="96" spans="92:94" x14ac:dyDescent="0.25">
      <c r="CN96" t="s">
        <v>183</v>
      </c>
      <c r="CO96" s="11">
        <v>63091.859999999986</v>
      </c>
      <c r="CP96" s="11">
        <v>5163</v>
      </c>
    </row>
    <row r="97" spans="92:94" x14ac:dyDescent="0.25">
      <c r="CN97" t="s">
        <v>184</v>
      </c>
      <c r="CO97" s="11">
        <v>29725.620000000014</v>
      </c>
      <c r="CP97" s="11">
        <v>5969</v>
      </c>
    </row>
    <row r="98" spans="92:94" x14ac:dyDescent="0.25">
      <c r="CN98" t="s">
        <v>185</v>
      </c>
      <c r="CO98" s="11">
        <v>47952.000000000015</v>
      </c>
      <c r="CP98" s="11">
        <v>5400</v>
      </c>
    </row>
    <row r="99" spans="92:94" x14ac:dyDescent="0.25">
      <c r="CN99" t="s">
        <v>186</v>
      </c>
      <c r="CO99" s="11">
        <v>56300.05</v>
      </c>
      <c r="CP99" s="11">
        <v>6221</v>
      </c>
    </row>
    <row r="100" spans="92:94" x14ac:dyDescent="0.25">
      <c r="CN100" t="s">
        <v>187</v>
      </c>
      <c r="CO100" s="11">
        <v>22807.919999999976</v>
      </c>
      <c r="CP100" s="11">
        <v>6554</v>
      </c>
    </row>
    <row r="101" spans="92:94" x14ac:dyDescent="0.25">
      <c r="CN101" t="s">
        <v>188</v>
      </c>
      <c r="CO101" s="11">
        <v>56525.640000000014</v>
      </c>
      <c r="CP101" s="11">
        <v>6438</v>
      </c>
    </row>
    <row r="102" spans="92:94" x14ac:dyDescent="0.25">
      <c r="CN102" t="s">
        <v>189</v>
      </c>
      <c r="CO102" s="11">
        <v>32065.139999999952</v>
      </c>
      <c r="CP102" s="11">
        <v>5862</v>
      </c>
    </row>
    <row r="103" spans="92:94" x14ac:dyDescent="0.25">
      <c r="CN103" t="s">
        <v>190</v>
      </c>
      <c r="CO103" s="11">
        <v>685.07999999998719</v>
      </c>
      <c r="CP103" s="11">
        <v>5709</v>
      </c>
    </row>
    <row r="104" spans="92:94" x14ac:dyDescent="0.25">
      <c r="CN104" t="s">
        <v>191</v>
      </c>
      <c r="CO104" s="11">
        <v>-50135.640000000021</v>
      </c>
      <c r="CP104" s="11">
        <v>7666</v>
      </c>
    </row>
    <row r="105" spans="92:94" x14ac:dyDescent="0.25">
      <c r="CN105" t="s">
        <v>192</v>
      </c>
      <c r="CO105" s="11">
        <v>-25109.370000000024</v>
      </c>
      <c r="CP105" s="11">
        <v>5853</v>
      </c>
    </row>
    <row r="106" spans="92:94" x14ac:dyDescent="0.25">
      <c r="CN106" t="s">
        <v>193</v>
      </c>
      <c r="CO106" s="11">
        <v>2791.3200000000033</v>
      </c>
      <c r="CP106" s="11">
        <v>6646</v>
      </c>
    </row>
    <row r="107" spans="92:94" x14ac:dyDescent="0.25">
      <c r="CN107" t="s">
        <v>194</v>
      </c>
      <c r="CO107" s="11">
        <v>-39515.370000000003</v>
      </c>
      <c r="CP107" s="11">
        <v>5637</v>
      </c>
    </row>
    <row r="108" spans="92:94" x14ac:dyDescent="0.25">
      <c r="CN108" t="s">
        <v>195</v>
      </c>
      <c r="CO108" s="11">
        <v>27251.010000000009</v>
      </c>
      <c r="CP108" s="11">
        <v>5713</v>
      </c>
    </row>
    <row r="109" spans="92:94" x14ac:dyDescent="0.25">
      <c r="CN109" t="s">
        <v>196</v>
      </c>
      <c r="CO109" s="11">
        <v>21262.580000000013</v>
      </c>
      <c r="CP109" s="11">
        <v>5438</v>
      </c>
    </row>
    <row r="110" spans="92:94" x14ac:dyDescent="0.25">
      <c r="CN110" t="s">
        <v>197</v>
      </c>
      <c r="CO110" s="11">
        <v>16798.080000000002</v>
      </c>
      <c r="CP110" s="11">
        <v>5384</v>
      </c>
    </row>
    <row r="111" spans="92:94" x14ac:dyDescent="0.25">
      <c r="CN111" t="s">
        <v>198</v>
      </c>
      <c r="CO111" s="11">
        <v>74447.250000000029</v>
      </c>
      <c r="CP111" s="11">
        <v>5839</v>
      </c>
    </row>
    <row r="112" spans="92:94" x14ac:dyDescent="0.25">
      <c r="CN112" t="s">
        <v>199</v>
      </c>
      <c r="CO112" s="11">
        <v>74371.949999999953</v>
      </c>
      <c r="CP112" s="11">
        <v>6255</v>
      </c>
    </row>
    <row r="113" spans="92:94" x14ac:dyDescent="0.25">
      <c r="CN113" t="s">
        <v>200</v>
      </c>
      <c r="CO113" s="11">
        <v>-60.990000000012515</v>
      </c>
      <c r="CP113" s="11">
        <v>6099</v>
      </c>
    </row>
    <row r="114" spans="92:94" x14ac:dyDescent="0.25">
      <c r="CN114" t="s">
        <v>201</v>
      </c>
      <c r="CO114" s="11">
        <v>26684.99999999996</v>
      </c>
      <c r="CP114" s="11">
        <v>5930</v>
      </c>
    </row>
    <row r="115" spans="92:94" x14ac:dyDescent="0.25">
      <c r="CN115" t="s">
        <v>202</v>
      </c>
      <c r="CO115" s="11">
        <v>46112.94</v>
      </c>
      <c r="CP115" s="11">
        <v>6378</v>
      </c>
    </row>
    <row r="116" spans="92:94" x14ac:dyDescent="0.25">
      <c r="CN116" t="s">
        <v>203</v>
      </c>
      <c r="CO116" s="11">
        <v>-1748.7000000000335</v>
      </c>
      <c r="CP116" s="11">
        <v>6030</v>
      </c>
    </row>
    <row r="117" spans="92:94" x14ac:dyDescent="0.25">
      <c r="CN117" t="s">
        <v>204</v>
      </c>
      <c r="CO117" s="11">
        <v>-4890.8900000000067</v>
      </c>
      <c r="CP117" s="11">
        <v>6191</v>
      </c>
    </row>
    <row r="118" spans="92:94" x14ac:dyDescent="0.25">
      <c r="CN118" t="s">
        <v>205</v>
      </c>
      <c r="CO118" s="11">
        <v>54830.159999999974</v>
      </c>
      <c r="CP118" s="11">
        <v>5934</v>
      </c>
    </row>
    <row r="119" spans="92:94" x14ac:dyDescent="0.25">
      <c r="CN119" t="s">
        <v>206</v>
      </c>
      <c r="CO119" s="11">
        <v>21655.43999999993</v>
      </c>
      <c r="CP119" s="11">
        <v>6332</v>
      </c>
    </row>
    <row r="120" spans="92:94" x14ac:dyDescent="0.25">
      <c r="CN120" t="s">
        <v>207</v>
      </c>
      <c r="CO120" s="11">
        <v>9097.2600000000093</v>
      </c>
      <c r="CP120" s="11">
        <v>6231</v>
      </c>
    </row>
  </sheetData>
  <conditionalFormatting sqref="C15">
    <cfRule type="expression" dxfId="14" priority="13">
      <formula>$O$19&gt;0</formula>
    </cfRule>
    <cfRule type="expression" dxfId="13" priority="14">
      <formula>$O$19&lt;0</formula>
    </cfRule>
  </conditionalFormatting>
  <conditionalFormatting sqref="N26">
    <cfRule type="expression" dxfId="12" priority="17">
      <formula>$N$26&lt;0</formula>
    </cfRule>
  </conditionalFormatting>
  <conditionalFormatting sqref="AB29">
    <cfRule type="expression" dxfId="11" priority="11">
      <formula>$AB$27&lt;0</formula>
    </cfRule>
    <cfRule type="expression" dxfId="10" priority="12">
      <formula>$AB$27&gt;0</formula>
    </cfRule>
  </conditionalFormatting>
  <conditionalFormatting sqref="AQ18:AZ27">
    <cfRule type="cellIs" dxfId="9" priority="2" operator="lessThanOrEqual">
      <formula>$BF$9*100</formula>
    </cfRule>
  </conditionalFormatting>
  <conditionalFormatting sqref="BG35:BP44">
    <cfRule type="cellIs" dxfId="8" priority="1" operator="lessThanOrEqual">
      <formula>$BF$8*100</formula>
    </cfRule>
  </conditionalFormatting>
  <pageMargins left="0.7" right="0.7" top="0.75" bottom="0.75" header="0.3" footer="0.3"/>
  <extLst>
    <ext xmlns:x15="http://schemas.microsoft.com/office/spreadsheetml/2010/11/main" uri="{F7C9EE02-42E1-4005-9D12-6889AFFD525C}">
      <x15:webExtensions xmlns:xm="http://schemas.microsoft.com/office/excel/2006/main">
        <x15:webExtension appRef="{C6FA0721-E8DB-471F-A15F-11C658FE823A}">
          <xm:f>Analysis!$E$18:$G$28</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63A4-B1D5-448D-9C61-2E52C57DBD79}">
  <dimension ref="F9:AF35"/>
  <sheetViews>
    <sheetView showGridLines="0" workbookViewId="0">
      <selection activeCell="AD21" sqref="AD21"/>
    </sheetView>
  </sheetViews>
  <sheetFormatPr defaultRowHeight="15" x14ac:dyDescent="0.25"/>
  <cols>
    <col min="6" max="6" width="14" bestFit="1" customWidth="1"/>
    <col min="7" max="7" width="9.28515625" bestFit="1" customWidth="1"/>
    <col min="9" max="9" width="18.42578125" bestFit="1" customWidth="1"/>
    <col min="10" max="10" width="9.28515625" bestFit="1" customWidth="1"/>
    <col min="12" max="12" width="11.5703125" bestFit="1" customWidth="1"/>
    <col min="13" max="13" width="9.28515625" bestFit="1" customWidth="1"/>
    <col min="15" max="15" width="11.140625" bestFit="1" customWidth="1"/>
    <col min="16" max="16" width="9.28515625" bestFit="1" customWidth="1"/>
    <col min="19" max="19" width="9.28515625" bestFit="1" customWidth="1"/>
    <col min="20" max="20" width="18.28515625" bestFit="1" customWidth="1"/>
    <col min="21" max="21" width="10.7109375" bestFit="1" customWidth="1"/>
    <col min="24" max="24" width="9.140625" style="16"/>
    <col min="27" max="27" width="12.7109375" bestFit="1" customWidth="1"/>
    <col min="28" max="28" width="9.28515625" bestFit="1" customWidth="1"/>
    <col min="30" max="30" width="14.5703125" bestFit="1" customWidth="1"/>
  </cols>
  <sheetData>
    <row r="9" spans="6:32" x14ac:dyDescent="0.25">
      <c r="J9" s="29">
        <v>1</v>
      </c>
      <c r="M9" t="s">
        <v>64</v>
      </c>
    </row>
    <row r="10" spans="6:32" x14ac:dyDescent="0.25">
      <c r="J10" s="29">
        <v>2</v>
      </c>
      <c r="M10" t="s">
        <v>65</v>
      </c>
    </row>
    <row r="13" spans="6:32" x14ac:dyDescent="0.25">
      <c r="S13" t="s">
        <v>15</v>
      </c>
      <c r="T13" t="s">
        <v>79</v>
      </c>
      <c r="U13" t="s">
        <v>80</v>
      </c>
      <c r="AA13" s="12" t="s">
        <v>81</v>
      </c>
      <c r="AB13" t="s">
        <v>15</v>
      </c>
      <c r="AD13" t="s">
        <v>86</v>
      </c>
      <c r="AF13" s="30" t="str">
        <f>AD13</f>
        <v>Average of Age</v>
      </c>
    </row>
    <row r="14" spans="6:32" x14ac:dyDescent="0.25">
      <c r="S14" s="11">
        <v>468344.26999999955</v>
      </c>
      <c r="T14" s="4">
        <v>600</v>
      </c>
      <c r="U14" s="4">
        <v>20</v>
      </c>
      <c r="AA14" t="s">
        <v>82</v>
      </c>
      <c r="AB14" s="11">
        <v>83296.799999999945</v>
      </c>
      <c r="AD14" s="4">
        <v>46.893333333333331</v>
      </c>
      <c r="AF14" s="4">
        <f>AD14</f>
        <v>46.893333333333331</v>
      </c>
    </row>
    <row r="15" spans="6:32" x14ac:dyDescent="0.25">
      <c r="F15" t="s">
        <v>68</v>
      </c>
      <c r="I15" t="s">
        <v>69</v>
      </c>
      <c r="L15" t="s">
        <v>76</v>
      </c>
      <c r="O15" t="s">
        <v>77</v>
      </c>
      <c r="AA15" t="s">
        <v>83</v>
      </c>
      <c r="AB15" s="11">
        <v>81150.91</v>
      </c>
    </row>
    <row r="16" spans="6:32" x14ac:dyDescent="0.25">
      <c r="F16" s="12" t="s">
        <v>66</v>
      </c>
      <c r="G16" t="s">
        <v>15</v>
      </c>
      <c r="I16" s="12" t="s">
        <v>66</v>
      </c>
      <c r="J16" t="s">
        <v>15</v>
      </c>
      <c r="L16" s="12" t="s">
        <v>65</v>
      </c>
      <c r="M16" t="s">
        <v>15</v>
      </c>
      <c r="O16" s="12" t="s">
        <v>65</v>
      </c>
      <c r="P16" t="s">
        <v>15</v>
      </c>
      <c r="S16" t="str">
        <f t="shared" ref="S16:U17" si="0">S13</f>
        <v xml:space="preserve"> Revenue</v>
      </c>
      <c r="T16" t="str">
        <f t="shared" si="0"/>
        <v>Count of Full Name</v>
      </c>
      <c r="U16" t="str">
        <f t="shared" si="0"/>
        <v># Locations</v>
      </c>
      <c r="AA16" t="s">
        <v>84</v>
      </c>
      <c r="AB16" s="11">
        <v>94962.079999999987</v>
      </c>
    </row>
    <row r="17" spans="6:29" x14ac:dyDescent="0.25">
      <c r="F17" t="s">
        <v>96</v>
      </c>
      <c r="G17" s="11">
        <v>2962.49</v>
      </c>
      <c r="I17" t="s">
        <v>100</v>
      </c>
      <c r="J17" s="11">
        <v>8.1199999999999992</v>
      </c>
      <c r="L17" t="s">
        <v>70</v>
      </c>
      <c r="M17" s="11">
        <v>32551.669999999991</v>
      </c>
      <c r="O17" t="s">
        <v>72</v>
      </c>
      <c r="P17" s="11">
        <v>15123.709999999994</v>
      </c>
      <c r="S17">
        <f t="shared" si="0"/>
        <v>468344.26999999955</v>
      </c>
      <c r="T17">
        <f t="shared" si="0"/>
        <v>600</v>
      </c>
      <c r="U17">
        <f t="shared" si="0"/>
        <v>20</v>
      </c>
      <c r="AA17" t="s">
        <v>85</v>
      </c>
      <c r="AB17" s="11">
        <v>208934.48000000021</v>
      </c>
    </row>
    <row r="18" spans="6:29" x14ac:dyDescent="0.25">
      <c r="F18" t="s">
        <v>97</v>
      </c>
      <c r="G18" s="11">
        <v>2676.3699999999994</v>
      </c>
      <c r="I18" t="s">
        <v>101</v>
      </c>
      <c r="J18" s="11">
        <v>11.32</v>
      </c>
      <c r="L18" t="s">
        <v>75</v>
      </c>
      <c r="M18" s="11">
        <v>30331.45</v>
      </c>
      <c r="O18" t="s">
        <v>94</v>
      </c>
      <c r="P18" s="11">
        <v>18146.449999999997</v>
      </c>
    </row>
    <row r="19" spans="6:29" x14ac:dyDescent="0.25">
      <c r="F19" t="s">
        <v>98</v>
      </c>
      <c r="G19" s="11">
        <v>2665.27</v>
      </c>
      <c r="I19" t="s">
        <v>102</v>
      </c>
      <c r="J19" s="11">
        <v>13.169999999999998</v>
      </c>
      <c r="L19" t="s">
        <v>93</v>
      </c>
      <c r="M19" s="11">
        <v>28793.720000000012</v>
      </c>
      <c r="O19" t="s">
        <v>71</v>
      </c>
      <c r="P19" s="11">
        <v>18665.439999999999</v>
      </c>
    </row>
    <row r="20" spans="6:29" x14ac:dyDescent="0.25">
      <c r="F20" t="s">
        <v>99</v>
      </c>
      <c r="G20" s="11">
        <v>2609.17</v>
      </c>
      <c r="I20" t="s">
        <v>103</v>
      </c>
      <c r="J20" s="11">
        <v>19.079999999999998</v>
      </c>
      <c r="L20" t="s">
        <v>74</v>
      </c>
      <c r="M20" s="11">
        <v>28720.880000000008</v>
      </c>
      <c r="O20" t="s">
        <v>105</v>
      </c>
      <c r="P20" s="11">
        <v>18671.53</v>
      </c>
    </row>
    <row r="21" spans="6:29" x14ac:dyDescent="0.25">
      <c r="F21" t="s">
        <v>67</v>
      </c>
      <c r="G21" s="11">
        <v>2499.89</v>
      </c>
      <c r="I21" t="s">
        <v>104</v>
      </c>
      <c r="J21" s="11">
        <v>19.420000000000002</v>
      </c>
      <c r="L21" t="s">
        <v>73</v>
      </c>
      <c r="M21" s="11">
        <v>26859.980000000003</v>
      </c>
      <c r="O21" t="s">
        <v>95</v>
      </c>
      <c r="P21" s="11">
        <v>19010.470000000008</v>
      </c>
      <c r="AB21" t="str">
        <f t="shared" ref="AB21:AC25" si="1">AA13</f>
        <v>Age Group</v>
      </c>
      <c r="AC21" t="str">
        <f t="shared" si="1"/>
        <v xml:space="preserve"> Revenue</v>
      </c>
    </row>
    <row r="22" spans="6:29" x14ac:dyDescent="0.25">
      <c r="AB22" t="str">
        <f t="shared" si="1"/>
        <v>20-30</v>
      </c>
      <c r="AC22" s="11">
        <f t="shared" si="1"/>
        <v>83296.799999999945</v>
      </c>
    </row>
    <row r="23" spans="6:29" x14ac:dyDescent="0.25">
      <c r="AB23" t="str">
        <f t="shared" si="1"/>
        <v>31-40</v>
      </c>
      <c r="AC23" s="11">
        <f t="shared" si="1"/>
        <v>81150.91</v>
      </c>
    </row>
    <row r="24" spans="6:29" x14ac:dyDescent="0.25">
      <c r="AB24" t="str">
        <f t="shared" si="1"/>
        <v>41-50</v>
      </c>
      <c r="AC24" s="11">
        <f t="shared" si="1"/>
        <v>94962.079999999987</v>
      </c>
    </row>
    <row r="25" spans="6:29" x14ac:dyDescent="0.25">
      <c r="AB25" t="str">
        <f t="shared" si="1"/>
        <v>51+</v>
      </c>
      <c r="AC25" s="11">
        <f t="shared" si="1"/>
        <v>208934.48000000021</v>
      </c>
    </row>
    <row r="26" spans="6:29" x14ac:dyDescent="0.25">
      <c r="F26" t="str">
        <f t="shared" ref="F26:G31" si="2">IF($J$9=1,F16,I16)</f>
        <v>Full Name</v>
      </c>
      <c r="G26" t="str">
        <f t="shared" si="2"/>
        <v xml:space="preserve"> Revenue</v>
      </c>
      <c r="I26" t="str">
        <f t="shared" ref="I26:J31" si="3">IF($J$9=1,L16,O16)</f>
        <v>Location</v>
      </c>
      <c r="J26" t="str">
        <f t="shared" si="3"/>
        <v xml:space="preserve"> Revenue</v>
      </c>
      <c r="N26" t="str">
        <f t="shared" ref="N26:O31" si="4">IF($J$10=1,F26,I26)</f>
        <v>Location</v>
      </c>
      <c r="O26" t="str">
        <f t="shared" si="4"/>
        <v xml:space="preserve"> Revenue</v>
      </c>
    </row>
    <row r="27" spans="6:29" x14ac:dyDescent="0.25">
      <c r="F27" t="str">
        <f t="shared" si="2"/>
        <v>Erica King</v>
      </c>
      <c r="G27" s="11">
        <f t="shared" si="2"/>
        <v>2962.49</v>
      </c>
      <c r="I27" t="str">
        <f t="shared" si="3"/>
        <v>California</v>
      </c>
      <c r="J27" s="11">
        <f t="shared" si="3"/>
        <v>32551.669999999991</v>
      </c>
      <c r="N27" t="str">
        <f t="shared" si="4"/>
        <v>California</v>
      </c>
      <c r="O27" s="11">
        <f t="shared" si="4"/>
        <v>32551.669999999991</v>
      </c>
    </row>
    <row r="28" spans="6:29" x14ac:dyDescent="0.25">
      <c r="F28" t="str">
        <f t="shared" si="2"/>
        <v>Andrew Taylor</v>
      </c>
      <c r="G28" s="11">
        <f t="shared" si="2"/>
        <v>2676.3699999999994</v>
      </c>
      <c r="I28" t="str">
        <f t="shared" si="3"/>
        <v>Washington</v>
      </c>
      <c r="J28" s="11">
        <f t="shared" si="3"/>
        <v>30331.45</v>
      </c>
      <c r="N28" t="str">
        <f t="shared" si="4"/>
        <v>Washington</v>
      </c>
      <c r="O28" s="11">
        <f t="shared" si="4"/>
        <v>30331.45</v>
      </c>
    </row>
    <row r="29" spans="6:29" x14ac:dyDescent="0.25">
      <c r="F29" t="str">
        <f t="shared" si="2"/>
        <v>Robert Page</v>
      </c>
      <c r="G29" s="11">
        <f t="shared" si="2"/>
        <v>2665.27</v>
      </c>
      <c r="I29" t="str">
        <f t="shared" si="3"/>
        <v>Georgia</v>
      </c>
      <c r="J29" s="11">
        <f t="shared" si="3"/>
        <v>28793.720000000012</v>
      </c>
      <c r="N29" t="str">
        <f t="shared" si="4"/>
        <v>Georgia</v>
      </c>
      <c r="O29" s="11">
        <f t="shared" si="4"/>
        <v>28793.720000000012</v>
      </c>
    </row>
    <row r="30" spans="6:29" x14ac:dyDescent="0.25">
      <c r="F30" t="str">
        <f t="shared" si="2"/>
        <v>Cassidy May</v>
      </c>
      <c r="G30" s="11">
        <f t="shared" si="2"/>
        <v>2609.17</v>
      </c>
      <c r="I30" t="str">
        <f t="shared" si="3"/>
        <v>Virginia</v>
      </c>
      <c r="J30" s="11">
        <f t="shared" si="3"/>
        <v>28720.880000000008</v>
      </c>
      <c r="N30" t="str">
        <f t="shared" si="4"/>
        <v>Virginia</v>
      </c>
      <c r="O30" s="11">
        <f t="shared" si="4"/>
        <v>28720.880000000008</v>
      </c>
    </row>
    <row r="31" spans="6:29" x14ac:dyDescent="0.25">
      <c r="F31" t="str">
        <f t="shared" si="2"/>
        <v>John Brown</v>
      </c>
      <c r="G31" s="11">
        <f t="shared" si="2"/>
        <v>2499.89</v>
      </c>
      <c r="I31" t="str">
        <f t="shared" si="3"/>
        <v>Texas</v>
      </c>
      <c r="J31" s="11">
        <f t="shared" si="3"/>
        <v>26859.980000000003</v>
      </c>
      <c r="N31" t="str">
        <f t="shared" si="4"/>
        <v>Texas</v>
      </c>
      <c r="O31" s="11">
        <f t="shared" si="4"/>
        <v>26859.980000000003</v>
      </c>
    </row>
    <row r="34" spans="6:10" x14ac:dyDescent="0.25">
      <c r="F34" t="s">
        <v>78</v>
      </c>
    </row>
    <row r="35" spans="6:10" x14ac:dyDescent="0.25">
      <c r="F35" t="str" cm="1">
        <f t="array" ref="F35">_xlfn.IFS(AND(J9=1,J10=1),"Top-5 Customers",AND(J9=2,J10=1),"Bottom-5 Customers",AND(J9=1,J10=2),"Top-5 Locations",AND(J9=2,J10=2),"Bottom-5 Locations")</f>
        <v>Top-5 Locations</v>
      </c>
      <c r="H35" t="str">
        <f>IF(J10=1,"Customers Overtime","Locations Overtime")</f>
        <v>Locations Overtime</v>
      </c>
      <c r="J35">
        <f>IF(J10=1,T17,U17)</f>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EE57-2EEC-453D-AEFE-890A2B9675AA}">
  <dimension ref="A7:AH51"/>
  <sheetViews>
    <sheetView showGridLines="0" topLeftCell="A13" workbookViewId="0">
      <selection activeCell="I30" sqref="I30:R39"/>
    </sheetView>
  </sheetViews>
  <sheetFormatPr defaultRowHeight="15" x14ac:dyDescent="0.25"/>
  <cols>
    <col min="6" max="6" width="10" bestFit="1" customWidth="1"/>
    <col min="7" max="7" width="9.28515625" bestFit="1" customWidth="1"/>
    <col min="9" max="18" width="2.42578125" customWidth="1"/>
    <col min="19" max="19" width="9.28515625" bestFit="1" customWidth="1"/>
    <col min="20" max="20" width="18.28515625" bestFit="1" customWidth="1"/>
    <col min="21" max="21" width="10.7109375" bestFit="1" customWidth="1"/>
    <col min="24" max="24" width="9.140625" style="16"/>
    <col min="26" max="26" width="11.7109375" bestFit="1" customWidth="1"/>
    <col min="27" max="27" width="9.28515625" bestFit="1" customWidth="1"/>
    <col min="28" max="28" width="10.28515625" bestFit="1" customWidth="1"/>
    <col min="30" max="30" width="14.5703125" bestFit="1" customWidth="1"/>
  </cols>
  <sheetData>
    <row r="7" spans="6:34" x14ac:dyDescent="0.25">
      <c r="I7" s="6"/>
      <c r="J7" s="6"/>
      <c r="K7" s="6"/>
      <c r="L7" s="6"/>
      <c r="M7" s="6"/>
      <c r="N7" s="6"/>
    </row>
    <row r="8" spans="6:34" x14ac:dyDescent="0.25">
      <c r="I8" s="6"/>
      <c r="J8" s="6"/>
      <c r="K8" s="6"/>
      <c r="L8" s="6"/>
      <c r="M8" s="6"/>
      <c r="N8" s="6"/>
    </row>
    <row r="9" spans="6:34" x14ac:dyDescent="0.25">
      <c r="I9" s="6"/>
      <c r="J9" s="32"/>
      <c r="K9" s="6"/>
      <c r="L9" s="6"/>
      <c r="M9" s="6"/>
      <c r="N9" s="6"/>
    </row>
    <row r="10" spans="6:34" x14ac:dyDescent="0.25">
      <c r="I10" s="6"/>
      <c r="J10" s="32"/>
      <c r="K10" s="6"/>
      <c r="L10" s="6"/>
      <c r="M10" s="6"/>
      <c r="N10" s="6"/>
    </row>
    <row r="11" spans="6:34" x14ac:dyDescent="0.25">
      <c r="I11" s="6"/>
      <c r="J11" s="6"/>
      <c r="K11" s="6"/>
      <c r="L11" s="6"/>
      <c r="M11" s="6"/>
      <c r="N11" s="6"/>
    </row>
    <row r="12" spans="6:34" x14ac:dyDescent="0.25">
      <c r="I12" s="6"/>
      <c r="J12" s="6"/>
      <c r="K12" s="6"/>
      <c r="L12" s="6"/>
      <c r="M12" s="6"/>
      <c r="N12" s="6"/>
    </row>
    <row r="13" spans="6:34" x14ac:dyDescent="0.25">
      <c r="I13" s="6"/>
      <c r="J13" s="6"/>
      <c r="K13" s="6"/>
      <c r="L13" s="6"/>
      <c r="M13" s="6"/>
      <c r="N13" s="6"/>
      <c r="AF13" s="30"/>
    </row>
    <row r="14" spans="6:34" x14ac:dyDescent="0.25">
      <c r="I14" s="6"/>
      <c r="J14" s="6"/>
      <c r="K14" s="6"/>
      <c r="L14" s="6"/>
      <c r="M14" s="6"/>
      <c r="N14" s="6"/>
      <c r="AF14" s="4"/>
    </row>
    <row r="15" spans="6:34" x14ac:dyDescent="0.25">
      <c r="I15" s="6"/>
      <c r="J15" s="6"/>
      <c r="K15" s="6"/>
      <c r="L15" s="6"/>
      <c r="M15" s="6"/>
      <c r="N15" s="6"/>
    </row>
    <row r="16" spans="6:34" x14ac:dyDescent="0.25">
      <c r="F16" s="12" t="s">
        <v>87</v>
      </c>
      <c r="G16" t="s">
        <v>15</v>
      </c>
      <c r="Z16" s="12" t="s">
        <v>17</v>
      </c>
      <c r="AA16" t="s">
        <v>15</v>
      </c>
      <c r="AB16" t="s">
        <v>44</v>
      </c>
      <c r="AD16" t="str">
        <f>AB16</f>
        <v xml:space="preserve"> Revenue2</v>
      </c>
      <c r="AF16" t="str">
        <f>Z16</f>
        <v>Month Name</v>
      </c>
      <c r="AG16" t="str">
        <f>AA16</f>
        <v xml:space="preserve"> Revenue</v>
      </c>
      <c r="AH16" t="str">
        <f>AG16</f>
        <v xml:space="preserve"> Revenue</v>
      </c>
    </row>
    <row r="17" spans="1:34" x14ac:dyDescent="0.25">
      <c r="F17" t="s">
        <v>88</v>
      </c>
      <c r="G17" s="11">
        <v>225082.7000000003</v>
      </c>
      <c r="Z17" t="s">
        <v>24</v>
      </c>
      <c r="AA17" s="11">
        <v>444162.52000000014</v>
      </c>
      <c r="AB17" s="14"/>
      <c r="AD17" s="35"/>
      <c r="AF17" t="str">
        <f t="shared" ref="AF17:AF28" si="0">Z17</f>
        <v>Jan</v>
      </c>
      <c r="AG17" s="11">
        <f t="shared" ref="AG17:AG28" si="1">AA17</f>
        <v>444162.52000000014</v>
      </c>
      <c r="AH17" s="11">
        <f t="shared" ref="AH17:AH28" si="2">AG17</f>
        <v>444162.52000000014</v>
      </c>
    </row>
    <row r="18" spans="1:34" x14ac:dyDescent="0.25">
      <c r="F18" t="s">
        <v>89</v>
      </c>
      <c r="G18" s="11">
        <v>243261.57000000018</v>
      </c>
      <c r="Z18" t="s">
        <v>25</v>
      </c>
      <c r="AA18" s="11">
        <v>423741.52000000037</v>
      </c>
      <c r="AB18" s="14">
        <v>-4.5976414218830891E-2</v>
      </c>
      <c r="AD18" s="35">
        <f t="shared" ref="AD18:AD28" si="3">AB18</f>
        <v>-4.5976414218830891E-2</v>
      </c>
      <c r="AF18" t="str">
        <f t="shared" si="0"/>
        <v>Feb</v>
      </c>
      <c r="AG18" s="11">
        <f t="shared" si="1"/>
        <v>423741.52000000037</v>
      </c>
      <c r="AH18" s="11">
        <f t="shared" si="2"/>
        <v>423741.52000000037</v>
      </c>
    </row>
    <row r="19" spans="1:34" x14ac:dyDescent="0.25">
      <c r="A19" s="6" t="str">
        <f t="shared" ref="A19:B21" si="4">F16</f>
        <v>Gender</v>
      </c>
      <c r="B19" s="6" t="str">
        <f t="shared" si="4"/>
        <v xml:space="preserve"> Revenue</v>
      </c>
      <c r="C19" s="6" t="s">
        <v>90</v>
      </c>
      <c r="D19" s="6"/>
      <c r="E19" s="6"/>
      <c r="F19" s="6"/>
      <c r="I19" s="6"/>
      <c r="J19" s="6"/>
      <c r="K19" s="6"/>
      <c r="L19" s="6"/>
      <c r="M19" s="6"/>
      <c r="N19" s="6"/>
      <c r="Z19" t="s">
        <v>23</v>
      </c>
      <c r="AA19" s="11">
        <v>468344.26999999949</v>
      </c>
      <c r="AB19" s="14">
        <v>0.10525933356731029</v>
      </c>
      <c r="AD19" s="35">
        <f t="shared" si="3"/>
        <v>0.10525933356731029</v>
      </c>
      <c r="AF19" t="str">
        <f t="shared" si="0"/>
        <v>Mar</v>
      </c>
      <c r="AG19" s="11">
        <f t="shared" si="1"/>
        <v>468344.26999999949</v>
      </c>
      <c r="AH19" s="11">
        <f t="shared" si="2"/>
        <v>468344.26999999949</v>
      </c>
    </row>
    <row r="20" spans="1:34" x14ac:dyDescent="0.25">
      <c r="A20" s="6" t="str">
        <f t="shared" si="4"/>
        <v>Female</v>
      </c>
      <c r="B20" s="11">
        <f t="shared" si="4"/>
        <v>225082.7000000003</v>
      </c>
      <c r="C20" s="33">
        <f>B20/SUM($B$20:$B$21)</f>
        <v>0.4805924069488457</v>
      </c>
      <c r="D20" s="6"/>
      <c r="E20" s="6"/>
      <c r="F20" s="6"/>
      <c r="I20" s="6"/>
      <c r="J20" s="6"/>
      <c r="K20" s="6"/>
      <c r="L20" s="6"/>
      <c r="M20" s="6"/>
      <c r="N20" s="6"/>
      <c r="Z20" t="s">
        <v>26</v>
      </c>
      <c r="AA20" s="11">
        <v>448652.76000000007</v>
      </c>
      <c r="AB20" s="14">
        <v>-4.2044946978852644E-2</v>
      </c>
      <c r="AD20" s="35">
        <f t="shared" si="3"/>
        <v>-4.2044946978852644E-2</v>
      </c>
      <c r="AF20" t="str">
        <f t="shared" si="0"/>
        <v>Apr</v>
      </c>
      <c r="AG20" s="11">
        <f t="shared" si="1"/>
        <v>448652.76000000007</v>
      </c>
      <c r="AH20" s="11">
        <f t="shared" si="2"/>
        <v>448652.76000000007</v>
      </c>
    </row>
    <row r="21" spans="1:34" x14ac:dyDescent="0.25">
      <c r="A21" s="6" t="str">
        <f t="shared" si="4"/>
        <v>Male</v>
      </c>
      <c r="B21" s="11">
        <f t="shared" si="4"/>
        <v>243261.57000000018</v>
      </c>
      <c r="C21" s="33">
        <f>B21/SUM($B$20:$B$21)</f>
        <v>0.51940759305115425</v>
      </c>
      <c r="D21" s="6"/>
      <c r="E21" s="6"/>
      <c r="F21" s="6"/>
      <c r="I21" s="6"/>
      <c r="J21" s="6"/>
      <c r="K21" s="6"/>
      <c r="L21" s="6"/>
      <c r="M21" s="6"/>
      <c r="N21" s="6"/>
      <c r="Z21" t="s">
        <v>27</v>
      </c>
      <c r="AA21" s="11">
        <v>480720.64000000001</v>
      </c>
      <c r="AB21" s="14">
        <v>7.1475945004773722E-2</v>
      </c>
      <c r="AD21" s="35">
        <f t="shared" si="3"/>
        <v>7.1475945004773722E-2</v>
      </c>
      <c r="AF21" t="str">
        <f t="shared" si="0"/>
        <v>May</v>
      </c>
      <c r="AG21" s="11">
        <f t="shared" si="1"/>
        <v>480720.64000000001</v>
      </c>
      <c r="AH21" s="11">
        <f t="shared" si="2"/>
        <v>480720.64000000001</v>
      </c>
    </row>
    <row r="22" spans="1:34" x14ac:dyDescent="0.25">
      <c r="I22" s="6"/>
      <c r="J22" s="6"/>
      <c r="K22" s="6"/>
      <c r="L22" s="6"/>
      <c r="M22" s="6"/>
      <c r="N22" s="6"/>
      <c r="Z22" t="s">
        <v>22</v>
      </c>
      <c r="AA22" s="11">
        <v>455501.13999999996</v>
      </c>
      <c r="AB22" s="14">
        <v>-5.2461862257464249E-2</v>
      </c>
      <c r="AC22" s="11"/>
      <c r="AD22" s="35">
        <f t="shared" si="3"/>
        <v>-5.2461862257464249E-2</v>
      </c>
      <c r="AF22" t="str">
        <f t="shared" si="0"/>
        <v>Jun</v>
      </c>
      <c r="AG22" s="11">
        <f t="shared" si="1"/>
        <v>455501.13999999996</v>
      </c>
      <c r="AH22" s="11">
        <f t="shared" si="2"/>
        <v>455501.13999999996</v>
      </c>
    </row>
    <row r="23" spans="1:34" x14ac:dyDescent="0.25">
      <c r="I23" s="6"/>
      <c r="J23" s="6"/>
      <c r="K23" s="6"/>
      <c r="L23" s="6"/>
      <c r="M23" s="6"/>
      <c r="N23" s="6"/>
      <c r="Z23" t="s">
        <v>28</v>
      </c>
      <c r="AA23" s="11">
        <v>433725.86000000045</v>
      </c>
      <c r="AB23" s="14">
        <v>-4.7805105383489283E-2</v>
      </c>
      <c r="AC23" s="11"/>
      <c r="AD23" s="35">
        <f t="shared" si="3"/>
        <v>-4.7805105383489283E-2</v>
      </c>
      <c r="AF23" t="str">
        <f t="shared" si="0"/>
        <v>Jul</v>
      </c>
      <c r="AG23" s="11">
        <f t="shared" si="1"/>
        <v>433725.86000000045</v>
      </c>
      <c r="AH23" s="11">
        <f t="shared" si="2"/>
        <v>433725.86000000045</v>
      </c>
    </row>
    <row r="24" spans="1:34" x14ac:dyDescent="0.25">
      <c r="I24" s="6"/>
      <c r="J24" s="6"/>
      <c r="K24" s="6"/>
      <c r="L24" s="6"/>
      <c r="M24" s="6"/>
      <c r="N24" s="6"/>
      <c r="Z24" t="s">
        <v>29</v>
      </c>
      <c r="AA24" s="11">
        <v>485766.24999999977</v>
      </c>
      <c r="AB24" s="14">
        <v>0.11998452202042843</v>
      </c>
      <c r="AC24" s="11"/>
      <c r="AD24" s="35">
        <f t="shared" si="3"/>
        <v>0.11998452202042843</v>
      </c>
      <c r="AF24" t="str">
        <f t="shared" si="0"/>
        <v>Aug</v>
      </c>
      <c r="AG24" s="11">
        <f t="shared" si="1"/>
        <v>485766.24999999977</v>
      </c>
      <c r="AH24" s="11">
        <f t="shared" si="2"/>
        <v>485766.24999999977</v>
      </c>
    </row>
    <row r="25" spans="1:34" x14ac:dyDescent="0.25">
      <c r="I25" s="6"/>
      <c r="J25" s="6"/>
      <c r="K25" s="6"/>
      <c r="L25" s="6"/>
      <c r="M25" s="6"/>
      <c r="N25" s="6"/>
      <c r="Z25" t="s">
        <v>30</v>
      </c>
      <c r="AA25" s="11">
        <v>443447.4300000004</v>
      </c>
      <c r="AB25" s="14">
        <v>-8.7117662044243274E-2</v>
      </c>
      <c r="AC25" s="11"/>
      <c r="AD25" s="35">
        <f t="shared" si="3"/>
        <v>-8.7117662044243274E-2</v>
      </c>
      <c r="AF25" t="str">
        <f t="shared" si="0"/>
        <v>Sep</v>
      </c>
      <c r="AG25" s="11">
        <f t="shared" si="1"/>
        <v>443447.4300000004</v>
      </c>
      <c r="AH25" s="11">
        <f t="shared" si="2"/>
        <v>443447.4300000004</v>
      </c>
    </row>
    <row r="26" spans="1:34" x14ac:dyDescent="0.25">
      <c r="Z26" t="s">
        <v>31</v>
      </c>
      <c r="AA26" s="11">
        <v>458984.37999999971</v>
      </c>
      <c r="AB26" s="14">
        <v>3.5036734794018989E-2</v>
      </c>
      <c r="AD26" s="35">
        <f t="shared" si="3"/>
        <v>3.5036734794018989E-2</v>
      </c>
      <c r="AF26" t="str">
        <f t="shared" si="0"/>
        <v>Oct</v>
      </c>
      <c r="AG26" s="11">
        <f t="shared" si="1"/>
        <v>458984.37999999971</v>
      </c>
      <c r="AH26" s="11">
        <f t="shared" si="2"/>
        <v>458984.37999999971</v>
      </c>
    </row>
    <row r="27" spans="1:34" x14ac:dyDescent="0.25">
      <c r="G27" s="11"/>
      <c r="J27" s="11"/>
      <c r="O27" s="11"/>
      <c r="Z27" t="s">
        <v>21</v>
      </c>
      <c r="AA27" s="11">
        <v>462537.40999999939</v>
      </c>
      <c r="AB27" s="14">
        <v>7.7410695326923344E-3</v>
      </c>
      <c r="AD27" s="35">
        <f t="shared" si="3"/>
        <v>7.7410695326923344E-3</v>
      </c>
      <c r="AF27" t="str">
        <f t="shared" si="0"/>
        <v>Nov</v>
      </c>
      <c r="AG27" s="11">
        <f t="shared" si="1"/>
        <v>462537.40999999939</v>
      </c>
      <c r="AH27" s="11">
        <f t="shared" si="2"/>
        <v>462537.40999999939</v>
      </c>
    </row>
    <row r="28" spans="1:34" x14ac:dyDescent="0.25">
      <c r="G28" s="11"/>
      <c r="I28" s="4"/>
      <c r="J28" s="4"/>
      <c r="K28" s="4"/>
      <c r="L28" s="4"/>
      <c r="M28" s="4"/>
      <c r="N28" s="4"/>
      <c r="O28" s="4"/>
      <c r="P28" s="4"/>
      <c r="Q28" s="4"/>
      <c r="R28" s="4"/>
      <c r="Z28" t="s">
        <v>32</v>
      </c>
      <c r="AA28" s="11">
        <v>441225.2900000001</v>
      </c>
      <c r="AB28" s="14">
        <v>-4.6076532490635355E-2</v>
      </c>
      <c r="AD28" s="35">
        <f t="shared" si="3"/>
        <v>-4.6076532490635355E-2</v>
      </c>
      <c r="AF28" t="str">
        <f t="shared" si="0"/>
        <v>Dec</v>
      </c>
      <c r="AG28" s="11">
        <f t="shared" si="1"/>
        <v>441225.2900000001</v>
      </c>
      <c r="AH28" s="11">
        <f t="shared" si="2"/>
        <v>441225.2900000001</v>
      </c>
    </row>
    <row r="29" spans="1:34" x14ac:dyDescent="0.25">
      <c r="G29" s="11"/>
      <c r="I29" s="4"/>
      <c r="J29" s="4"/>
      <c r="K29" s="4"/>
      <c r="L29" s="4"/>
      <c r="M29" s="4"/>
      <c r="N29" s="4"/>
      <c r="O29" s="4"/>
      <c r="P29" s="4"/>
      <c r="Q29" s="4"/>
      <c r="R29" s="4"/>
    </row>
    <row r="30" spans="1:34" ht="12.95" customHeight="1" x14ac:dyDescent="0.25">
      <c r="G30" s="11"/>
      <c r="I30" s="14" t="str" cm="1">
        <f t="array" ref="I30:R39">IF(_xlfn._xlws.SORT(_xlfn.SEQUENCE(10,10),,-1)/100&gt;=C21,U35,U36)</f>
        <v>■</v>
      </c>
      <c r="J30" s="14" t="str">
        <v>■</v>
      </c>
      <c r="K30" s="14" t="str">
        <v>■</v>
      </c>
      <c r="L30" s="14" t="str">
        <v>■</v>
      </c>
      <c r="M30" s="14" t="str">
        <v>■</v>
      </c>
      <c r="N30" s="14" t="str">
        <v>■</v>
      </c>
      <c r="O30" s="14" t="str">
        <v>■</v>
      </c>
      <c r="P30" s="14" t="str">
        <v>■</v>
      </c>
      <c r="Q30" s="14" t="str">
        <v>■</v>
      </c>
      <c r="R30" s="14" t="str">
        <v>■</v>
      </c>
    </row>
    <row r="31" spans="1:34" ht="12.95" customHeight="1" x14ac:dyDescent="0.25">
      <c r="G31" s="11"/>
      <c r="I31" s="14" t="str">
        <v>■</v>
      </c>
      <c r="J31" s="14" t="str">
        <v>■</v>
      </c>
      <c r="K31" s="14" t="str">
        <v>■</v>
      </c>
      <c r="L31" s="14" t="str">
        <v>■</v>
      </c>
      <c r="M31" s="14" t="str">
        <v>■</v>
      </c>
      <c r="N31" s="14" t="str">
        <v>■</v>
      </c>
      <c r="O31" s="14" t="str">
        <v>■</v>
      </c>
      <c r="P31" s="14" t="str">
        <v>■</v>
      </c>
      <c r="Q31" s="14" t="str">
        <v>■</v>
      </c>
      <c r="R31" s="14" t="str">
        <v>■</v>
      </c>
    </row>
    <row r="32" spans="1:34" ht="12.95" customHeight="1" x14ac:dyDescent="0.25">
      <c r="I32" s="14" t="str">
        <v>■</v>
      </c>
      <c r="J32" s="14" t="str">
        <v>■</v>
      </c>
      <c r="K32" s="14" t="str">
        <v>■</v>
      </c>
      <c r="L32" s="14" t="str">
        <v>■</v>
      </c>
      <c r="M32" s="14" t="str">
        <v>■</v>
      </c>
      <c r="N32" s="14" t="str">
        <v>■</v>
      </c>
      <c r="O32" s="14" t="str">
        <v>■</v>
      </c>
      <c r="P32" s="14" t="str">
        <v>■</v>
      </c>
      <c r="Q32" s="14" t="str">
        <v>■</v>
      </c>
      <c r="R32" s="14" t="str">
        <v>■</v>
      </c>
    </row>
    <row r="33" spans="9:27" ht="12.95" customHeight="1" x14ac:dyDescent="0.25">
      <c r="I33" s="14" t="str">
        <v>■</v>
      </c>
      <c r="J33" s="14" t="str">
        <v>■</v>
      </c>
      <c r="K33" s="14" t="str">
        <v>■</v>
      </c>
      <c r="L33" s="14" t="str">
        <v>■</v>
      </c>
      <c r="M33" s="14" t="str">
        <v>■</v>
      </c>
      <c r="N33" s="14" t="str">
        <v>■</v>
      </c>
      <c r="O33" s="14" t="str">
        <v>■</v>
      </c>
      <c r="P33" s="14" t="str">
        <v>■</v>
      </c>
      <c r="Q33" s="14" t="str">
        <v>■</v>
      </c>
      <c r="R33" s="14" t="str">
        <v>■</v>
      </c>
    </row>
    <row r="34" spans="9:27" ht="12.95" customHeight="1" x14ac:dyDescent="0.25">
      <c r="I34" s="14" t="str">
        <v>●</v>
      </c>
      <c r="J34" s="14" t="str">
        <v>■</v>
      </c>
      <c r="K34" s="14" t="str">
        <v>■</v>
      </c>
      <c r="L34" s="14" t="str">
        <v>■</v>
      </c>
      <c r="M34" s="14" t="str">
        <v>■</v>
      </c>
      <c r="N34" s="14" t="str">
        <v>■</v>
      </c>
      <c r="O34" s="14" t="str">
        <v>■</v>
      </c>
      <c r="P34" s="14" t="str">
        <v>■</v>
      </c>
      <c r="Q34" s="14" t="str">
        <v>■</v>
      </c>
      <c r="R34" s="14" t="str">
        <v>■</v>
      </c>
    </row>
    <row r="35" spans="9:27" ht="12.95" customHeight="1" x14ac:dyDescent="0.25">
      <c r="I35" s="14" t="str">
        <v>●</v>
      </c>
      <c r="J35" s="14" t="str">
        <v>●</v>
      </c>
      <c r="K35" s="14" t="str">
        <v>●</v>
      </c>
      <c r="L35" s="14" t="str">
        <v>●</v>
      </c>
      <c r="M35" s="14" t="str">
        <v>●</v>
      </c>
      <c r="N35" s="14" t="str">
        <v>●</v>
      </c>
      <c r="O35" s="14" t="str">
        <v>●</v>
      </c>
      <c r="P35" s="14" t="str">
        <v>●</v>
      </c>
      <c r="Q35" s="14" t="str">
        <v>●</v>
      </c>
      <c r="R35" s="14" t="str">
        <v>●</v>
      </c>
      <c r="U35" t="s">
        <v>91</v>
      </c>
    </row>
    <row r="36" spans="9:27" ht="12.95" customHeight="1" x14ac:dyDescent="0.25">
      <c r="I36" s="14" t="str">
        <v>●</v>
      </c>
      <c r="J36" s="14" t="str">
        <v>●</v>
      </c>
      <c r="K36" s="14" t="str">
        <v>●</v>
      </c>
      <c r="L36" s="14" t="str">
        <v>●</v>
      </c>
      <c r="M36" s="14" t="str">
        <v>●</v>
      </c>
      <c r="N36" s="14" t="str">
        <v>●</v>
      </c>
      <c r="O36" s="14" t="str">
        <v>●</v>
      </c>
      <c r="P36" s="14" t="str">
        <v>●</v>
      </c>
      <c r="Q36" s="14" t="str">
        <v>●</v>
      </c>
      <c r="R36" s="14" t="str">
        <v>●</v>
      </c>
      <c r="U36" t="s">
        <v>92</v>
      </c>
    </row>
    <row r="37" spans="9:27" ht="12.95" customHeight="1" x14ac:dyDescent="0.25">
      <c r="I37" s="14" t="str">
        <v>●</v>
      </c>
      <c r="J37" s="14" t="str">
        <v>●</v>
      </c>
      <c r="K37" s="14" t="str">
        <v>●</v>
      </c>
      <c r="L37" s="14" t="str">
        <v>●</v>
      </c>
      <c r="M37" s="14" t="str">
        <v>●</v>
      </c>
      <c r="N37" s="14" t="str">
        <v>●</v>
      </c>
      <c r="O37" s="14" t="str">
        <v>●</v>
      </c>
      <c r="P37" s="14" t="str">
        <v>●</v>
      </c>
      <c r="Q37" s="14" t="str">
        <v>●</v>
      </c>
      <c r="R37" s="14" t="str">
        <v>●</v>
      </c>
      <c r="Z37" s="12" t="s">
        <v>35</v>
      </c>
      <c r="AA37" t="s">
        <v>15</v>
      </c>
    </row>
    <row r="38" spans="9:27" ht="12.95" customHeight="1" x14ac:dyDescent="0.25">
      <c r="I38" s="14" t="str">
        <v>●</v>
      </c>
      <c r="J38" s="14" t="str">
        <v>●</v>
      </c>
      <c r="K38" s="14" t="str">
        <v>●</v>
      </c>
      <c r="L38" s="14" t="str">
        <v>●</v>
      </c>
      <c r="M38" s="14" t="str">
        <v>●</v>
      </c>
      <c r="N38" s="14" t="str">
        <v>●</v>
      </c>
      <c r="O38" s="14" t="str">
        <v>●</v>
      </c>
      <c r="P38" s="14" t="str">
        <v>●</v>
      </c>
      <c r="Q38" s="14" t="str">
        <v>●</v>
      </c>
      <c r="R38" s="14" t="str">
        <v>●</v>
      </c>
      <c r="Z38" t="s">
        <v>57</v>
      </c>
      <c r="AA38" s="11">
        <v>61481.280000000013</v>
      </c>
    </row>
    <row r="39" spans="9:27" ht="12.95" customHeight="1" x14ac:dyDescent="0.25">
      <c r="I39" s="14" t="str">
        <v>●</v>
      </c>
      <c r="J39" s="14" t="str">
        <v>●</v>
      </c>
      <c r="K39" s="14" t="str">
        <v>●</v>
      </c>
      <c r="L39" s="14" t="str">
        <v>●</v>
      </c>
      <c r="M39" s="14" t="str">
        <v>●</v>
      </c>
      <c r="N39" s="14" t="str">
        <v>●</v>
      </c>
      <c r="O39" s="14" t="str">
        <v>●</v>
      </c>
      <c r="P39" s="14" t="str">
        <v>●</v>
      </c>
      <c r="Q39" s="14" t="str">
        <v>●</v>
      </c>
      <c r="R39" s="14" t="str">
        <v>●</v>
      </c>
      <c r="Z39" t="s">
        <v>58</v>
      </c>
      <c r="AA39" s="11">
        <v>57301.599999999999</v>
      </c>
    </row>
    <row r="40" spans="9:27" x14ac:dyDescent="0.25">
      <c r="Z40" t="s">
        <v>56</v>
      </c>
      <c r="AA40" s="11">
        <v>56373.37000000001</v>
      </c>
    </row>
    <row r="41" spans="9:27" x14ac:dyDescent="0.25">
      <c r="Z41" t="s">
        <v>60</v>
      </c>
      <c r="AA41" s="11">
        <v>62063.479999999974</v>
      </c>
    </row>
    <row r="42" spans="9:27" ht="18.75" x14ac:dyDescent="0.3">
      <c r="I42" s="34"/>
      <c r="J42" s="34"/>
      <c r="K42" s="34"/>
      <c r="L42" s="34"/>
      <c r="M42" s="34"/>
      <c r="N42" s="34"/>
      <c r="O42" s="34"/>
      <c r="P42" s="34"/>
      <c r="Q42" s="34"/>
      <c r="R42" s="34"/>
      <c r="Z42" t="s">
        <v>61</v>
      </c>
      <c r="AA42" s="11">
        <v>80399.26999999996</v>
      </c>
    </row>
    <row r="43" spans="9:27" ht="18.75" x14ac:dyDescent="0.3">
      <c r="I43" s="34"/>
      <c r="J43" s="34"/>
      <c r="K43" s="34"/>
      <c r="L43" s="34"/>
      <c r="M43" s="34"/>
      <c r="N43" s="34"/>
      <c r="O43" s="34"/>
      <c r="P43" s="34"/>
      <c r="Q43" s="34"/>
      <c r="R43" s="34"/>
      <c r="Z43" t="s">
        <v>59</v>
      </c>
      <c r="AA43" s="11">
        <v>79700.639999999927</v>
      </c>
    </row>
    <row r="44" spans="9:27" ht="18.75" x14ac:dyDescent="0.3">
      <c r="I44" s="34"/>
      <c r="J44" s="34"/>
      <c r="K44" s="34"/>
      <c r="L44" s="34"/>
      <c r="M44" s="34"/>
      <c r="N44" s="34"/>
      <c r="O44" s="34"/>
      <c r="P44" s="34"/>
      <c r="Q44" s="34"/>
      <c r="R44" s="34"/>
      <c r="Z44" t="s">
        <v>55</v>
      </c>
      <c r="AA44" s="11">
        <v>71024.63</v>
      </c>
    </row>
    <row r="45" spans="9:27" ht="18.75" x14ac:dyDescent="0.3">
      <c r="I45" s="34"/>
      <c r="J45" s="34"/>
      <c r="K45" s="34"/>
      <c r="L45" s="34"/>
      <c r="M45" s="34"/>
      <c r="N45" s="34"/>
      <c r="O45" s="34"/>
      <c r="P45" s="34"/>
      <c r="Q45" s="34"/>
      <c r="R45" s="34"/>
    </row>
    <row r="46" spans="9:27" ht="18.75" x14ac:dyDescent="0.3">
      <c r="I46" s="34"/>
      <c r="J46" s="34"/>
      <c r="K46" s="34"/>
      <c r="L46" s="34"/>
      <c r="M46" s="34"/>
      <c r="N46" s="34"/>
      <c r="O46" s="34"/>
      <c r="P46" s="34"/>
      <c r="Q46" s="34"/>
      <c r="R46" s="34"/>
    </row>
    <row r="47" spans="9:27" ht="18.75" x14ac:dyDescent="0.3">
      <c r="I47" s="34"/>
      <c r="J47" s="34"/>
      <c r="K47" s="34"/>
      <c r="L47" s="34"/>
      <c r="M47" s="34"/>
      <c r="N47" s="34"/>
      <c r="O47" s="34"/>
      <c r="P47" s="34"/>
      <c r="Q47" s="34"/>
      <c r="R47" s="34"/>
    </row>
    <row r="48" spans="9:27" ht="18.75" x14ac:dyDescent="0.3">
      <c r="I48" s="34"/>
      <c r="J48" s="34"/>
      <c r="K48" s="34"/>
      <c r="L48" s="34"/>
      <c r="M48" s="34"/>
      <c r="N48" s="34"/>
      <c r="O48" s="34"/>
      <c r="P48" s="34"/>
      <c r="Q48" s="34"/>
      <c r="R48" s="34"/>
    </row>
    <row r="49" spans="9:18" ht="18.75" x14ac:dyDescent="0.3">
      <c r="I49" s="34"/>
      <c r="J49" s="34"/>
      <c r="K49" s="34"/>
      <c r="L49" s="34"/>
      <c r="M49" s="34"/>
      <c r="N49" s="34"/>
      <c r="O49" s="34"/>
      <c r="P49" s="34"/>
      <c r="Q49" s="34"/>
      <c r="R49" s="34"/>
    </row>
    <row r="50" spans="9:18" ht="18.75" x14ac:dyDescent="0.3">
      <c r="I50" s="34"/>
      <c r="J50" s="34"/>
      <c r="K50" s="34"/>
      <c r="L50" s="34"/>
      <c r="M50" s="34"/>
      <c r="N50" s="34"/>
      <c r="O50" s="34"/>
      <c r="P50" s="34"/>
      <c r="Q50" s="34"/>
      <c r="R50" s="34"/>
    </row>
    <row r="51" spans="9:18" ht="18.75" x14ac:dyDescent="0.3">
      <c r="I51" s="34"/>
      <c r="J51" s="34"/>
      <c r="K51" s="34"/>
      <c r="L51" s="34"/>
      <c r="M51" s="34"/>
      <c r="N51" s="34"/>
      <c r="O51" s="34"/>
      <c r="P51" s="34"/>
      <c r="Q51" s="34"/>
      <c r="R51" s="34"/>
    </row>
  </sheetData>
  <conditionalFormatting sqref="I30:R39">
    <cfRule type="expression" dxfId="7" priority="1">
      <formula>I30=$U$35</formula>
    </cfRule>
    <cfRule type="expression" dxfId="6" priority="2">
      <formula>I30&lt;&gt;$U$35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44A1-DBF5-4399-BED1-BA00FB04F5B6}">
  <sheetPr codeName="Sheet1"/>
  <dimension ref="A1:AD35"/>
  <sheetViews>
    <sheetView showGridLines="0" showRowColHeaders="0" workbookViewId="0"/>
  </sheetViews>
  <sheetFormatPr defaultRowHeight="15" x14ac:dyDescent="0.25"/>
  <cols>
    <col min="1" max="16384" width="9.140625" style="7"/>
  </cols>
  <sheetData>
    <row r="1" spans="1:30" x14ac:dyDescent="0.25">
      <c r="AA1" s="8"/>
      <c r="AB1" s="8"/>
      <c r="AC1" s="8"/>
      <c r="AD1" s="8"/>
    </row>
    <row r="2" spans="1:30" x14ac:dyDescent="0.25">
      <c r="A2" s="6"/>
      <c r="B2" s="6"/>
      <c r="C2" s="6"/>
      <c r="D2" s="6"/>
      <c r="E2" s="6"/>
      <c r="F2" s="6"/>
      <c r="G2" s="6"/>
      <c r="H2" s="6"/>
      <c r="I2" s="6"/>
      <c r="J2" s="6"/>
      <c r="K2" s="6"/>
      <c r="L2" s="6"/>
      <c r="M2" s="6"/>
      <c r="N2" s="6"/>
      <c r="O2" s="6"/>
      <c r="P2" s="6"/>
      <c r="Q2" s="6"/>
      <c r="R2" s="6"/>
      <c r="S2" s="6"/>
      <c r="T2" s="6"/>
      <c r="U2" s="6"/>
      <c r="V2" s="6"/>
      <c r="W2" s="6"/>
      <c r="X2" s="6"/>
      <c r="Y2" s="6"/>
      <c r="Z2" s="6"/>
      <c r="AA2" s="6"/>
      <c r="AB2" s="8"/>
      <c r="AC2" s="8"/>
      <c r="AD2" s="8"/>
    </row>
    <row r="3" spans="1:30" x14ac:dyDescent="0.25">
      <c r="A3" s="6"/>
      <c r="B3" s="6"/>
      <c r="C3" s="6"/>
      <c r="D3" s="6"/>
      <c r="E3" s="6"/>
      <c r="F3" s="6"/>
      <c r="G3" s="6"/>
      <c r="H3" s="6"/>
      <c r="I3" s="6"/>
      <c r="J3" s="6"/>
      <c r="K3" s="6"/>
      <c r="L3" s="6"/>
      <c r="M3" s="6"/>
      <c r="N3" s="6"/>
      <c r="O3" s="6"/>
      <c r="P3" s="6"/>
      <c r="Q3" s="6"/>
      <c r="R3" s="6"/>
      <c r="S3" s="6"/>
      <c r="T3" s="6"/>
      <c r="U3" s="6"/>
      <c r="V3" s="6"/>
      <c r="W3" s="6"/>
      <c r="X3" s="6"/>
      <c r="Y3" s="6"/>
      <c r="Z3" s="6"/>
      <c r="AA3" s="6"/>
      <c r="AB3" s="5"/>
      <c r="AC3" s="8"/>
      <c r="AD3" s="8"/>
    </row>
    <row r="4" spans="1:30" x14ac:dyDescent="0.25">
      <c r="AB4" s="5"/>
      <c r="AC4" s="8"/>
      <c r="AD4" s="8"/>
    </row>
    <row r="5" spans="1:30" x14ac:dyDescent="0.25">
      <c r="AB5" s="5"/>
      <c r="AC5" s="8"/>
      <c r="AD5" s="8"/>
    </row>
    <row r="6" spans="1:30" x14ac:dyDescent="0.25">
      <c r="AC6" s="8"/>
      <c r="AD6" s="8"/>
    </row>
    <row r="35" spans="14:14" x14ac:dyDescent="0.25">
      <c r="N35" s="31"/>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defaultSize="0" autoFill="0" autoLine="0" autoPict="0">
                <anchor moveWithCells="1">
                  <from>
                    <xdr:col>14</xdr:col>
                    <xdr:colOff>428625</xdr:colOff>
                    <xdr:row>12</xdr:row>
                    <xdr:rowOff>38100</xdr:rowOff>
                  </from>
                  <to>
                    <xdr:col>16</xdr:col>
                    <xdr:colOff>238125</xdr:colOff>
                    <xdr:row>13</xdr:row>
                    <xdr:rowOff>57150</xdr:rowOff>
                  </to>
                </anchor>
              </controlPr>
            </control>
          </mc:Choice>
        </mc:AlternateContent>
        <mc:AlternateContent xmlns:mc="http://schemas.openxmlformats.org/markup-compatibility/2006">
          <mc:Choice Requires="x14">
            <control shapeId="1026" r:id="rId4" name="Option Button 2">
              <controlPr defaultSize="0" autoFill="0" autoLine="0" autoPict="0">
                <anchor moveWithCells="1">
                  <from>
                    <xdr:col>16</xdr:col>
                    <xdr:colOff>209550</xdr:colOff>
                    <xdr:row>12</xdr:row>
                    <xdr:rowOff>38100</xdr:rowOff>
                  </from>
                  <to>
                    <xdr:col>18</xdr:col>
                    <xdr:colOff>19050</xdr:colOff>
                    <xdr:row>13</xdr:row>
                    <xdr:rowOff>57150</xdr:rowOff>
                  </to>
                </anchor>
              </controlPr>
            </control>
          </mc:Choice>
        </mc:AlternateContent>
        <mc:AlternateContent xmlns:mc="http://schemas.openxmlformats.org/markup-compatibility/2006">
          <mc:Choice Requires="x14">
            <control shapeId="1039" r:id="rId5" name="Drop Down 15">
              <controlPr defaultSize="0" autoLine="0" autoPict="0">
                <anchor moveWithCells="1">
                  <from>
                    <xdr:col>19</xdr:col>
                    <xdr:colOff>371475</xdr:colOff>
                    <xdr:row>12</xdr:row>
                    <xdr:rowOff>28575</xdr:rowOff>
                  </from>
                  <to>
                    <xdr:col>21</xdr:col>
                    <xdr:colOff>152400</xdr:colOff>
                    <xdr:row>13</xdr:row>
                    <xdr:rowOff>57150</xdr:rowOff>
                  </to>
                </anchor>
              </controlPr>
            </control>
          </mc:Choice>
        </mc:AlternateContent>
        <mc:AlternateContent xmlns:mc="http://schemas.openxmlformats.org/markup-compatibility/2006">
          <mc:Choice Requires="x14">
            <control shapeId="1060" r:id="rId6" name="Option Button 36">
              <controlPr defaultSize="0" autoFill="0" autoLine="0" autoPict="0">
                <anchor moveWithCells="1">
                  <from>
                    <xdr:col>23</xdr:col>
                    <xdr:colOff>238125</xdr:colOff>
                    <xdr:row>16</xdr:row>
                    <xdr:rowOff>85725</xdr:rowOff>
                  </from>
                  <to>
                    <xdr:col>23</xdr:col>
                    <xdr:colOff>590550</xdr:colOff>
                    <xdr:row>17</xdr:row>
                    <xdr:rowOff>104775</xdr:rowOff>
                  </to>
                </anchor>
              </controlPr>
            </control>
          </mc:Choice>
        </mc:AlternateContent>
        <mc:AlternateContent xmlns:mc="http://schemas.openxmlformats.org/markup-compatibility/2006">
          <mc:Choice Requires="x14">
            <control shapeId="1061" r:id="rId7" name="Option Button 37">
              <controlPr defaultSize="0" autoFill="0" autoLine="0" autoPict="0">
                <anchor moveWithCells="1">
                  <from>
                    <xdr:col>26</xdr:col>
                    <xdr:colOff>485775</xdr:colOff>
                    <xdr:row>16</xdr:row>
                    <xdr:rowOff>85725</xdr:rowOff>
                  </from>
                  <to>
                    <xdr:col>27</xdr:col>
                    <xdr:colOff>180975</xdr:colOff>
                    <xdr:row>17</xdr:row>
                    <xdr:rowOff>95250</xdr:rowOff>
                  </to>
                </anchor>
              </controlPr>
            </control>
          </mc:Choice>
        </mc:AlternateContent>
        <mc:AlternateContent xmlns:mc="http://schemas.openxmlformats.org/markup-compatibility/2006">
          <mc:Choice Requires="x14">
            <control shapeId="1062" r:id="rId8" name="Group Box 38">
              <controlPr defaultSize="0" autoFill="0" autoPict="0">
                <anchor moveWithCells="1">
                  <from>
                    <xdr:col>22</xdr:col>
                    <xdr:colOff>323850</xdr:colOff>
                    <xdr:row>16</xdr:row>
                    <xdr:rowOff>28575</xdr:rowOff>
                  </from>
                  <to>
                    <xdr:col>27</xdr:col>
                    <xdr:colOff>228600</xdr:colOff>
                    <xdr:row>17</xdr:row>
                    <xdr:rowOff>161925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2E8C1-682C-42E0-8ECA-82C1CEB1ACBD}">
  <dimension ref="AA1:AD5"/>
  <sheetViews>
    <sheetView showGridLines="0" showRowColHeaders="0" tabSelected="1" workbookViewId="0"/>
  </sheetViews>
  <sheetFormatPr defaultRowHeight="15" x14ac:dyDescent="0.25"/>
  <cols>
    <col min="1" max="16384" width="9.140625" style="7"/>
  </cols>
  <sheetData>
    <row r="1" spans="27:30" x14ac:dyDescent="0.25">
      <c r="AA1" s="8"/>
      <c r="AB1" s="8"/>
      <c r="AC1" s="8"/>
      <c r="AD1" s="8"/>
    </row>
    <row r="2" spans="27:30" x14ac:dyDescent="0.25">
      <c r="AB2" s="8"/>
      <c r="AC2" s="8"/>
      <c r="AD2" s="8"/>
    </row>
    <row r="3" spans="27:30" x14ac:dyDescent="0.25">
      <c r="AB3" s="8"/>
      <c r="AC3" s="8"/>
      <c r="AD3" s="8"/>
    </row>
    <row r="4" spans="27:30" x14ac:dyDescent="0.25">
      <c r="AB4" s="8"/>
      <c r="AC4" s="8"/>
      <c r="AD4" s="8"/>
    </row>
    <row r="5" spans="27:30" x14ac:dyDescent="0.25">
      <c r="AB5" s="8"/>
      <c r="AC5" s="8"/>
      <c r="AD5" s="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6846-C9D3-4FFD-8642-164F8061FFC1}">
  <dimension ref="AA1:AD5"/>
  <sheetViews>
    <sheetView showGridLines="0" showRowColHeaders="0" workbookViewId="0"/>
  </sheetViews>
  <sheetFormatPr defaultRowHeight="15" x14ac:dyDescent="0.25"/>
  <cols>
    <col min="1" max="16384" width="9.140625" style="7"/>
  </cols>
  <sheetData>
    <row r="1" spans="27:30" x14ac:dyDescent="0.25">
      <c r="AA1" s="8"/>
      <c r="AB1" s="8"/>
      <c r="AC1" s="8"/>
      <c r="AD1" s="8"/>
    </row>
    <row r="2" spans="27:30" x14ac:dyDescent="0.25">
      <c r="AB2" s="8"/>
      <c r="AC2" s="8"/>
      <c r="AD2" s="8"/>
    </row>
    <row r="3" spans="27:30" x14ac:dyDescent="0.25">
      <c r="AB3" s="8"/>
      <c r="AC3" s="8"/>
      <c r="AD3" s="8"/>
    </row>
    <row r="4" spans="27:30" x14ac:dyDescent="0.25">
      <c r="AB4" s="8"/>
      <c r="AC4" s="8"/>
      <c r="AD4" s="8"/>
    </row>
    <row r="5" spans="27:30" x14ac:dyDescent="0.25">
      <c r="AB5" s="8"/>
      <c r="AC5" s="8"/>
      <c r="AD5" s="8"/>
    </row>
  </sheetData>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5494A238-60B4-4D11-9525-BA35CE3E02B4}">
  <ds:schemaRefs/>
</ds:datastoreItem>
</file>

<file path=customXml/itemProps2.xml><?xml version="1.0" encoding="utf-8"?>
<ds:datastoreItem xmlns:ds="http://schemas.openxmlformats.org/officeDocument/2006/customXml" ds:itemID="{C92D5FB4-86E7-45EF-BAE8-23B27E4C3A9B}">
  <ds:schemaRefs/>
</ds:datastoreItem>
</file>

<file path=customXml/itemProps3.xml><?xml version="1.0" encoding="utf-8"?>
<ds:datastoreItem xmlns:ds="http://schemas.openxmlformats.org/officeDocument/2006/customXml" ds:itemID="{4412C3D7-9123-4206-B6F1-979A72329A9A}">
  <ds:schemaRefs/>
</ds:datastoreItem>
</file>

<file path=customXml/itemProps4.xml><?xml version="1.0" encoding="utf-8"?>
<ds:datastoreItem xmlns:ds="http://schemas.openxmlformats.org/officeDocument/2006/customXml" ds:itemID="{286E3E3A-FE90-4DE4-A478-7BCFE9194416}">
  <ds:schemaRefs/>
</ds:datastoreItem>
</file>

<file path=customXml/itemProps5.xml><?xml version="1.0" encoding="utf-8"?>
<ds:datastoreItem xmlns:ds="http://schemas.openxmlformats.org/officeDocument/2006/customXml" ds:itemID="{9A983B7B-BEEB-4FC7-8C50-9221D849BCAB}">
  <ds:schemaRefs/>
</ds:datastoreItem>
</file>

<file path=customXml/itemProps6.xml><?xml version="1.0" encoding="utf-8"?>
<ds:datastoreItem xmlns:ds="http://schemas.openxmlformats.org/officeDocument/2006/customXml" ds:itemID="{499F5D08-D6AB-46C2-A86C-809282FC52FF}">
  <ds:schemaRefs/>
</ds:datastoreItem>
</file>

<file path=customXml/itemProps7.xml><?xml version="1.0" encoding="utf-8"?>
<ds:datastoreItem xmlns:ds="http://schemas.openxmlformats.org/officeDocument/2006/customXml" ds:itemID="{F1EC2E9A-C7A7-4AF1-ABF0-733D03A48D2C}">
  <ds:schemaRefs/>
</ds:datastoreItem>
</file>

<file path=customXml/itemProps8.xml><?xml version="1.0" encoding="utf-8"?>
<ds:datastoreItem xmlns:ds="http://schemas.openxmlformats.org/officeDocument/2006/customXml" ds:itemID="{DBC561CC-92EE-4CC0-9588-A702042F2A98}">
  <ds:schemaRefs/>
</ds:datastoreItem>
</file>

<file path=customXml/itemProps9.xml><?xml version="1.0" encoding="utf-8"?>
<ds:datastoreItem xmlns:ds="http://schemas.openxmlformats.org/officeDocument/2006/customXml" ds:itemID="{255C6D8E-BA36-4350-ABCD-232680BC961F}">
  <ds:schemaRefs/>
</ds:datastoreItem>
</file>

<file path=customXml/itemProps10.xml><?xml version="1.0" encoding="utf-8"?>
<ds:datastoreItem xmlns:ds="http://schemas.openxmlformats.org/officeDocument/2006/customXml" ds:itemID="{3B3D5261-B35A-48CA-B185-5456173A068F}">
  <ds:schemaRefs/>
</ds:datastoreItem>
</file>

<file path=customXml/itemProps11.xml><?xml version="1.0" encoding="utf-8"?>
<ds:datastoreItem xmlns:ds="http://schemas.openxmlformats.org/officeDocument/2006/customXml" ds:itemID="{1EC69F8D-73E8-45C2-A8B7-6A474C5BEA3F}">
  <ds:schemaRefs/>
</ds:datastoreItem>
</file>

<file path=customXml/itemProps12.xml><?xml version="1.0" encoding="utf-8"?>
<ds:datastoreItem xmlns:ds="http://schemas.openxmlformats.org/officeDocument/2006/customXml" ds:itemID="{1E8D7C1A-4396-46ED-87FA-0C143DA7B026}">
  <ds:schemaRefs/>
</ds:datastoreItem>
</file>

<file path=customXml/itemProps13.xml><?xml version="1.0" encoding="utf-8"?>
<ds:datastoreItem xmlns:ds="http://schemas.openxmlformats.org/officeDocument/2006/customXml" ds:itemID="{4E4733D1-9BA8-491D-97A5-15575C1440B0}">
  <ds:schemaRefs/>
</ds:datastoreItem>
</file>

<file path=customXml/itemProps14.xml><?xml version="1.0" encoding="utf-8"?>
<ds:datastoreItem xmlns:ds="http://schemas.openxmlformats.org/officeDocument/2006/customXml" ds:itemID="{352EBBEA-5BFC-4CEF-A048-7221D2C82CF5}">
  <ds:schemaRefs/>
</ds:datastoreItem>
</file>

<file path=customXml/itemProps15.xml><?xml version="1.0" encoding="utf-8"?>
<ds:datastoreItem xmlns:ds="http://schemas.openxmlformats.org/officeDocument/2006/customXml" ds:itemID="{54733EAB-A29C-46AC-8522-653290E083CD}">
  <ds:schemaRefs/>
</ds:datastoreItem>
</file>

<file path=customXml/itemProps16.xml><?xml version="1.0" encoding="utf-8"?>
<ds:datastoreItem xmlns:ds="http://schemas.openxmlformats.org/officeDocument/2006/customXml" ds:itemID="{BB2D4B47-B524-4442-A36F-64B83B5B7B77}">
  <ds:schemaRefs/>
</ds:datastoreItem>
</file>

<file path=customXml/itemProps17.xml><?xml version="1.0" encoding="utf-8"?>
<ds:datastoreItem xmlns:ds="http://schemas.openxmlformats.org/officeDocument/2006/customXml" ds:itemID="{87503A46-337C-45EA-9795-50A4636C7EF5}">
  <ds:schemaRefs/>
</ds:datastoreItem>
</file>

<file path=customXml/itemProps18.xml><?xml version="1.0" encoding="utf-8"?>
<ds:datastoreItem xmlns:ds="http://schemas.openxmlformats.org/officeDocument/2006/customXml" ds:itemID="{41AC715F-E305-4FA2-A7E5-47E416A9575E}">
  <ds:schemaRefs/>
</ds:datastoreItem>
</file>

<file path=customXml/itemProps19.xml><?xml version="1.0" encoding="utf-8"?>
<ds:datastoreItem xmlns:ds="http://schemas.openxmlformats.org/officeDocument/2006/customXml" ds:itemID="{30E266C0-8FDC-4AAD-8E12-E64C40AD2389}">
  <ds:schemaRefs/>
</ds:datastoreItem>
</file>

<file path=customXml/itemProps20.xml><?xml version="1.0" encoding="utf-8"?>
<ds:datastoreItem xmlns:ds="http://schemas.openxmlformats.org/officeDocument/2006/customXml" ds:itemID="{C6A25B62-5F1A-4B11-B117-D7A53927FE6C}">
  <ds:schemaRefs/>
</ds:datastoreItem>
</file>

<file path=customXml/itemProps21.xml><?xml version="1.0" encoding="utf-8"?>
<ds:datastoreItem xmlns:ds="http://schemas.openxmlformats.org/officeDocument/2006/customXml" ds:itemID="{C2590E26-0C6D-4E7D-8A34-16B35F08AA15}">
  <ds:schemaRefs/>
</ds:datastoreItem>
</file>

<file path=customXml/itemProps22.xml><?xml version="1.0" encoding="utf-8"?>
<ds:datastoreItem xmlns:ds="http://schemas.openxmlformats.org/officeDocument/2006/customXml" ds:itemID="{74E5C511-187C-4BF7-BBDD-A2CC20F29AC6}">
  <ds:schemaRefs/>
</ds:datastoreItem>
</file>

<file path=customXml/itemProps23.xml><?xml version="1.0" encoding="utf-8"?>
<ds:datastoreItem xmlns:ds="http://schemas.openxmlformats.org/officeDocument/2006/customXml" ds:itemID="{A96F4570-673E-49F3-AD97-418325648F23}">
  <ds:schemaRefs/>
</ds:datastoreItem>
</file>

<file path=customXml/itemProps24.xml><?xml version="1.0" encoding="utf-8"?>
<ds:datastoreItem xmlns:ds="http://schemas.openxmlformats.org/officeDocument/2006/customXml" ds:itemID="{50F95121-9F5B-41DC-82FD-14CBDCD85955}">
  <ds:schemaRefs/>
</ds:datastoreItem>
</file>

<file path=customXml/itemProps25.xml><?xml version="1.0" encoding="utf-8"?>
<ds:datastoreItem xmlns:ds="http://schemas.openxmlformats.org/officeDocument/2006/customXml" ds:itemID="{D8C26EFF-7215-4C10-B932-978A8B9877A3}">
  <ds:schemaRefs/>
</ds:datastoreItem>
</file>

<file path=customXml/itemProps26.xml><?xml version="1.0" encoding="utf-8"?>
<ds:datastoreItem xmlns:ds="http://schemas.openxmlformats.org/officeDocument/2006/customXml" ds:itemID="{5A3CDB2E-927D-4557-89FF-D62D211BF353}">
  <ds:schemaRefs/>
</ds:datastoreItem>
</file>

<file path=customXml/itemProps27.xml><?xml version="1.0" encoding="utf-8"?>
<ds:datastoreItem xmlns:ds="http://schemas.openxmlformats.org/officeDocument/2006/customXml" ds:itemID="{5542648B-6D3D-44EA-82F9-8ACD1B658C83}">
  <ds:schemaRefs/>
</ds:datastoreItem>
</file>

<file path=customXml/itemProps28.xml><?xml version="1.0" encoding="utf-8"?>
<ds:datastoreItem xmlns:ds="http://schemas.openxmlformats.org/officeDocument/2006/customXml" ds:itemID="{BA384C90-077B-4E8E-81E6-B3FCCEF7A19F}">
  <ds:schemaRefs/>
</ds:datastoreItem>
</file>

<file path=customXml/itemProps29.xml><?xml version="1.0" encoding="utf-8"?>
<ds:datastoreItem xmlns:ds="http://schemas.openxmlformats.org/officeDocument/2006/customXml" ds:itemID="{8B06EC35-4ECD-4360-91C3-4E4F23616210}">
  <ds:schemaRefs/>
</ds:datastoreItem>
</file>

<file path=customXml/itemProps30.xml><?xml version="1.0" encoding="utf-8"?>
<ds:datastoreItem xmlns:ds="http://schemas.openxmlformats.org/officeDocument/2006/customXml" ds:itemID="{4A7A43AF-DB21-4313-BE6E-9E0808C954B2}">
  <ds:schemaRefs/>
</ds:datastoreItem>
</file>

<file path=customXml/itemProps31.xml><?xml version="1.0" encoding="utf-8"?>
<ds:datastoreItem xmlns:ds="http://schemas.openxmlformats.org/officeDocument/2006/customXml" ds:itemID="{1FF428D9-A8E7-44C9-B8E0-73A31CFA5D72}">
  <ds:schemaRefs/>
</ds:datastoreItem>
</file>

<file path=customXml/itemProps32.xml><?xml version="1.0" encoding="utf-8"?>
<ds:datastoreItem xmlns:ds="http://schemas.openxmlformats.org/officeDocument/2006/customXml" ds:itemID="{F903D903-AE22-41BD-90B0-84743D3EB5FE}">
  <ds:schemaRefs/>
</ds:datastoreItem>
</file>

<file path=customXml/itemProps33.xml><?xml version="1.0" encoding="utf-8"?>
<ds:datastoreItem xmlns:ds="http://schemas.openxmlformats.org/officeDocument/2006/customXml" ds:itemID="{5C92D641-55A2-4709-B6AF-C41353A86E80}">
  <ds:schemaRefs/>
</ds:datastoreItem>
</file>

<file path=customXml/itemProps34.xml><?xml version="1.0" encoding="utf-8"?>
<ds:datastoreItem xmlns:ds="http://schemas.openxmlformats.org/officeDocument/2006/customXml" ds:itemID="{D4D8CAC1-80C3-4C6C-BD05-C5D213FCFFC4}">
  <ds:schemaRefs/>
</ds:datastoreItem>
</file>

<file path=customXml/itemProps35.xml><?xml version="1.0" encoding="utf-8"?>
<ds:datastoreItem xmlns:ds="http://schemas.openxmlformats.org/officeDocument/2006/customXml" ds:itemID="{6AA66FDB-0B24-4DF9-8BA7-B9C35BF05DB0}">
  <ds:schemaRefs/>
</ds:datastoreItem>
</file>

<file path=customXml/itemProps36.xml><?xml version="1.0" encoding="utf-8"?>
<ds:datastoreItem xmlns:ds="http://schemas.openxmlformats.org/officeDocument/2006/customXml" ds:itemID="{038DD1FE-93C1-4714-BE29-97272E59777E}">
  <ds:schemaRefs/>
</ds:datastoreItem>
</file>

<file path=customXml/itemProps37.xml><?xml version="1.0" encoding="utf-8"?>
<ds:datastoreItem xmlns:ds="http://schemas.openxmlformats.org/officeDocument/2006/customXml" ds:itemID="{41E4F81E-1829-425A-A710-740C34588F9E}">
  <ds:schemaRefs>
    <ds:schemaRef ds:uri="http://schemas.microsoft.com/DataMashup"/>
  </ds:schemaRefs>
</ds:datastoreItem>
</file>

<file path=customXml/itemProps38.xml><?xml version="1.0" encoding="utf-8"?>
<ds:datastoreItem xmlns:ds="http://schemas.openxmlformats.org/officeDocument/2006/customXml" ds:itemID="{58238C3C-320C-4B27-BC1D-8C1860E642CE}">
  <ds:schemaRefs/>
</ds:datastoreItem>
</file>

<file path=customXml/itemProps39.xml><?xml version="1.0" encoding="utf-8"?>
<ds:datastoreItem xmlns:ds="http://schemas.openxmlformats.org/officeDocument/2006/customXml" ds:itemID="{A1A1C9F5-4DE4-4A9D-A1EA-FFAB724488D3}">
  <ds:schemaRefs/>
</ds:datastoreItem>
</file>

<file path=customXml/itemProps40.xml><?xml version="1.0" encoding="utf-8"?>
<ds:datastoreItem xmlns:ds="http://schemas.openxmlformats.org/officeDocument/2006/customXml" ds:itemID="{69CEE517-549F-437C-8652-9B756F3D76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Analysis 2</vt:lpstr>
      <vt:lpstr>Analysis 2 (2)</vt:lpstr>
      <vt:lpstr>Store</vt:lpstr>
      <vt:lpstr>Profile View</vt:lpstr>
      <vt:lpstr>Time 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ZIAD EL gamed</dc:creator>
  <cp:lastModifiedBy>ZIAD EL gamed</cp:lastModifiedBy>
  <dcterms:created xsi:type="dcterms:W3CDTF">2025-12-25T10:52:45Z</dcterms:created>
  <dcterms:modified xsi:type="dcterms:W3CDTF">2026-02-22T21:45:43Z</dcterms:modified>
</cp:coreProperties>
</file>