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ython\Data_Cleansing\data_cleansing\"/>
    </mc:Choice>
  </mc:AlternateContent>
  <bookViews>
    <workbookView xWindow="0" yWindow="0" windowWidth="20490" windowHeight="7815" tabRatio="938" firstSheet="3" activeTab="10"/>
  </bookViews>
  <sheets>
    <sheet name="organizations" sheetId="1" r:id="rId1"/>
    <sheet name="org_data_sources" sheetId="12" r:id="rId2"/>
    <sheet name="org_business_entities" sheetId="2" r:id="rId3"/>
    <sheet name="org_attributes" sheetId="3" r:id="rId4"/>
    <sheet name="be_attributes" sheetId="11" r:id="rId5"/>
    <sheet name="be_data_sources" sheetId="15" r:id="rId6"/>
    <sheet name="be_data_sources_mapping" sheetId="6" r:id="rId7"/>
    <sheet name="data_rules" sheetId="7" r:id="rId8"/>
    <sheet name="be_attributes_data_rules" sheetId="8" r:id="rId9"/>
    <sheet name="be_attributes_data_rules_lvls" sheetId="14" r:id="rId10"/>
    <sheet name="run_engine" sheetId="9" r:id="rId11"/>
    <sheet name="parameters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D3" i="6" s="1"/>
  <c r="C4" i="6"/>
  <c r="D4" i="6" s="1"/>
  <c r="C5" i="6"/>
  <c r="D5" i="6" s="1"/>
  <c r="C6" i="6"/>
  <c r="D6" i="6" s="1"/>
  <c r="C7" i="6"/>
  <c r="D7" i="6" s="1"/>
  <c r="C2" i="6"/>
  <c r="D2" i="6" s="1"/>
  <c r="A2" i="15"/>
  <c r="E2" i="15"/>
  <c r="D8" i="14" l="1"/>
  <c r="E8" i="14"/>
  <c r="H8" i="14"/>
  <c r="D7" i="8"/>
  <c r="E7" i="8"/>
  <c r="D7" i="14"/>
  <c r="E7" i="14"/>
  <c r="H7" i="14"/>
  <c r="D6" i="8"/>
  <c r="E6" i="8"/>
  <c r="D6" i="14"/>
  <c r="E6" i="14"/>
  <c r="H6" i="14"/>
  <c r="D5" i="14"/>
  <c r="E5" i="14"/>
  <c r="H5" i="14"/>
  <c r="D5" i="8"/>
  <c r="E5" i="8"/>
  <c r="D3" i="8"/>
  <c r="E3" i="8"/>
  <c r="D4" i="8"/>
  <c r="E4" i="8"/>
  <c r="E2" i="8"/>
  <c r="D2" i="8"/>
  <c r="G3" i="2"/>
  <c r="G4" i="2"/>
  <c r="G2" i="2"/>
  <c r="F2" i="2"/>
  <c r="F3" i="2"/>
  <c r="F4" i="2"/>
  <c r="E3" i="2"/>
  <c r="C8" i="11" s="1"/>
  <c r="E4" i="2"/>
  <c r="E2" i="2"/>
  <c r="D2" i="15" s="1"/>
  <c r="C3" i="11"/>
  <c r="F2" i="8" s="1"/>
  <c r="D8" i="11"/>
  <c r="F8" i="11"/>
  <c r="G8" i="11"/>
  <c r="E3" i="14"/>
  <c r="E4" i="14"/>
  <c r="E2" i="14"/>
  <c r="C7" i="11" l="1"/>
  <c r="C2" i="11"/>
  <c r="C6" i="11"/>
  <c r="F6" i="14" s="1"/>
  <c r="C5" i="11"/>
  <c r="F5" i="14" s="1"/>
  <c r="C4" i="11"/>
  <c r="F7" i="8" s="1"/>
  <c r="F6" i="8"/>
  <c r="F2" i="14"/>
  <c r="F7" i="14"/>
  <c r="F5" i="8"/>
  <c r="H4" i="14"/>
  <c r="H3" i="14"/>
  <c r="H2" i="14"/>
  <c r="F3" i="8" l="1"/>
  <c r="F3" i="14"/>
  <c r="F8" i="14"/>
  <c r="F4" i="8"/>
  <c r="F4" i="14"/>
  <c r="E7" i="6"/>
  <c r="E6" i="6" l="1"/>
  <c r="E3" i="6"/>
  <c r="E4" i="6"/>
  <c r="E5" i="6"/>
  <c r="E2" i="6"/>
  <c r="I5" i="6"/>
  <c r="D2" i="11"/>
  <c r="D5" i="11"/>
  <c r="G3" i="11"/>
  <c r="I3" i="6" s="1"/>
  <c r="G4" i="11"/>
  <c r="I4" i="6" s="1"/>
  <c r="G5" i="11"/>
  <c r="G6" i="11"/>
  <c r="I6" i="6" s="1"/>
  <c r="G7" i="11"/>
  <c r="I7" i="6" s="1"/>
  <c r="H3" i="6"/>
  <c r="H2" i="6"/>
  <c r="G2" i="11"/>
  <c r="I2" i="6" s="1"/>
  <c r="F3" i="11"/>
  <c r="F4" i="11"/>
  <c r="H4" i="6" s="1"/>
  <c r="F5" i="11"/>
  <c r="H5" i="6" s="1"/>
  <c r="F6" i="11"/>
  <c r="H6" i="6" s="1"/>
  <c r="F7" i="11"/>
  <c r="H7" i="6" s="1"/>
  <c r="F2" i="11"/>
  <c r="D3" i="11"/>
  <c r="D4" i="11"/>
  <c r="D6" i="11"/>
  <c r="D7" i="11"/>
  <c r="D4" i="14" l="1"/>
  <c r="D3" i="14"/>
  <c r="D2" i="14"/>
</calcChain>
</file>

<file path=xl/sharedStrings.xml><?xml version="1.0" encoding="utf-8"?>
<sst xmlns="http://schemas.openxmlformats.org/spreadsheetml/2006/main" count="116" uniqueCount="72">
  <si>
    <t>_id</t>
  </si>
  <si>
    <t>name</t>
  </si>
  <si>
    <t>main org</t>
  </si>
  <si>
    <t>sub org 1</t>
  </si>
  <si>
    <t>sub org 2</t>
  </si>
  <si>
    <t>org_id</t>
  </si>
  <si>
    <t>latin_name</t>
  </si>
  <si>
    <t>arabic_name</t>
  </si>
  <si>
    <t>Main info</t>
  </si>
  <si>
    <t>البيانات الاساسيه</t>
  </si>
  <si>
    <t>sub org 3</t>
  </si>
  <si>
    <t>sub org 4</t>
  </si>
  <si>
    <t>desc</t>
  </si>
  <si>
    <t>Row key</t>
  </si>
  <si>
    <t>latin name</t>
  </si>
  <si>
    <t>arabic name</t>
  </si>
  <si>
    <t>be_id</t>
  </si>
  <si>
    <t>att_id</t>
  </si>
  <si>
    <t>att_latin_name</t>
  </si>
  <si>
    <t>Demographic</t>
  </si>
  <si>
    <t>Contact info</t>
  </si>
  <si>
    <t>customer id</t>
  </si>
  <si>
    <t>customer latin name</t>
  </si>
  <si>
    <t>customer arabic name</t>
  </si>
  <si>
    <t>birth date</t>
  </si>
  <si>
    <t>url</t>
  </si>
  <si>
    <t>schema</t>
  </si>
  <si>
    <t>query</t>
  </si>
  <si>
    <t>subscription date</t>
  </si>
  <si>
    <t>be_org_id</t>
  </si>
  <si>
    <t>att_org_id</t>
  </si>
  <si>
    <t>sqlite:///C:/Users/onour/dnx_source_data.db</t>
  </si>
  <si>
    <t>be_att_id</t>
  </si>
  <si>
    <t>be_att_name</t>
  </si>
  <si>
    <t>be_att_org_id</t>
  </si>
  <si>
    <t>rowkey</t>
  </si>
  <si>
    <t>BR_CD</t>
  </si>
  <si>
    <t>BR_DESC_AR</t>
  </si>
  <si>
    <t>be_name</t>
  </si>
  <si>
    <t>BR_DESC_EN</t>
  </si>
  <si>
    <t>parameters</t>
  </si>
  <si>
    <t>check null</t>
  </si>
  <si>
    <t>validate pattern</t>
  </si>
  <si>
    <t>rule_id</t>
  </si>
  <si>
    <t>category_no</t>
  </si>
  <si>
    <t>level_no</t>
  </si>
  <si>
    <t>g_result</t>
  </si>
  <si>
    <t>active</t>
  </si>
  <si>
    <t>rule name</t>
  </si>
  <si>
    <t>BT</t>
  </si>
  <si>
    <t>DQ</t>
  </si>
  <si>
    <t>start_time</t>
  </si>
  <si>
    <t>end_time</t>
  </si>
  <si>
    <t>local sql lite</t>
  </si>
  <si>
    <t>query_column_name</t>
  </si>
  <si>
    <t>BR_COUNTRY_CD</t>
  </si>
  <si>
    <t>BR_CITY_CD</t>
  </si>
  <si>
    <t>value</t>
  </si>
  <si>
    <t>crud_operations_batch_size</t>
  </si>
  <si>
    <t>source_batch_size</t>
  </si>
  <si>
    <t>bt_batch_size</t>
  </si>
  <si>
    <t>be_att_dr_id</t>
  </si>
  <si>
    <t>rule_desc</t>
  </si>
  <si>
    <t>bt_collection</t>
  </si>
  <si>
    <t>bt_current_collection</t>
  </si>
  <si>
    <t>dq_result_collection</t>
  </si>
  <si>
    <t>next_pass</t>
  </si>
  <si>
    <t>next_fail</t>
  </si>
  <si>
    <t>SELECT cast(BR_CD as varchar) || 'a1' rowkey ,BR_CD,  BR_DESC_AR, BR_DESC_EN , BR_COUNTRY_CD,  BR_CITY_CD, BR_CLOSE_DT, BR_OPEN_DT, BR_STAT, ORIGN_USER,  ORGN_BUS_AREA FROM BRNCH_LKP limit 20000</t>
  </si>
  <si>
    <t>org_source_id</t>
  </si>
  <si>
    <t>be_data_source_id</t>
  </si>
  <si>
    <t>1000_20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</si>
</sst>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.3"/>
      <color rgb="FF008080"/>
      <name val="Consolas"/>
      <family val="3"/>
    </font>
    <font>
      <sz val="11.3"/>
      <color rgb="FF80808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4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 patternType="solid"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3"/>
        <color rgb="FF008080"/>
        <name val="Consola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organizations" displayName="organizations" ref="A1:C6" totalsRowShown="0" headerRowDxfId="42">
  <autoFilter ref="A1:C6"/>
  <tableColumns count="3">
    <tableColumn id="1" name="_id"/>
    <tableColumn id="3" name="latin name"/>
    <tableColumn id="2" name="arabic name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5" name="be_attributes_data_rules_lvls" displayName="be_attributes_data_rules_lvls" ref="A1:M8" headerRowDxfId="22">
  <autoFilter ref="A1:M8"/>
  <tableColumns count="13">
    <tableColumn id="1" name="_id" totalsRowLabel="Total"/>
    <tableColumn id="3" name="be_att_dr_id"/>
    <tableColumn id="5" name="be_att_id" dataDxfId="21"/>
    <tableColumn id="13" name="be_att_name" dataDxfId="20" totalsRowDxfId="19">
      <calculatedColumnFormula>VLOOKUP(be_attributes_data_rules_lvls[be_att_id],be_attributes[],6,FALSE)</calculatedColumnFormula>
    </tableColumn>
    <tableColumn id="17" name="be_id" dataDxfId="18" totalsRowDxfId="17">
      <calculatedColumnFormula>VLOOKUP(be_attributes_data_rules_lvls[be_att_id],be_attributes[],2,FALSE)</calculatedColumnFormula>
    </tableColumn>
    <tableColumn id="22" name="be_name" dataDxfId="16" totalsRowDxfId="15">
      <calculatedColumnFormula>VLOOKUP(be_attributes_data_rules_lvls[be_att_id],be_attributes[],3,FALSE)</calculatedColumnFormula>
    </tableColumn>
    <tableColumn id="4" name="rule_id"/>
    <tableColumn id="16" name="rule name" dataDxfId="14" totalsRowDxfId="13">
      <calculatedColumnFormula>VLOOKUP(be_attributes_data_rules_lvls[rule_id],data_rules[],2,FALSE)</calculatedColumnFormula>
    </tableColumn>
    <tableColumn id="6" name="level_no"/>
    <tableColumn id="10" name="active" totalsRowFunction="sum"/>
    <tableColumn id="23" name="next_pass"/>
    <tableColumn id="24" name="next_fail"/>
    <tableColumn id="9" name="g_result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9" name="run_engine" displayName="run_engine" ref="A1:E2" totalsRowShown="0" headerRowDxfId="12">
  <autoFilter ref="A1:E2"/>
  <tableColumns count="5">
    <tableColumn id="1" name="_id"/>
    <tableColumn id="2" name="BT"/>
    <tableColumn id="3" name="DQ"/>
    <tableColumn id="4" name="start_time"/>
    <tableColumn id="5" name="end_time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4" name="parameters" displayName="parameters" ref="A1:B4" totalsRowShown="0" headerRowDxfId="11">
  <autoFilter ref="A1:B4">
    <filterColumn colId="0" hiddenButton="1"/>
    <filterColumn colId="1" hiddenButton="1"/>
  </autoFilter>
  <tableColumns count="2">
    <tableColumn id="1" name="_id"/>
    <tableColumn id="2" name="valu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1" name="org_data_sources" displayName="org_data_sources" ref="A1:E2" totalsRowShown="0" headerRowDxfId="41">
  <autoFilter ref="A1:E2"/>
  <tableColumns count="5">
    <tableColumn id="1" name="_id"/>
    <tableColumn id="2" name="org_id"/>
    <tableColumn id="8" name="name"/>
    <tableColumn id="5" name="url"/>
    <tableColumn id="6" name="schem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org_business_entities" displayName="org_business_entities" ref="A1:G4" totalsRowShown="0" headerRowDxfId="40">
  <autoFilter ref="A1:G4"/>
  <tableColumns count="7">
    <tableColumn id="1" name="_id"/>
    <tableColumn id="2" name="org_id"/>
    <tableColumn id="3" name="latin_name"/>
    <tableColumn id="4" name="arabic_name"/>
    <tableColumn id="10" name="bt_collection">
      <calculatedColumnFormula>CONCATENATE("BT_",org_business_entities[[#This Row],[org_id]],"_",org_business_entities[[#This Row],[_id]])</calculatedColumnFormula>
    </tableColumn>
    <tableColumn id="9" name="bt_current_collection">
      <calculatedColumnFormula>CONCATENATE("BT_current_",org_business_entities[[#This Row],[org_id]],"_",org_business_entities[[#This Row],[_id]])</calculatedColumnFormula>
    </tableColumn>
    <tableColumn id="8" name="dq_result_collection">
      <calculatedColumnFormula>CONCATENATE("Result_",org_business_entities[[#This Row],[org_id]],"_",org_business_entities[[#This Row],[_id]])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org_attributes" displayName="org_attributes" ref="A1:E7" totalsRowShown="0" headerRowDxfId="39">
  <autoFilter ref="A1:E7"/>
  <tableColumns count="5">
    <tableColumn id="1" name="_id"/>
    <tableColumn id="2" name="org_id"/>
    <tableColumn id="3" name="latin_name"/>
    <tableColumn id="4" name="arabic_name"/>
    <tableColumn id="5" name="desc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0" name="be_attributes" displayName="be_attributes" ref="A1:G8" totalsRowShown="0" headerRowDxfId="38">
  <autoFilter ref="A1:G8"/>
  <tableColumns count="7">
    <tableColumn id="1" name="_id" dataDxfId="37"/>
    <tableColumn id="2" name="be_id"/>
    <tableColumn id="3" name="be_name" dataDxfId="36">
      <calculatedColumnFormula>VLOOKUP(be_attributes[[#This Row],[be_id]],org_business_entities[],5,FALSE)</calculatedColumnFormula>
    </tableColumn>
    <tableColumn id="4" name="be_org_id" dataDxfId="35">
      <calculatedColumnFormula>VLOOKUP(be_attributes[[#This Row],[be_id]],org_business_entities[],2,FALSE)</calculatedColumnFormula>
    </tableColumn>
    <tableColumn id="5" name="att_id"/>
    <tableColumn id="6" name="att_latin_name" dataDxfId="34">
      <calculatedColumnFormula>VLOOKUP(be_attributes[[#This Row],[att_id]],org_attributes[],3)</calculatedColumnFormula>
    </tableColumn>
    <tableColumn id="7" name="att_org_id" dataDxfId="33">
      <calculatedColumnFormula>VLOOKUP(be_attributes[[#This Row],[att_id]],org_attributes[],2)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2" name="be_data_sources" displayName="be_data_sources" ref="A1:G2" totalsRowShown="0" headerRowDxfId="10">
  <autoFilter ref="A1:G2"/>
  <tableColumns count="7">
    <tableColumn id="1" name="_id">
      <calculatedColumnFormula>CONCATENATE(be_data_sources[org_source_id],"_",be_data_sources[be_id])</calculatedColumnFormula>
    </tableColumn>
    <tableColumn id="9" name="org_source_id" dataDxfId="7"/>
    <tableColumn id="2" name="be_id"/>
    <tableColumn id="3" name="be_name" dataDxfId="9">
      <calculatedColumnFormula>VLOOKUP(be_data_sources[be_id],org_business_entities[],5,FALSE)</calculatedColumnFormula>
    </tableColumn>
    <tableColumn id="7" name="be_org_id" dataDxfId="8">
      <calculatedColumnFormula>VLOOKUP(be_data_sources[be_id],org_business_entities[],2,FALSE)</calculatedColumnFormula>
    </tableColumn>
    <tableColumn id="5" name="active" dataDxfId="6"/>
    <tableColumn id="4" name="query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6" name="be_data_sources_mapping" displayName="be_data_sources_mapping" ref="A1:I7" totalsRowShown="0" headerRowDxfId="32">
  <autoFilter ref="A1:I7"/>
  <tableColumns count="9">
    <tableColumn id="1" name="_id"/>
    <tableColumn id="9" name="be_data_source_id" dataDxfId="5"/>
    <tableColumn id="2" name="be_id">
      <calculatedColumnFormula>VLOOKUP(be_data_sources_mapping[be_data_source_id],be_data_sources[],3,FALSE)</calculatedColumnFormula>
    </tableColumn>
    <tableColumn id="3" name="be_name" dataDxfId="31">
      <calculatedColumnFormula>VLOOKUP(be_data_sources_mapping[be_id],org_business_entities[],3,FALSE)</calculatedColumnFormula>
    </tableColumn>
    <tableColumn id="7" name="be_org_id" dataDxfId="30">
      <calculatedColumnFormula>VLOOKUP(be_data_sources_mapping[be_id],org_business_entities[],2,FALSE)</calculatedColumnFormula>
    </tableColumn>
    <tableColumn id="4" name="query_column_name"/>
    <tableColumn id="5" name="be_att_id"/>
    <tableColumn id="6" name="be_att_name" dataDxfId="29">
      <calculatedColumnFormula>VLOOKUP(be_data_sources_mapping[be_att_id],be_attributes[],6,FALSE)</calculatedColumnFormula>
    </tableColumn>
    <tableColumn id="8" name="be_att_org_id" dataDxfId="28">
      <calculatedColumnFormula>VLOOKUP(be_data_sources_mapping[be_att_id],be_attributes[],7,FALSE)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7" name="data_rules" displayName="data_rules" ref="A1:C3" totalsRowShown="0" headerRowDxfId="27">
  <autoFilter ref="A1:C3">
    <filterColumn colId="0" hiddenButton="1"/>
    <filterColumn colId="1" hiddenButton="1"/>
    <filterColumn colId="2" hiddenButton="1"/>
  </autoFilter>
  <tableColumns count="3">
    <tableColumn id="1" name="_id"/>
    <tableColumn id="2" name="name"/>
    <tableColumn id="3" name="parameter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8" name="be_attributes_data_rules" displayName="be_attributes_data_rules" ref="A1:I7" headerRowDxfId="26">
  <autoFilter ref="A1:I7"/>
  <tableColumns count="9">
    <tableColumn id="1" name="_id" totalsRowLabel="Total"/>
    <tableColumn id="6" name="be_att_id"/>
    <tableColumn id="2" name="be_data_source_id"/>
    <tableColumn id="9" name="be_att_name" dataDxfId="25">
      <calculatedColumnFormula>VLOOKUP(be_attributes_data_rules[be_att_id],be_attributes[],6,FALSE)</calculatedColumnFormula>
    </tableColumn>
    <tableColumn id="8" name="be_id" dataDxfId="24">
      <calculatedColumnFormula>VLOOKUP(be_attributes_data_rules[be_att_id],be_attributes[],2,FALSE)</calculatedColumnFormula>
    </tableColumn>
    <tableColumn id="7" name="be_name" dataDxfId="23">
      <calculatedColumnFormula>VLOOKUP(be_attributes_data_rules[be_att_id],be_attributes[],3,FALSE)</calculatedColumnFormula>
    </tableColumn>
    <tableColumn id="5" name="category_no"/>
    <tableColumn id="10" name="active" totalsRowFunction="sum"/>
    <tableColumn id="4" name="rule_desc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"/>
    </sheetView>
  </sheetViews>
  <sheetFormatPr defaultRowHeight="15" x14ac:dyDescent="0.25"/>
  <cols>
    <col min="1" max="1" width="6.7109375" bestFit="1" customWidth="1"/>
    <col min="2" max="2" width="14.7109375" bestFit="1" customWidth="1"/>
    <col min="3" max="3" width="16" bestFit="1" customWidth="1"/>
  </cols>
  <sheetData>
    <row r="1" spans="1:4" x14ac:dyDescent="0.25">
      <c r="A1" s="1" t="s">
        <v>0</v>
      </c>
      <c r="B1" s="1" t="s">
        <v>14</v>
      </c>
      <c r="C1" s="1" t="s">
        <v>15</v>
      </c>
      <c r="D1" s="1"/>
    </row>
    <row r="2" spans="1:4" x14ac:dyDescent="0.25">
      <c r="A2">
        <v>4383</v>
      </c>
      <c r="B2" t="s">
        <v>2</v>
      </c>
    </row>
    <row r="3" spans="1:4" x14ac:dyDescent="0.25">
      <c r="A3">
        <v>4384</v>
      </c>
      <c r="B3" t="s">
        <v>3</v>
      </c>
    </row>
    <row r="4" spans="1:4" x14ac:dyDescent="0.25">
      <c r="A4">
        <v>4385</v>
      </c>
      <c r="B4" t="s">
        <v>4</v>
      </c>
    </row>
    <row r="5" spans="1:4" x14ac:dyDescent="0.25">
      <c r="A5">
        <v>4386</v>
      </c>
      <c r="B5" t="s">
        <v>10</v>
      </c>
    </row>
    <row r="6" spans="1:4" x14ac:dyDescent="0.25">
      <c r="A6">
        <v>4387</v>
      </c>
      <c r="B6" t="s">
        <v>11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8"/>
  <sheetViews>
    <sheetView workbookViewId="0">
      <selection activeCell="I2" sqref="I2:L8"/>
    </sheetView>
  </sheetViews>
  <sheetFormatPr defaultRowHeight="15" x14ac:dyDescent="0.25"/>
  <cols>
    <col min="1" max="1" width="6.5703125" customWidth="1"/>
    <col min="2" max="2" width="17.140625" bestFit="1" customWidth="1"/>
    <col min="3" max="3" width="13.5703125" customWidth="1"/>
    <col min="4" max="4" width="20.7109375" bestFit="1" customWidth="1"/>
    <col min="5" max="5" width="9" bestFit="1" customWidth="1"/>
    <col min="6" max="6" width="15.7109375" customWidth="1"/>
    <col min="7" max="7" width="12.28515625" customWidth="1"/>
    <col min="8" max="8" width="16" bestFit="1" customWidth="1"/>
    <col min="9" max="9" width="12.42578125" bestFit="1" customWidth="1"/>
    <col min="11" max="11" width="10.140625" bestFit="1" customWidth="1"/>
    <col min="12" max="13" width="13.5703125" bestFit="1" customWidth="1"/>
    <col min="14" max="14" width="12.42578125" bestFit="1" customWidth="1"/>
  </cols>
  <sheetData>
    <row r="1" spans="1:13" x14ac:dyDescent="0.25">
      <c r="A1" s="1" t="s">
        <v>0</v>
      </c>
      <c r="B1" s="1" t="s">
        <v>61</v>
      </c>
      <c r="C1" s="1" t="s">
        <v>32</v>
      </c>
      <c r="D1" s="1" t="s">
        <v>33</v>
      </c>
      <c r="E1" s="1" t="s">
        <v>16</v>
      </c>
      <c r="F1" s="1" t="s">
        <v>38</v>
      </c>
      <c r="G1" s="1" t="s">
        <v>43</v>
      </c>
      <c r="H1" s="1" t="s">
        <v>48</v>
      </c>
      <c r="I1" s="1" t="s">
        <v>45</v>
      </c>
      <c r="J1" s="1" t="s">
        <v>47</v>
      </c>
      <c r="K1" s="1" t="s">
        <v>66</v>
      </c>
      <c r="L1" s="1" t="s">
        <v>67</v>
      </c>
      <c r="M1" s="1" t="s">
        <v>46</v>
      </c>
    </row>
    <row r="2" spans="1:13" x14ac:dyDescent="0.25">
      <c r="A2">
        <v>1</v>
      </c>
      <c r="B2">
        <v>987</v>
      </c>
      <c r="C2" s="5">
        <v>200</v>
      </c>
      <c r="D2" s="2" t="str">
        <f>VLOOKUP(be_attributes_data_rules_lvls[be_att_id],be_attributes[],6,FALSE)</f>
        <v>customer id</v>
      </c>
      <c r="E2" s="2">
        <f>VLOOKUP(be_attributes_data_rules_lvls[be_att_id],be_attributes[],2,FALSE)</f>
        <v>20</v>
      </c>
      <c r="F2" s="2" t="str">
        <f>VLOOKUP(be_attributes_data_rules_lvls[be_att_id],be_attributes[],3,FALSE)</f>
        <v>BT_4383_20</v>
      </c>
      <c r="G2">
        <v>1</v>
      </c>
      <c r="H2" s="2" t="str">
        <f>VLOOKUP(be_attributes_data_rules_lvls[rule_id],data_rules[],2,FALSE)</f>
        <v>check null</v>
      </c>
      <c r="I2">
        <v>1</v>
      </c>
      <c r="J2">
        <v>1</v>
      </c>
      <c r="K2">
        <v>0</v>
      </c>
      <c r="L2">
        <v>0</v>
      </c>
      <c r="M2">
        <v>1</v>
      </c>
    </row>
    <row r="3" spans="1:13" x14ac:dyDescent="0.25">
      <c r="A3">
        <v>2</v>
      </c>
      <c r="B3">
        <v>876</v>
      </c>
      <c r="C3" s="5">
        <v>300</v>
      </c>
      <c r="D3" s="2" t="str">
        <f>VLOOKUP(be_attributes_data_rules_lvls[be_att_id],be_attributes[],6,FALSE)</f>
        <v>customer latin name</v>
      </c>
      <c r="E3" s="2">
        <f>VLOOKUP(be_attributes_data_rules_lvls[be_att_id],be_attributes[],2,FALSE)</f>
        <v>20</v>
      </c>
      <c r="F3" s="2" t="str">
        <f>VLOOKUP(be_attributes_data_rules_lvls[be_att_id],be_attributes[],3,FALSE)</f>
        <v>BT_4383_20</v>
      </c>
      <c r="G3">
        <v>1</v>
      </c>
      <c r="H3" s="2" t="str">
        <f>VLOOKUP(be_attributes_data_rules_lvls[rule_id],data_rules[],2,FALSE)</f>
        <v>check null</v>
      </c>
      <c r="I3">
        <v>1</v>
      </c>
      <c r="J3">
        <v>1</v>
      </c>
      <c r="K3">
        <v>0</v>
      </c>
      <c r="L3">
        <v>0</v>
      </c>
      <c r="M3">
        <v>1</v>
      </c>
    </row>
    <row r="4" spans="1:13" x14ac:dyDescent="0.25">
      <c r="A4">
        <v>3</v>
      </c>
      <c r="B4">
        <v>765</v>
      </c>
      <c r="C4" s="5">
        <v>400</v>
      </c>
      <c r="D4" s="2" t="str">
        <f>VLOOKUP(be_attributes_data_rules_lvls[be_att_id],be_attributes[],6,FALSE)</f>
        <v>customer arabic name</v>
      </c>
      <c r="E4" s="2">
        <f>VLOOKUP(be_attributes_data_rules_lvls[be_att_id],be_attributes[],2,FALSE)</f>
        <v>20</v>
      </c>
      <c r="F4" s="2" t="str">
        <f>VLOOKUP(be_attributes_data_rules_lvls[be_att_id],be_attributes[],3,FALSE)</f>
        <v>BT_4383_20</v>
      </c>
      <c r="G4">
        <v>1</v>
      </c>
      <c r="H4" s="2" t="str">
        <f>VLOOKUP(be_attributes_data_rules_lvls[rule_id],data_rules[],2,FALSE)</f>
        <v>check null</v>
      </c>
      <c r="I4">
        <v>1</v>
      </c>
      <c r="J4">
        <v>1</v>
      </c>
      <c r="K4">
        <v>1</v>
      </c>
      <c r="L4">
        <v>0</v>
      </c>
      <c r="M4">
        <v>1</v>
      </c>
    </row>
    <row r="5" spans="1:13" x14ac:dyDescent="0.25">
      <c r="A5">
        <v>4</v>
      </c>
      <c r="B5">
        <v>765</v>
      </c>
      <c r="C5" s="5">
        <v>400</v>
      </c>
      <c r="D5" s="2" t="str">
        <f>VLOOKUP(be_attributes_data_rules_lvls[be_att_id],be_attributes[],6,FALSE)</f>
        <v>customer arabic name</v>
      </c>
      <c r="E5" s="2">
        <f>VLOOKUP(be_attributes_data_rules_lvls[be_att_id],be_attributes[],2,FALSE)</f>
        <v>20</v>
      </c>
      <c r="F5" s="2" t="str">
        <f>VLOOKUP(be_attributes_data_rules_lvls[be_att_id],be_attributes[],3,FALSE)</f>
        <v>BT_4383_20</v>
      </c>
      <c r="G5">
        <v>2</v>
      </c>
      <c r="H5" s="2" t="str">
        <f>VLOOKUP(be_attributes_data_rules_lvls[rule_id],data_rules[],2,FALSE)</f>
        <v>validate pattern</v>
      </c>
      <c r="I5">
        <v>2</v>
      </c>
      <c r="J5">
        <v>1</v>
      </c>
      <c r="K5">
        <v>0</v>
      </c>
      <c r="L5">
        <v>0</v>
      </c>
      <c r="M5">
        <v>1</v>
      </c>
    </row>
    <row r="6" spans="1:13" x14ac:dyDescent="0.25">
      <c r="A6">
        <v>5</v>
      </c>
      <c r="B6">
        <v>654</v>
      </c>
      <c r="C6" s="5">
        <v>500</v>
      </c>
      <c r="D6" s="2" t="str">
        <f>VLOOKUP(be_attributes_data_rules_lvls[be_att_id],be_attributes[],6,FALSE)</f>
        <v>birth date</v>
      </c>
      <c r="E6" s="2">
        <f>VLOOKUP(be_attributes_data_rules_lvls[be_att_id],be_attributes[],2,FALSE)</f>
        <v>20</v>
      </c>
      <c r="F6" s="2" t="str">
        <f>VLOOKUP(be_attributes_data_rules_lvls[be_att_id],be_attributes[],3,FALSE)</f>
        <v>BT_4383_20</v>
      </c>
      <c r="G6">
        <v>2</v>
      </c>
      <c r="H6" s="2" t="str">
        <f>VLOOKUP(be_attributes_data_rules_lvls[rule_id],data_rules[],2,FALSE)</f>
        <v>validate pattern</v>
      </c>
      <c r="I6">
        <v>1</v>
      </c>
      <c r="J6">
        <v>1</v>
      </c>
      <c r="K6">
        <v>0</v>
      </c>
      <c r="L6">
        <v>0</v>
      </c>
      <c r="M6">
        <v>1</v>
      </c>
    </row>
    <row r="7" spans="1:13" x14ac:dyDescent="0.25">
      <c r="A7">
        <v>6</v>
      </c>
      <c r="B7">
        <v>543</v>
      </c>
      <c r="C7" s="5">
        <v>200</v>
      </c>
      <c r="D7" s="2" t="str">
        <f>VLOOKUP(be_attributes_data_rules_lvls[be_att_id],be_attributes[],6,FALSE)</f>
        <v>customer id</v>
      </c>
      <c r="E7" s="2">
        <f>VLOOKUP(be_attributes_data_rules_lvls[be_att_id],be_attributes[],2,FALSE)</f>
        <v>20</v>
      </c>
      <c r="F7" s="2" t="str">
        <f>VLOOKUP(be_attributes_data_rules_lvls[be_att_id],be_attributes[],3,FALSE)</f>
        <v>BT_4383_20</v>
      </c>
      <c r="G7">
        <v>2</v>
      </c>
      <c r="H7" s="2" t="str">
        <f>VLOOKUP(be_attributes_data_rules_lvls[rule_id],data_rules[],2,FALSE)</f>
        <v>validate pattern</v>
      </c>
      <c r="I7">
        <v>1</v>
      </c>
      <c r="J7">
        <v>1</v>
      </c>
      <c r="K7">
        <v>0</v>
      </c>
      <c r="L7">
        <v>0</v>
      </c>
      <c r="M7">
        <v>1</v>
      </c>
    </row>
    <row r="8" spans="1:13" x14ac:dyDescent="0.25">
      <c r="A8">
        <v>7</v>
      </c>
      <c r="B8">
        <v>432</v>
      </c>
      <c r="C8" s="5">
        <v>300</v>
      </c>
      <c r="D8" s="2" t="str">
        <f>VLOOKUP(be_attributes_data_rules_lvls[be_att_id],be_attributes[],6,FALSE)</f>
        <v>customer latin name</v>
      </c>
      <c r="E8" s="2">
        <f>VLOOKUP(be_attributes_data_rules_lvls[be_att_id],be_attributes[],2,FALSE)</f>
        <v>20</v>
      </c>
      <c r="F8" s="2" t="str">
        <f>VLOOKUP(be_attributes_data_rules_lvls[be_att_id],be_attributes[],3,FALSE)</f>
        <v>BT_4383_20</v>
      </c>
      <c r="G8">
        <v>2</v>
      </c>
      <c r="H8" s="2" t="str">
        <f>VLOOKUP(be_attributes_data_rules_lvls[rule_id],data_rules[],2,FALSE)</f>
        <v>validate pattern</v>
      </c>
      <c r="I8">
        <v>1</v>
      </c>
      <c r="J8">
        <v>1</v>
      </c>
      <c r="K8">
        <v>0</v>
      </c>
      <c r="L8">
        <v>0</v>
      </c>
      <c r="M8">
        <v>1</v>
      </c>
    </row>
  </sheetData>
  <conditionalFormatting sqref="E2:F8">
    <cfRule type="cellIs" dxfId="0" priority="2" operator="notEqual">
      <formula>#REF!</formula>
    </cfRule>
  </conditionalFormatting>
  <dataValidations count="2">
    <dataValidation type="whole" operator="greaterThan" allowBlank="1" showInputMessage="1" showErrorMessage="1" sqref="I2:I8">
      <formula1>0</formula1>
    </dataValidation>
    <dataValidation type="whole" allowBlank="1" showInputMessage="1" showErrorMessage="1" sqref="J2:J8 M2:M8">
      <formula1>0</formula1>
      <formula2>1</formula2>
    </dataValidation>
  </dataValidations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data_rules!$A$2:$A$3000</xm:f>
          </x14:formula1>
          <xm:sqref>G2:G8</xm:sqref>
        </x14:dataValidation>
        <x14:dataValidation type="list" allowBlank="1" showInputMessage="1" showErrorMessage="1">
          <x14:formula1>
            <xm:f>be_attributes_data_rules!$A$2:$A$40000</xm:f>
          </x14:formula1>
          <xm:sqref>B2:B8</xm:sqref>
        </x14:dataValidation>
        <x14:dataValidation type="list" allowBlank="1" showInputMessage="1" showErrorMessage="1">
          <x14:formula1>
            <xm:f>be_attributes!$A$2:$A$7000</xm:f>
          </x14:formula1>
          <xm:sqref>C2:C8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:E2"/>
    </sheetView>
  </sheetViews>
  <sheetFormatPr defaultRowHeight="15" x14ac:dyDescent="0.25"/>
  <cols>
    <col min="4" max="4" width="14.7109375" bestFit="1" customWidth="1"/>
    <col min="5" max="5" width="12.28515625" customWidth="1"/>
  </cols>
  <sheetData>
    <row r="1" spans="1:5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x14ac:dyDescent="0.25">
      <c r="A2">
        <v>1</v>
      </c>
      <c r="B2">
        <v>1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26.28515625" bestFit="1" customWidth="1"/>
  </cols>
  <sheetData>
    <row r="1" spans="1:2" x14ac:dyDescent="0.25">
      <c r="A1" s="1" t="s">
        <v>0</v>
      </c>
      <c r="B1" s="1" t="s">
        <v>57</v>
      </c>
    </row>
    <row r="2" spans="1:2" x14ac:dyDescent="0.25">
      <c r="A2" t="s">
        <v>58</v>
      </c>
      <c r="B2">
        <v>50000</v>
      </c>
    </row>
    <row r="3" spans="1:2" x14ac:dyDescent="0.25">
      <c r="A3" t="s">
        <v>59</v>
      </c>
      <c r="B3">
        <v>20000</v>
      </c>
    </row>
    <row r="4" spans="1:2" x14ac:dyDescent="0.25">
      <c r="A4" t="s">
        <v>60</v>
      </c>
      <c r="B4">
        <v>200000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2" max="2" width="17" customWidth="1"/>
    <col min="3" max="3" width="15.85546875" bestFit="1" customWidth="1"/>
    <col min="4" max="4" width="42.5703125" bestFit="1" customWidth="1"/>
    <col min="5" max="5" width="16.7109375" customWidth="1"/>
  </cols>
  <sheetData>
    <row r="1" spans="1:5" x14ac:dyDescent="0.25">
      <c r="A1" s="1" t="s">
        <v>0</v>
      </c>
      <c r="B1" s="1" t="s">
        <v>5</v>
      </c>
      <c r="C1" s="1" t="s">
        <v>1</v>
      </c>
      <c r="D1" s="1" t="s">
        <v>25</v>
      </c>
      <c r="E1" s="1" t="s">
        <v>26</v>
      </c>
    </row>
    <row r="2" spans="1:5" x14ac:dyDescent="0.25">
      <c r="A2">
        <v>1000</v>
      </c>
      <c r="B2">
        <v>4383</v>
      </c>
      <c r="C2" t="s">
        <v>53</v>
      </c>
      <c r="D2" t="s">
        <v>31</v>
      </c>
    </row>
  </sheetData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organizations!$A$2:$A$6000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:G4"/>
    </sheetView>
  </sheetViews>
  <sheetFormatPr defaultRowHeight="15" x14ac:dyDescent="0.25"/>
  <cols>
    <col min="1" max="1" width="6.5703125" customWidth="1"/>
    <col min="2" max="2" width="10" customWidth="1"/>
    <col min="3" max="3" width="20" customWidth="1"/>
    <col min="4" max="4" width="16" bestFit="1" customWidth="1"/>
    <col min="5" max="5" width="18.28515625" bestFit="1" customWidth="1"/>
    <col min="6" max="6" width="27.85546875" bestFit="1" customWidth="1"/>
    <col min="7" max="7" width="26.5703125" bestFit="1" customWidth="1"/>
    <col min="8" max="8" width="230.140625" bestFit="1" customWidth="1"/>
  </cols>
  <sheetData>
    <row r="1" spans="1:7" x14ac:dyDescent="0.25">
      <c r="A1" s="1" t="s">
        <v>0</v>
      </c>
      <c r="B1" s="1" t="s">
        <v>5</v>
      </c>
      <c r="C1" s="1" t="s">
        <v>6</v>
      </c>
      <c r="D1" s="1" t="s">
        <v>7</v>
      </c>
      <c r="E1" s="6" t="s">
        <v>63</v>
      </c>
      <c r="F1" s="6" t="s">
        <v>64</v>
      </c>
      <c r="G1" s="6" t="s">
        <v>65</v>
      </c>
    </row>
    <row r="2" spans="1:7" x14ac:dyDescent="0.25">
      <c r="A2">
        <v>20</v>
      </c>
      <c r="B2">
        <v>4383</v>
      </c>
      <c r="C2" t="s">
        <v>8</v>
      </c>
      <c r="D2" t="s">
        <v>9</v>
      </c>
      <c r="E2" t="str">
        <f>CONCATENATE("BT_",org_business_entities[[#This Row],[org_id]],"_",org_business_entities[[#This Row],[_id]])</f>
        <v>BT_4383_20</v>
      </c>
      <c r="F2" t="str">
        <f>CONCATENATE("BT_current_",org_business_entities[[#This Row],[org_id]],"_",org_business_entities[[#This Row],[_id]])</f>
        <v>BT_current_4383_20</v>
      </c>
      <c r="G2" t="str">
        <f>CONCATENATE("Result_",org_business_entities[[#This Row],[org_id]],"_",org_business_entities[[#This Row],[_id]])</f>
        <v>Result_4383_20</v>
      </c>
    </row>
    <row r="3" spans="1:7" x14ac:dyDescent="0.25">
      <c r="A3">
        <v>88</v>
      </c>
      <c r="B3">
        <v>4383</v>
      </c>
      <c r="C3" t="s">
        <v>19</v>
      </c>
      <c r="E3" t="str">
        <f>CONCATENATE("BT_",org_business_entities[[#This Row],[org_id]],"_",org_business_entities[[#This Row],[_id]])</f>
        <v>BT_4383_88</v>
      </c>
      <c r="F3" t="str">
        <f>CONCATENATE("BT_current_",org_business_entities[[#This Row],[org_id]],"_",org_business_entities[[#This Row],[_id]])</f>
        <v>BT_current_4383_88</v>
      </c>
      <c r="G3" t="str">
        <f>CONCATENATE("Result_",org_business_entities[[#This Row],[org_id]],"_",org_business_entities[[#This Row],[_id]])</f>
        <v>Result_4383_88</v>
      </c>
    </row>
    <row r="4" spans="1:7" x14ac:dyDescent="0.25">
      <c r="A4">
        <v>77</v>
      </c>
      <c r="B4">
        <v>4383</v>
      </c>
      <c r="C4" t="s">
        <v>20</v>
      </c>
      <c r="E4" t="str">
        <f>CONCATENATE("BT_",org_business_entities[[#This Row],[org_id]],"_",org_business_entities[[#This Row],[_id]])</f>
        <v>BT_4383_77</v>
      </c>
      <c r="F4" t="str">
        <f>CONCATENATE("BT_current_",org_business_entities[[#This Row],[org_id]],"_",org_business_entities[[#This Row],[_id]])</f>
        <v>BT_current_4383_77</v>
      </c>
      <c r="G4" t="str">
        <f>CONCATENATE("Result_",org_business_entities[[#This Row],[org_id]],"_",org_business_entities[[#This Row],[_id]])</f>
        <v>Result_4383_77</v>
      </c>
    </row>
  </sheetData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organizations!$A$2:$A$500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E7"/>
    </sheetView>
  </sheetViews>
  <sheetFormatPr defaultRowHeight="15" x14ac:dyDescent="0.25"/>
  <cols>
    <col min="1" max="1" width="6.7109375" bestFit="1" customWidth="1"/>
    <col min="2" max="2" width="10.140625" bestFit="1" customWidth="1"/>
    <col min="3" max="3" width="20.7109375" bestFit="1" customWidth="1"/>
    <col min="4" max="4" width="16" bestFit="1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12</v>
      </c>
    </row>
    <row r="2" spans="1:5" x14ac:dyDescent="0.25">
      <c r="A2">
        <v>0</v>
      </c>
      <c r="B2">
        <v>4383</v>
      </c>
      <c r="C2" t="s">
        <v>13</v>
      </c>
    </row>
    <row r="3" spans="1:5" x14ac:dyDescent="0.25">
      <c r="A3">
        <v>10</v>
      </c>
      <c r="B3">
        <v>4383</v>
      </c>
      <c r="C3" t="s">
        <v>21</v>
      </c>
    </row>
    <row r="4" spans="1:5" x14ac:dyDescent="0.25">
      <c r="A4">
        <v>20</v>
      </c>
      <c r="B4">
        <v>4383</v>
      </c>
      <c r="C4" t="s">
        <v>22</v>
      </c>
    </row>
    <row r="5" spans="1:5" x14ac:dyDescent="0.25">
      <c r="A5">
        <v>30</v>
      </c>
      <c r="B5">
        <v>4383</v>
      </c>
      <c r="C5" t="s">
        <v>23</v>
      </c>
    </row>
    <row r="6" spans="1:5" x14ac:dyDescent="0.25">
      <c r="A6">
        <v>40</v>
      </c>
      <c r="B6">
        <v>4383</v>
      </c>
      <c r="C6" t="s">
        <v>24</v>
      </c>
    </row>
    <row r="7" spans="1:5" x14ac:dyDescent="0.25">
      <c r="A7">
        <v>50</v>
      </c>
      <c r="B7">
        <v>4383</v>
      </c>
      <c r="C7" t="s">
        <v>28</v>
      </c>
    </row>
  </sheetData>
  <pageMargins left="0.7" right="0.7" top="0.75" bottom="0.75" header="0.3" footer="0.3"/>
  <ignoredErrors>
    <ignoredError sqref="B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organizations!$A$2:$A$600</xm:f>
          </x14:formula1>
          <xm:sqref>B1:B7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3" sqref="F13"/>
    </sheetView>
  </sheetViews>
  <sheetFormatPr defaultRowHeight="15" x14ac:dyDescent="0.25"/>
  <cols>
    <col min="1" max="1" width="6.7109375" bestFit="1" customWidth="1"/>
    <col min="3" max="3" width="12.7109375" bestFit="1" customWidth="1"/>
    <col min="4" max="4" width="14.7109375" bestFit="1" customWidth="1"/>
    <col min="5" max="5" width="10.140625" bestFit="1" customWidth="1"/>
    <col min="6" max="6" width="20.7109375" bestFit="1" customWidth="1"/>
    <col min="7" max="7" width="11.28515625" bestFit="1" customWidth="1"/>
  </cols>
  <sheetData>
    <row r="1" spans="1:7" x14ac:dyDescent="0.25">
      <c r="A1" s="3" t="s">
        <v>0</v>
      </c>
      <c r="B1" s="1" t="s">
        <v>16</v>
      </c>
      <c r="C1" s="1" t="s">
        <v>38</v>
      </c>
      <c r="D1" s="1" t="s">
        <v>29</v>
      </c>
      <c r="E1" s="1" t="s">
        <v>17</v>
      </c>
      <c r="F1" s="1" t="s">
        <v>18</v>
      </c>
      <c r="G1" s="1" t="s">
        <v>30</v>
      </c>
    </row>
    <row r="2" spans="1:7" x14ac:dyDescent="0.25">
      <c r="A2" s="4">
        <v>100</v>
      </c>
      <c r="B2">
        <v>20</v>
      </c>
      <c r="C2" s="2" t="str">
        <f>VLOOKUP(be_attributes[[#This Row],[be_id]],org_business_entities[],5,FALSE)</f>
        <v>BT_4383_20</v>
      </c>
      <c r="D2" s="2">
        <f>VLOOKUP(be_attributes[[#This Row],[be_id]],org_business_entities[],2,FALSE)</f>
        <v>4383</v>
      </c>
      <c r="E2">
        <v>0</v>
      </c>
      <c r="F2" s="2" t="str">
        <f>VLOOKUP(be_attributes[[#This Row],[att_id]],org_attributes[],3)</f>
        <v>Row key</v>
      </c>
      <c r="G2" s="2">
        <f>VLOOKUP(be_attributes[[#This Row],[att_id]],org_attributes[],2)</f>
        <v>4383</v>
      </c>
    </row>
    <row r="3" spans="1:7" x14ac:dyDescent="0.25">
      <c r="A3" s="4">
        <v>200</v>
      </c>
      <c r="B3">
        <v>20</v>
      </c>
      <c r="C3" s="2" t="str">
        <f>VLOOKUP(be_attributes[[#This Row],[be_id]],org_business_entities[],5,FALSE)</f>
        <v>BT_4383_20</v>
      </c>
      <c r="D3" s="2">
        <f>VLOOKUP(be_attributes[[#This Row],[be_id]],org_business_entities[],2,FALSE)</f>
        <v>4383</v>
      </c>
      <c r="E3">
        <v>10</v>
      </c>
      <c r="F3" s="2" t="str">
        <f>VLOOKUP(be_attributes[[#This Row],[att_id]],org_attributes[],3)</f>
        <v>customer id</v>
      </c>
      <c r="G3" s="2">
        <f>VLOOKUP(be_attributes[[#This Row],[att_id]],org_attributes[],2)</f>
        <v>4383</v>
      </c>
    </row>
    <row r="4" spans="1:7" x14ac:dyDescent="0.25">
      <c r="A4" s="4">
        <v>300</v>
      </c>
      <c r="B4">
        <v>20</v>
      </c>
      <c r="C4" s="2" t="str">
        <f>VLOOKUP(be_attributes[[#This Row],[be_id]],org_business_entities[],5,FALSE)</f>
        <v>BT_4383_20</v>
      </c>
      <c r="D4" s="2">
        <f>VLOOKUP(be_attributes[[#This Row],[be_id]],org_business_entities[],2,FALSE)</f>
        <v>4383</v>
      </c>
      <c r="E4">
        <v>20</v>
      </c>
      <c r="F4" s="2" t="str">
        <f>VLOOKUP(be_attributes[[#This Row],[att_id]],org_attributes[],3)</f>
        <v>customer latin name</v>
      </c>
      <c r="G4" s="2">
        <f>VLOOKUP(be_attributes[[#This Row],[att_id]],org_attributes[],2)</f>
        <v>4383</v>
      </c>
    </row>
    <row r="5" spans="1:7" x14ac:dyDescent="0.25">
      <c r="A5" s="4">
        <v>400</v>
      </c>
      <c r="B5">
        <v>20</v>
      </c>
      <c r="C5" s="2" t="str">
        <f>VLOOKUP(be_attributes[[#This Row],[be_id]],org_business_entities[],5,FALSE)</f>
        <v>BT_4383_20</v>
      </c>
      <c r="D5" s="2">
        <f>VLOOKUP(be_attributes[[#This Row],[be_id]],org_business_entities[],2,FALSE)</f>
        <v>4383</v>
      </c>
      <c r="E5">
        <v>30</v>
      </c>
      <c r="F5" s="2" t="str">
        <f>VLOOKUP(be_attributes[[#This Row],[att_id]],org_attributes[],3)</f>
        <v>customer arabic name</v>
      </c>
      <c r="G5" s="2">
        <f>VLOOKUP(be_attributes[[#This Row],[att_id]],org_attributes[],2)</f>
        <v>4383</v>
      </c>
    </row>
    <row r="6" spans="1:7" x14ac:dyDescent="0.25">
      <c r="A6" s="4">
        <v>500</v>
      </c>
      <c r="B6">
        <v>20</v>
      </c>
      <c r="C6" s="2" t="str">
        <f>VLOOKUP(be_attributes[[#This Row],[be_id]],org_business_entities[],5,FALSE)</f>
        <v>BT_4383_20</v>
      </c>
      <c r="D6" s="2">
        <f>VLOOKUP(be_attributes[[#This Row],[be_id]],org_business_entities[],2,FALSE)</f>
        <v>4383</v>
      </c>
      <c r="E6">
        <v>40</v>
      </c>
      <c r="F6" s="2" t="str">
        <f>VLOOKUP(be_attributes[[#This Row],[att_id]],org_attributes[],3)</f>
        <v>birth date</v>
      </c>
      <c r="G6" s="2">
        <f>VLOOKUP(be_attributes[[#This Row],[att_id]],org_attributes[],2)</f>
        <v>4383</v>
      </c>
    </row>
    <row r="7" spans="1:7" x14ac:dyDescent="0.25">
      <c r="A7" s="4">
        <v>600</v>
      </c>
      <c r="B7">
        <v>20</v>
      </c>
      <c r="C7" s="2" t="str">
        <f>VLOOKUP(be_attributes[[#This Row],[be_id]],org_business_entities[],5,FALSE)</f>
        <v>BT_4383_20</v>
      </c>
      <c r="D7" s="2">
        <f>VLOOKUP(be_attributes[[#This Row],[be_id]],org_business_entities[],2,FALSE)</f>
        <v>4383</v>
      </c>
      <c r="E7">
        <v>50</v>
      </c>
      <c r="F7" s="2" t="str">
        <f>VLOOKUP(be_attributes[[#This Row],[att_id]],org_attributes[],3)</f>
        <v>subscription date</v>
      </c>
      <c r="G7" s="2">
        <f>VLOOKUP(be_attributes[[#This Row],[att_id]],org_attributes[],2)</f>
        <v>4383</v>
      </c>
    </row>
    <row r="8" spans="1:7" x14ac:dyDescent="0.25">
      <c r="A8" s="4">
        <v>700</v>
      </c>
      <c r="B8">
        <v>88</v>
      </c>
      <c r="C8" s="2" t="str">
        <f>VLOOKUP(be_attributes[[#This Row],[be_id]],org_business_entities[],5,FALSE)</f>
        <v>BT_4383_88</v>
      </c>
      <c r="D8" s="2">
        <f>VLOOKUP(be_attributes[[#This Row],[be_id]],org_business_entities[],2,FALSE)</f>
        <v>4383</v>
      </c>
      <c r="E8">
        <v>0</v>
      </c>
      <c r="F8" s="2" t="str">
        <f>VLOOKUP(be_attributes[[#This Row],[att_id]],org_attributes[],3)</f>
        <v>Row key</v>
      </c>
      <c r="G8" s="2">
        <f>VLOOKUP(be_attributes[[#This Row],[att_id]],org_attributes[],2)</f>
        <v>4383</v>
      </c>
    </row>
  </sheetData>
  <conditionalFormatting sqref="G2:G8">
    <cfRule type="cellIs" dxfId="3" priority="1" operator="notEqual">
      <formula>D2</formula>
    </cfRule>
  </conditionalFormatting>
  <pageMargins left="0.7" right="0.7" top="0.75" bottom="0.75" header="0.3" footer="0.3"/>
  <ignoredErrors>
    <ignoredError sqref="C2:D2 F2:G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org_attributes!$A$2:$A$7000</xm:f>
          </x14:formula1>
          <xm:sqref>E2:E8</xm:sqref>
        </x14:dataValidation>
        <x14:dataValidation type="list" allowBlank="1" showInputMessage="1" showErrorMessage="1">
          <x14:formula1>
            <xm:f>org_business_entities!$A$2:$A$40000</xm:f>
          </x14:formula1>
          <xm:sqref>B2:B8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G1" workbookViewId="0">
      <selection activeCell="G2" sqref="G2"/>
    </sheetView>
  </sheetViews>
  <sheetFormatPr defaultRowHeight="15" x14ac:dyDescent="0.25"/>
  <cols>
    <col min="1" max="1" width="8" bestFit="1" customWidth="1"/>
    <col min="2" max="2" width="18.28515625" bestFit="1" customWidth="1"/>
    <col min="3" max="3" width="9" bestFit="1" customWidth="1"/>
    <col min="4" max="4" width="18.28515625" customWidth="1"/>
    <col min="5" max="5" width="18.28515625" bestFit="1" customWidth="1"/>
    <col min="6" max="6" width="18.28515625" customWidth="1"/>
    <col min="7" max="7" width="195.85546875" bestFit="1" customWidth="1"/>
  </cols>
  <sheetData>
    <row r="1" spans="1:7" x14ac:dyDescent="0.25">
      <c r="A1" s="1" t="s">
        <v>0</v>
      </c>
      <c r="B1" s="1" t="s">
        <v>69</v>
      </c>
      <c r="C1" s="1" t="s">
        <v>16</v>
      </c>
      <c r="D1" s="1" t="s">
        <v>38</v>
      </c>
      <c r="E1" s="1" t="s">
        <v>29</v>
      </c>
      <c r="F1" s="1" t="s">
        <v>47</v>
      </c>
      <c r="G1" s="1" t="s">
        <v>27</v>
      </c>
    </row>
    <row r="2" spans="1:7" x14ac:dyDescent="0.25">
      <c r="A2" t="str">
        <f>CONCATENATE(be_data_sources[org_source_id],"_",be_data_sources[be_id])</f>
        <v>1000_20</v>
      </c>
      <c r="B2">
        <v>1000</v>
      </c>
      <c r="C2">
        <v>20</v>
      </c>
      <c r="D2" s="2" t="str">
        <f>VLOOKUP(be_data_sources[be_id],org_business_entities[],5,FALSE)</f>
        <v>BT_4383_20</v>
      </c>
      <c r="E2" s="2">
        <f>VLOOKUP(be_data_sources[be_id],org_business_entities[],2,FALSE)</f>
        <v>4383</v>
      </c>
      <c r="F2">
        <v>1</v>
      </c>
      <c r="G2" t="s">
        <v>68</v>
      </c>
    </row>
  </sheetData>
  <dataValidations count="1">
    <dataValidation type="whole" allowBlank="1" showInputMessage="1" showErrorMessage="1" sqref="F2">
      <formula1>0</formula1>
      <formula2>1</formula2>
    </dataValidation>
  </dataValidations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org_business_entities!$A$2:$A$4</xm:f>
          </x14:formula1>
          <xm:sqref>C2</xm:sqref>
        </x14:dataValidation>
        <x14:dataValidation type="list" allowBlank="1" showInputMessage="1" showErrorMessage="1">
          <x14:formula1>
            <xm:f>org_data_sources!$A2:$A2000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2" sqref="F2:G7"/>
    </sheetView>
  </sheetViews>
  <sheetFormatPr defaultRowHeight="15" x14ac:dyDescent="0.25"/>
  <cols>
    <col min="1" max="1" width="6.5703125" customWidth="1"/>
    <col min="2" max="2" width="23" bestFit="1" customWidth="1"/>
    <col min="3" max="3" width="9" bestFit="1" customWidth="1"/>
    <col min="4" max="4" width="13.42578125" customWidth="1"/>
    <col min="5" max="5" width="16.85546875" customWidth="1"/>
    <col min="6" max="7" width="23" bestFit="1" customWidth="1"/>
    <col min="8" max="8" width="20.7109375" bestFit="1" customWidth="1"/>
    <col min="9" max="9" width="18.28515625" bestFit="1" customWidth="1"/>
    <col min="10" max="10" width="20.7109375" bestFit="1" customWidth="1"/>
    <col min="11" max="11" width="18.28515625" bestFit="1" customWidth="1"/>
  </cols>
  <sheetData>
    <row r="1" spans="1:9" x14ac:dyDescent="0.25">
      <c r="A1" s="1" t="s">
        <v>0</v>
      </c>
      <c r="B1" s="1" t="s">
        <v>70</v>
      </c>
      <c r="C1" s="1" t="s">
        <v>16</v>
      </c>
      <c r="D1" s="1" t="s">
        <v>38</v>
      </c>
      <c r="E1" s="1" t="s">
        <v>29</v>
      </c>
      <c r="F1" s="1" t="s">
        <v>54</v>
      </c>
      <c r="G1" s="1" t="s">
        <v>32</v>
      </c>
      <c r="H1" s="1" t="s">
        <v>33</v>
      </c>
      <c r="I1" s="1" t="s">
        <v>34</v>
      </c>
    </row>
    <row r="2" spans="1:9" x14ac:dyDescent="0.25">
      <c r="A2">
        <v>111</v>
      </c>
      <c r="B2" t="s">
        <v>71</v>
      </c>
      <c r="C2" s="2">
        <f>VLOOKUP(be_data_sources_mapping[be_data_source_id],be_data_sources[],3,FALSE)</f>
        <v>20</v>
      </c>
      <c r="D2" s="2" t="str">
        <f>VLOOKUP(be_data_sources_mapping[be_id],org_business_entities[],3,FALSE)</f>
        <v>Main info</v>
      </c>
      <c r="E2" s="2">
        <f>VLOOKUP(be_data_sources_mapping[be_id],org_business_entities[],2,FALSE)</f>
        <v>4383</v>
      </c>
      <c r="F2" t="s">
        <v>35</v>
      </c>
      <c r="G2">
        <v>100</v>
      </c>
      <c r="H2" s="2" t="str">
        <f>VLOOKUP(be_data_sources_mapping[be_att_id],be_attributes[],6,FALSE)</f>
        <v>Row key</v>
      </c>
      <c r="I2" s="2">
        <f>VLOOKUP(be_data_sources_mapping[be_att_id],be_attributes[],7,FALSE)</f>
        <v>4383</v>
      </c>
    </row>
    <row r="3" spans="1:9" x14ac:dyDescent="0.25">
      <c r="A3">
        <v>222</v>
      </c>
      <c r="B3" t="s">
        <v>71</v>
      </c>
      <c r="C3" s="2">
        <f>VLOOKUP(be_data_sources_mapping[be_data_source_id],be_data_sources[],3,FALSE)</f>
        <v>20</v>
      </c>
      <c r="D3" s="2" t="str">
        <f>VLOOKUP(be_data_sources_mapping[be_id],org_business_entities[],3,FALSE)</f>
        <v>Main info</v>
      </c>
      <c r="E3" s="2">
        <f>VLOOKUP(be_data_sources_mapping[be_id],org_business_entities[],2,FALSE)</f>
        <v>4383</v>
      </c>
      <c r="F3" t="s">
        <v>36</v>
      </c>
      <c r="G3">
        <v>200</v>
      </c>
      <c r="H3" s="2" t="str">
        <f>VLOOKUP(be_data_sources_mapping[be_att_id],be_attributes[],6,FALSE)</f>
        <v>customer id</v>
      </c>
      <c r="I3" s="2">
        <f>VLOOKUP(be_data_sources_mapping[be_att_id],be_attributes[],7,FALSE)</f>
        <v>4383</v>
      </c>
    </row>
    <row r="4" spans="1:9" x14ac:dyDescent="0.25">
      <c r="A4">
        <v>333</v>
      </c>
      <c r="B4" t="s">
        <v>71</v>
      </c>
      <c r="C4" s="2">
        <f>VLOOKUP(be_data_sources_mapping[be_data_source_id],be_data_sources[],3,FALSE)</f>
        <v>20</v>
      </c>
      <c r="D4" s="2" t="str">
        <f>VLOOKUP(be_data_sources_mapping[be_id],org_business_entities[],3,FALSE)</f>
        <v>Main info</v>
      </c>
      <c r="E4" s="2">
        <f>VLOOKUP(be_data_sources_mapping[be_id],org_business_entities[],2,FALSE)</f>
        <v>4383</v>
      </c>
      <c r="F4" t="s">
        <v>39</v>
      </c>
      <c r="G4">
        <v>300</v>
      </c>
      <c r="H4" s="2" t="str">
        <f>VLOOKUP(be_data_sources_mapping[be_att_id],be_attributes[],6,FALSE)</f>
        <v>customer latin name</v>
      </c>
      <c r="I4" s="2">
        <f>VLOOKUP(be_data_sources_mapping[be_att_id],be_attributes[],7,FALSE)</f>
        <v>4383</v>
      </c>
    </row>
    <row r="5" spans="1:9" x14ac:dyDescent="0.25">
      <c r="A5">
        <v>444</v>
      </c>
      <c r="B5" t="s">
        <v>71</v>
      </c>
      <c r="C5" s="2">
        <f>VLOOKUP(be_data_sources_mapping[be_data_source_id],be_data_sources[],3,FALSE)</f>
        <v>20</v>
      </c>
      <c r="D5" s="2" t="str">
        <f>VLOOKUP(be_data_sources_mapping[be_id],org_business_entities[],3,FALSE)</f>
        <v>Main info</v>
      </c>
      <c r="E5" s="2">
        <f>VLOOKUP(be_data_sources_mapping[be_id],org_business_entities[],2,FALSE)</f>
        <v>4383</v>
      </c>
      <c r="F5" t="s">
        <v>37</v>
      </c>
      <c r="G5">
        <v>400</v>
      </c>
      <c r="H5" s="2" t="str">
        <f>VLOOKUP(be_data_sources_mapping[be_att_id],be_attributes[],6,FALSE)</f>
        <v>customer arabic name</v>
      </c>
      <c r="I5" s="2">
        <f>VLOOKUP(be_data_sources_mapping[be_att_id],be_attributes[],7,FALSE)</f>
        <v>4383</v>
      </c>
    </row>
    <row r="6" spans="1:9" x14ac:dyDescent="0.25">
      <c r="A6">
        <v>555</v>
      </c>
      <c r="B6" t="s">
        <v>71</v>
      </c>
      <c r="C6" s="2">
        <f>VLOOKUP(be_data_sources_mapping[be_data_source_id],be_data_sources[],3,FALSE)</f>
        <v>20</v>
      </c>
      <c r="D6" s="2" t="str">
        <f>VLOOKUP(be_data_sources_mapping[be_id],org_business_entities[],3,FALSE)</f>
        <v>Main info</v>
      </c>
      <c r="E6" s="2">
        <f>VLOOKUP(be_data_sources_mapping[be_id],org_business_entities[],2,FALSE)</f>
        <v>4383</v>
      </c>
      <c r="F6" t="s">
        <v>55</v>
      </c>
      <c r="G6">
        <v>500</v>
      </c>
      <c r="H6" s="2" t="str">
        <f>VLOOKUP(be_data_sources_mapping[be_att_id],be_attributes[],6,FALSE)</f>
        <v>birth date</v>
      </c>
      <c r="I6" s="2">
        <f>VLOOKUP(be_data_sources_mapping[be_att_id],be_attributes[],7,FALSE)</f>
        <v>4383</v>
      </c>
    </row>
    <row r="7" spans="1:9" x14ac:dyDescent="0.25">
      <c r="A7">
        <v>666</v>
      </c>
      <c r="B7" t="s">
        <v>71</v>
      </c>
      <c r="C7" s="2">
        <f>VLOOKUP(be_data_sources_mapping[be_data_source_id],be_data_sources[],3,FALSE)</f>
        <v>20</v>
      </c>
      <c r="D7" s="2" t="str">
        <f>VLOOKUP(be_data_sources_mapping[be_id],org_business_entities[],3,FALSE)</f>
        <v>Main info</v>
      </c>
      <c r="E7" s="2">
        <f>VLOOKUP(be_data_sources_mapping[be_id],org_business_entities[],2,FALSE)</f>
        <v>4383</v>
      </c>
      <c r="F7" t="s">
        <v>56</v>
      </c>
      <c r="G7">
        <v>600</v>
      </c>
      <c r="H7" s="2" t="str">
        <f>VLOOKUP(be_data_sources_mapping[be_att_id],be_attributes[],6,FALSE)</f>
        <v>subscription date</v>
      </c>
      <c r="I7" s="2">
        <f>VLOOKUP(be_data_sources_mapping[be_att_id],be_attributes[],7,FALSE)</f>
        <v>4383</v>
      </c>
    </row>
  </sheetData>
  <conditionalFormatting sqref="I2:I7">
    <cfRule type="cellIs" dxfId="2" priority="1" operator="notEqual">
      <formula>E2</formula>
    </cfRule>
  </conditionalFormatting>
  <dataValidations disablePrompts="1" count="1">
    <dataValidation type="list" allowBlank="1" showInputMessage="1" showErrorMessage="1" sqref="G1">
      <formula1>#REF!</formula1>
    </dataValidation>
  </dataValidations>
  <pageMargins left="0.7" right="0.7" top="0.75" bottom="0.75" header="0.3" footer="0.3"/>
  <pageSetup orientation="portrait" verticalDpi="0" r:id="rId1"/>
  <ignoredErrors>
    <ignoredError sqref="G1" listDataValidation="1"/>
    <ignoredError sqref="H2:I2 D2 E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be_attributes!$A$2:$A$7000</xm:f>
          </x14:formula1>
          <xm:sqref>G2:G7</xm:sqref>
        </x14:dataValidation>
        <x14:dataValidation type="list" allowBlank="1" showInputMessage="1" showErrorMessage="1">
          <x14:formula1>
            <xm:f>org_business_entities!$A$2:$A$4</xm:f>
          </x14:formula1>
          <xm:sqref>C2:C7</xm:sqref>
        </x14:dataValidation>
        <x14:dataValidation type="list" allowBlank="1" showInputMessage="1" showErrorMessage="1">
          <x14:formula1>
            <xm:f>be_data_sources!$A$2:$A$2000</xm:f>
          </x14:formula1>
          <xm:sqref>B2:B7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A2:B3"/>
    </sheetView>
  </sheetViews>
  <sheetFormatPr defaultRowHeight="15" x14ac:dyDescent="0.25"/>
  <cols>
    <col min="2" max="2" width="15.28515625" bestFit="1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40</v>
      </c>
    </row>
    <row r="2" spans="1:3" x14ac:dyDescent="0.25">
      <c r="A2">
        <v>1</v>
      </c>
      <c r="B2" t="s">
        <v>41</v>
      </c>
    </row>
    <row r="3" spans="1:3" x14ac:dyDescent="0.25">
      <c r="A3">
        <v>2</v>
      </c>
      <c r="B3" t="s">
        <v>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7"/>
  <sheetViews>
    <sheetView workbookViewId="0">
      <selection activeCell="G2" sqref="G2:H7"/>
    </sheetView>
  </sheetViews>
  <sheetFormatPr defaultRowHeight="15" x14ac:dyDescent="0.25"/>
  <cols>
    <col min="1" max="1" width="6.5703125" customWidth="1"/>
    <col min="2" max="2" width="13.5703125" bestFit="1" customWidth="1"/>
    <col min="3" max="3" width="23" bestFit="1" customWidth="1"/>
    <col min="4" max="4" width="20.7109375" bestFit="1" customWidth="1"/>
    <col min="5" max="5" width="9" bestFit="1" customWidth="1"/>
    <col min="6" max="6" width="19.85546875" customWidth="1"/>
    <col min="7" max="7" width="18.140625" customWidth="1"/>
    <col min="8" max="8" width="16" bestFit="1" customWidth="1"/>
    <col min="9" max="9" width="10.140625" bestFit="1" customWidth="1"/>
    <col min="10" max="10" width="41.5703125" customWidth="1"/>
  </cols>
  <sheetData>
    <row r="1" spans="1:9" x14ac:dyDescent="0.25">
      <c r="A1" s="1" t="s">
        <v>0</v>
      </c>
      <c r="B1" s="1" t="s">
        <v>32</v>
      </c>
      <c r="C1" s="1" t="s">
        <v>70</v>
      </c>
      <c r="D1" s="1" t="s">
        <v>33</v>
      </c>
      <c r="E1" s="1" t="s">
        <v>16</v>
      </c>
      <c r="F1" s="1" t="s">
        <v>38</v>
      </c>
      <c r="G1" s="1" t="s">
        <v>44</v>
      </c>
      <c r="H1" s="1" t="s">
        <v>47</v>
      </c>
      <c r="I1" s="1" t="s">
        <v>62</v>
      </c>
    </row>
    <row r="2" spans="1:9" x14ac:dyDescent="0.25">
      <c r="A2">
        <v>987</v>
      </c>
      <c r="B2">
        <v>200</v>
      </c>
      <c r="C2" t="s">
        <v>71</v>
      </c>
      <c r="D2" s="2" t="str">
        <f>VLOOKUP(be_attributes_data_rules[be_att_id],be_attributes[],6,FALSE)</f>
        <v>customer id</v>
      </c>
      <c r="E2" s="2">
        <f>VLOOKUP(be_attributes_data_rules[be_att_id],be_attributes[],2,FALSE)</f>
        <v>20</v>
      </c>
      <c r="F2" s="2" t="str">
        <f>VLOOKUP(be_attributes_data_rules[be_att_id],be_attributes[],3,FALSE)</f>
        <v>BT_4383_20</v>
      </c>
      <c r="G2">
        <v>1</v>
      </c>
      <c r="H2">
        <v>1</v>
      </c>
      <c r="I2" s="5"/>
    </row>
    <row r="3" spans="1:9" x14ac:dyDescent="0.25">
      <c r="A3">
        <v>876</v>
      </c>
      <c r="B3">
        <v>300</v>
      </c>
      <c r="C3" t="s">
        <v>71</v>
      </c>
      <c r="D3" s="2" t="str">
        <f>VLOOKUP(be_attributes_data_rules[be_att_id],be_attributes[],6,FALSE)</f>
        <v>customer latin name</v>
      </c>
      <c r="E3" s="2">
        <f>VLOOKUP(be_attributes_data_rules[be_att_id],be_attributes[],2,FALSE)</f>
        <v>20</v>
      </c>
      <c r="F3" s="2" t="str">
        <f>VLOOKUP(be_attributes_data_rules[be_att_id],be_attributes[],3,FALSE)</f>
        <v>BT_4383_20</v>
      </c>
      <c r="G3">
        <v>1</v>
      </c>
      <c r="H3">
        <v>1</v>
      </c>
      <c r="I3" s="5"/>
    </row>
    <row r="4" spans="1:9" x14ac:dyDescent="0.25">
      <c r="A4">
        <v>765</v>
      </c>
      <c r="B4">
        <v>400</v>
      </c>
      <c r="C4" t="s">
        <v>71</v>
      </c>
      <c r="D4" s="2" t="str">
        <f>VLOOKUP(be_attributes_data_rules[be_att_id],be_attributes[],6,FALSE)</f>
        <v>customer arabic name</v>
      </c>
      <c r="E4" s="2">
        <f>VLOOKUP(be_attributes_data_rules[be_att_id],be_attributes[],2,FALSE)</f>
        <v>20</v>
      </c>
      <c r="F4" s="2" t="str">
        <f>VLOOKUP(be_attributes_data_rules[be_att_id],be_attributes[],3,FALSE)</f>
        <v>BT_4383_20</v>
      </c>
      <c r="G4">
        <v>2</v>
      </c>
      <c r="H4">
        <v>1</v>
      </c>
      <c r="I4" s="5"/>
    </row>
    <row r="5" spans="1:9" x14ac:dyDescent="0.25">
      <c r="A5">
        <v>654</v>
      </c>
      <c r="B5">
        <v>500</v>
      </c>
      <c r="C5" t="s">
        <v>71</v>
      </c>
      <c r="D5" s="2" t="str">
        <f>VLOOKUP(be_attributes_data_rules[be_att_id],be_attributes[],6,FALSE)</f>
        <v>birth date</v>
      </c>
      <c r="E5" s="2">
        <f>VLOOKUP(be_attributes_data_rules[be_att_id],be_attributes[],2,FALSE)</f>
        <v>20</v>
      </c>
      <c r="F5" s="2" t="str">
        <f>VLOOKUP(be_attributes_data_rules[be_att_id],be_attributes[],3,FALSE)</f>
        <v>BT_4383_20</v>
      </c>
      <c r="G5">
        <v>3</v>
      </c>
      <c r="H5">
        <v>1</v>
      </c>
      <c r="I5" s="5"/>
    </row>
    <row r="6" spans="1:9" x14ac:dyDescent="0.25">
      <c r="A6">
        <v>543</v>
      </c>
      <c r="B6">
        <v>200</v>
      </c>
      <c r="C6" t="s">
        <v>71</v>
      </c>
      <c r="D6" s="2" t="str">
        <f>VLOOKUP(be_attributes_data_rules[be_att_id],be_attributes[],6,FALSE)</f>
        <v>customer id</v>
      </c>
      <c r="E6" s="2">
        <f>VLOOKUP(be_attributes_data_rules[be_att_id],be_attributes[],2,FALSE)</f>
        <v>20</v>
      </c>
      <c r="F6" s="2" t="str">
        <f>VLOOKUP(be_attributes_data_rules[be_att_id],be_attributes[],3,FALSE)</f>
        <v>BT_4383_20</v>
      </c>
      <c r="G6">
        <v>2</v>
      </c>
      <c r="H6">
        <v>1</v>
      </c>
      <c r="I6" s="5"/>
    </row>
    <row r="7" spans="1:9" x14ac:dyDescent="0.25">
      <c r="A7">
        <v>432</v>
      </c>
      <c r="B7">
        <v>300</v>
      </c>
      <c r="C7" t="s">
        <v>71</v>
      </c>
      <c r="D7" s="2" t="str">
        <f>VLOOKUP(be_attributes_data_rules[be_att_id],be_attributes[],6,FALSE)</f>
        <v>customer latin name</v>
      </c>
      <c r="E7" s="2">
        <f>VLOOKUP(be_attributes_data_rules[be_att_id],be_attributes[],2,FALSE)</f>
        <v>20</v>
      </c>
      <c r="F7" s="2" t="str">
        <f>VLOOKUP(be_attributes_data_rules[be_att_id],be_attributes[],3,FALSE)</f>
        <v>BT_4383_20</v>
      </c>
      <c r="G7">
        <v>2</v>
      </c>
      <c r="H7">
        <v>1</v>
      </c>
      <c r="I7" s="5"/>
    </row>
  </sheetData>
  <conditionalFormatting sqref="E2:F7">
    <cfRule type="cellIs" dxfId="1" priority="1" operator="notEqual">
      <formula>#REF!</formula>
    </cfRule>
  </conditionalFormatting>
  <dataValidations count="2">
    <dataValidation type="whole" operator="greaterThan" allowBlank="1" showInputMessage="1" showErrorMessage="1" sqref="G2:G7">
      <formula1>0</formula1>
    </dataValidation>
    <dataValidation type="whole" allowBlank="1" showInputMessage="1" showErrorMessage="1" sqref="H2:H7">
      <formula1>0</formula1>
      <formula2>1</formula2>
    </dataValidation>
  </dataValidations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be_attributes!$A$2:$A$8000</xm:f>
          </x14:formula1>
          <xm:sqref>B2:B7</xm:sqref>
        </x14:dataValidation>
        <x14:dataValidation type="list" allowBlank="1" showInputMessage="1" showErrorMessage="1">
          <x14:formula1>
            <xm:f>be_data_sources!$A$2:$A$2000</xm:f>
          </x14:formula1>
          <xm:sqref>C2:C7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organizations</vt:lpstr>
      <vt:lpstr>org_data_sources</vt:lpstr>
      <vt:lpstr>org_business_entities</vt:lpstr>
      <vt:lpstr>org_attributes</vt:lpstr>
      <vt:lpstr>be_attributes</vt:lpstr>
      <vt:lpstr>be_data_sources</vt:lpstr>
      <vt:lpstr>be_data_sources_mapping</vt:lpstr>
      <vt:lpstr>data_rules</vt:lpstr>
      <vt:lpstr>be_attributes_data_rules</vt:lpstr>
      <vt:lpstr>be_attributes_data_rules_lvls</vt:lpstr>
      <vt:lpstr>run_engine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Nour</dc:creator>
  <cp:lastModifiedBy>Omar Nour</cp:lastModifiedBy>
  <dcterms:created xsi:type="dcterms:W3CDTF">2018-08-18T17:53:13Z</dcterms:created>
  <dcterms:modified xsi:type="dcterms:W3CDTF">2018-08-26T10:55:39Z</dcterms:modified>
</cp:coreProperties>
</file>