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O_IT\Documents\Admin Sitemas\Bitacora\2024\"/>
    </mc:Choice>
  </mc:AlternateContent>
  <xr:revisionPtr revIDLastSave="0" documentId="13_ncr:1_{C6E2163F-4D78-4985-ADE9-E4AA8399DF98}" xr6:coauthVersionLast="47" xr6:coauthVersionMax="47" xr10:uidLastSave="{00000000-0000-0000-0000-000000000000}"/>
  <bookViews>
    <workbookView xWindow="-108" yWindow="-108" windowWidth="23256" windowHeight="12720" tabRatio="673" activeTab="1" xr2:uid="{00000000-000D-0000-FFFF-FFFF00000000}"/>
  </bookViews>
  <sheets>
    <sheet name="Bitácora" sheetId="1" r:id="rId1"/>
    <sheet name="Parametros" sheetId="3" r:id="rId2"/>
    <sheet name="Resumen" sheetId="2" r:id="rId3"/>
    <sheet name="Análisis de Incidencias" sheetId="5" r:id="rId4"/>
    <sheet name="Indicadores" sheetId="12" r:id="rId5"/>
    <sheet name="Soporte" sheetId="9" r:id="rId6"/>
    <sheet name="Servidores" sheetId="10" r:id="rId7"/>
    <sheet name="Respaldos" sheetId="14" r:id="rId8"/>
    <sheet name="Timbrado" sheetId="16" r:id="rId9"/>
    <sheet name="Críticas y Recurrentes" sheetId="4" state="hidden" r:id="rId10"/>
    <sheet name="Detalle Críticas" sheetId="6" state="hidden" r:id="rId11"/>
    <sheet name="Detalle Recurrentes" sheetId="7" state="hidden" r:id="rId12"/>
  </sheets>
  <definedNames>
    <definedName name="_xlnm._FilterDatabase" localSheetId="3" hidden="1">'Análisis de Incidencias'!$B$4:$L$16</definedName>
    <definedName name="_xlnm._FilterDatabase" localSheetId="0" hidden="1">Bitácora!$A$4:$N$637</definedName>
    <definedName name="_xlnm._FilterDatabase" localSheetId="1" hidden="1">Parametros!$B$15:$B$34</definedName>
    <definedName name="_xlnm.Extract" localSheetId="1">Parametros!$G$1:$G$12</definedName>
    <definedName name="Incremento_de_desplazamiento" localSheetId="7">#REF!</definedName>
    <definedName name="Incremento_de_desplazamiento">#REF!</definedName>
    <definedName name="Inicio_del_proyecto" localSheetId="7">#REF!</definedName>
    <definedName name="Inicio_del_proyecto">#REF!</definedName>
    <definedName name="pAtiende" localSheetId="4">#REF!</definedName>
    <definedName name="pAtiende" localSheetId="7">#REF!</definedName>
    <definedName name="pAtiende">Parametros!$A$2:$A$9</definedName>
    <definedName name="pEstatus" localSheetId="4">#REF!</definedName>
    <definedName name="pEstatus" localSheetId="7">#REF!</definedName>
    <definedName name="pEstatus">Parametros!$C$2:$C$4</definedName>
    <definedName name="pGravedad" localSheetId="4">#REF!</definedName>
    <definedName name="pGravedad" localSheetId="7">#REF!</definedName>
    <definedName name="pGravedad">Parametros!$E$2:$E$6</definedName>
    <definedName name="pRecurrencia" localSheetId="4">#REF!</definedName>
    <definedName name="pRecurrencia" localSheetId="7">#REF!</definedName>
    <definedName name="pRecurrencia">Parametros!$K$2:$K$5</definedName>
    <definedName name="pTipo" localSheetId="4">#REF!</definedName>
    <definedName name="pTipo" localSheetId="7">#REF!</definedName>
    <definedName name="pTipo">Parametros!$G$2:$G$18</definedName>
    <definedName name="pUsuarios" localSheetId="4">#REF!</definedName>
    <definedName name="pUsuarios" localSheetId="7">#REF!</definedName>
    <definedName name="pUsuarios">Parametros!$I$2:$I$38</definedName>
    <definedName name="tAnual" localSheetId="7">#REF!</definedName>
    <definedName name="tAnual">#REF!</definedName>
    <definedName name="TBitacora" localSheetId="4">#REF!</definedName>
    <definedName name="TBitacora" localSheetId="7">#REF!</definedName>
    <definedName name="TBitacora">Bitácora!$A$4:$N$1048576</definedName>
    <definedName name="TDescrip" localSheetId="4">#REF!</definedName>
    <definedName name="TDescrip" localSheetId="7">#REF!</definedName>
    <definedName name="TDescrip">Bitácora!$G$4:$G$1048576</definedName>
    <definedName name="teSTATUS" localSheetId="4">#REF!</definedName>
    <definedName name="teSTATUS" localSheetId="7">#REF!</definedName>
    <definedName name="teSTATUS">Bitácora!$J$4:$J$1048576</definedName>
    <definedName name="TFecha" localSheetId="4">#REF!</definedName>
    <definedName name="TFecha" localSheetId="7">#REF!</definedName>
    <definedName name="TFecha">Bitácora!$B$4:$B$1048576</definedName>
    <definedName name="TFinal" localSheetId="4">#REF!</definedName>
    <definedName name="TFinal" localSheetId="7">#REF!</definedName>
    <definedName name="TFinal">Bitácora!$K$4:$K$1048576</definedName>
    <definedName name="TGravedad" localSheetId="4">#REF!</definedName>
    <definedName name="TGravedad" localSheetId="7">#REF!</definedName>
    <definedName name="TGravedad">Bitácora!$I$4:$I$1048576</definedName>
    <definedName name="TId" localSheetId="4">#REF!</definedName>
    <definedName name="TId" localSheetId="7">#REF!</definedName>
    <definedName name="TId">Bitácora!$A$4:$A$1048576</definedName>
    <definedName name="tMensual" localSheetId="7">#REF!</definedName>
    <definedName name="tMensual">#REF!</definedName>
    <definedName name="tPeriodo" localSheetId="7">#REF!</definedName>
    <definedName name="tPeriodo">#REF!</definedName>
    <definedName name="TRespuesta">Bitácora!$L$4:$L$1048576</definedName>
    <definedName name="tSumar" localSheetId="7">#REF!</definedName>
    <definedName name="tSumar">#REF!</definedName>
    <definedName name="TTiempo" localSheetId="4">#REF!</definedName>
    <definedName name="TTiempo" localSheetId="7">#REF!</definedName>
    <definedName name="TTiempo">Bitácora!$M$4:$M$1048576</definedName>
    <definedName name="TTipo" localSheetId="4">#REF!</definedName>
    <definedName name="TTipo" localSheetId="7">#REF!</definedName>
    <definedName name="TTipo">Bitácora!$F$4:$F$1048576</definedName>
    <definedName name="tTotal" localSheetId="7">#REF!</definedName>
    <definedName name="tTotal">#REF!</definedName>
    <definedName name="TUsuario" localSheetId="4">#REF!</definedName>
    <definedName name="TUsuario" localSheetId="7">#REF!</definedName>
    <definedName name="TUsuario">Bitácora!$D$4:$D$1048576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0" l="1"/>
  <c r="L27" i="10" l="1"/>
  <c r="L23" i="10"/>
  <c r="L16" i="10"/>
  <c r="L11" i="10"/>
  <c r="L10" i="10"/>
  <c r="L9" i="10"/>
  <c r="L8" i="10"/>
  <c r="L4" i="10"/>
  <c r="L3" i="10"/>
  <c r="H16" i="12" l="1"/>
  <c r="G19" i="12" s="1"/>
  <c r="G17" i="12" l="1"/>
  <c r="G18" i="12"/>
  <c r="F16" i="12" l="1"/>
  <c r="E19" i="12" s="1"/>
  <c r="E18" i="12" l="1"/>
  <c r="E17" i="12"/>
  <c r="C55" i="2" l="1"/>
  <c r="C56" i="2"/>
  <c r="C57" i="2"/>
  <c r="C58" i="2"/>
  <c r="C59" i="2"/>
  <c r="C60" i="2"/>
  <c r="C61" i="2"/>
  <c r="C62" i="2"/>
  <c r="C63" i="2"/>
  <c r="C64" i="2"/>
  <c r="C65" i="2"/>
  <c r="C54" i="2"/>
  <c r="C53" i="2"/>
  <c r="C52" i="2"/>
  <c r="C51" i="2"/>
  <c r="C16" i="5" l="1"/>
  <c r="D16" i="5"/>
  <c r="F16" i="5"/>
  <c r="G16" i="5"/>
  <c r="H16" i="5"/>
  <c r="I16" i="5"/>
  <c r="J16" i="5"/>
  <c r="E16" i="5" l="1"/>
  <c r="F16" i="2"/>
  <c r="F15" i="2"/>
  <c r="F14" i="2"/>
  <c r="F13" i="2"/>
  <c r="F12" i="2"/>
  <c r="N61" i="3" l="1"/>
  <c r="N6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O61" i="3" l="1"/>
  <c r="O34" i="3"/>
  <c r="O62" i="3"/>
  <c r="O36" i="3"/>
  <c r="O5" i="3"/>
  <c r="O60" i="3"/>
  <c r="O52" i="3"/>
  <c r="O44" i="3"/>
  <c r="O54" i="3"/>
  <c r="O46" i="3"/>
  <c r="O38" i="3"/>
  <c r="O56" i="3"/>
  <c r="O48" i="3"/>
  <c r="O40" i="3"/>
  <c r="O4" i="3"/>
  <c r="O58" i="3"/>
  <c r="O50" i="3"/>
  <c r="O42" i="3"/>
  <c r="O32" i="3"/>
  <c r="O3" i="3"/>
  <c r="O7" i="3"/>
  <c r="O9" i="3"/>
  <c r="O15" i="3"/>
  <c r="O17" i="3"/>
  <c r="O23" i="3"/>
  <c r="O25" i="3"/>
  <c r="O29" i="3"/>
  <c r="O31" i="3"/>
  <c r="O59" i="3"/>
  <c r="O57" i="3"/>
  <c r="O55" i="3"/>
  <c r="O53" i="3"/>
  <c r="O51" i="3"/>
  <c r="O49" i="3"/>
  <c r="O47" i="3"/>
  <c r="O45" i="3"/>
  <c r="O43" i="3"/>
  <c r="O41" i="3"/>
  <c r="O39" i="3"/>
  <c r="O37" i="3"/>
  <c r="O35" i="3"/>
  <c r="O33" i="3"/>
  <c r="O11" i="3"/>
  <c r="O13" i="3"/>
  <c r="O19" i="3"/>
  <c r="O21" i="3"/>
  <c r="O27" i="3"/>
  <c r="O2" i="3"/>
  <c r="O6" i="3"/>
  <c r="O8" i="3"/>
  <c r="O10" i="3"/>
  <c r="O12" i="3"/>
  <c r="O14" i="3"/>
  <c r="O16" i="3"/>
  <c r="O18" i="3"/>
  <c r="O20" i="3"/>
  <c r="O22" i="3"/>
  <c r="O24" i="3"/>
  <c r="O26" i="3"/>
  <c r="O28" i="3"/>
  <c r="O30" i="3"/>
  <c r="D30" i="2" l="1"/>
  <c r="C30" i="2"/>
  <c r="C27" i="2" l="1"/>
  <c r="D27" i="2"/>
  <c r="C28" i="2"/>
  <c r="D28" i="2"/>
  <c r="C29" i="2"/>
  <c r="D29" i="2"/>
  <c r="F10" i="5"/>
  <c r="F13" i="5"/>
  <c r="F5" i="5"/>
  <c r="F7" i="5"/>
  <c r="F12" i="5"/>
  <c r="F8" i="5"/>
  <c r="F6" i="5"/>
  <c r="F17" i="5"/>
  <c r="F15" i="5"/>
  <c r="F19" i="5"/>
  <c r="F11" i="5"/>
  <c r="F20" i="5"/>
  <c r="F14" i="5"/>
  <c r="F9" i="5"/>
  <c r="F18" i="5"/>
  <c r="F38" i="2" l="1"/>
  <c r="G8" i="5" l="1"/>
  <c r="H8" i="5"/>
  <c r="I8" i="5"/>
  <c r="J8" i="5"/>
  <c r="G19" i="5"/>
  <c r="H19" i="5"/>
  <c r="I19" i="5"/>
  <c r="J19" i="5"/>
  <c r="G7" i="5"/>
  <c r="H7" i="5"/>
  <c r="I7" i="5"/>
  <c r="J7" i="5"/>
  <c r="G13" i="5"/>
  <c r="H13" i="5"/>
  <c r="I13" i="5"/>
  <c r="J13" i="5"/>
  <c r="G17" i="5"/>
  <c r="H17" i="5"/>
  <c r="I17" i="5"/>
  <c r="J17" i="5"/>
  <c r="G15" i="5"/>
  <c r="H15" i="5"/>
  <c r="I15" i="5"/>
  <c r="J15" i="5"/>
  <c r="G5" i="5"/>
  <c r="H5" i="5"/>
  <c r="I5" i="5"/>
  <c r="J5" i="5"/>
  <c r="G12" i="5"/>
  <c r="H12" i="5"/>
  <c r="I12" i="5"/>
  <c r="J12" i="5"/>
  <c r="G9" i="5"/>
  <c r="H9" i="5"/>
  <c r="I9" i="5"/>
  <c r="J9" i="5"/>
  <c r="G10" i="5"/>
  <c r="H10" i="5"/>
  <c r="I10" i="5"/>
  <c r="J10" i="5"/>
  <c r="G20" i="5"/>
  <c r="H20" i="5"/>
  <c r="I20" i="5"/>
  <c r="J20" i="5"/>
  <c r="G18" i="5"/>
  <c r="H18" i="5"/>
  <c r="I18" i="5"/>
  <c r="J18" i="5"/>
  <c r="G14" i="5"/>
  <c r="H14" i="5"/>
  <c r="I14" i="5"/>
  <c r="J14" i="5"/>
  <c r="G11" i="5"/>
  <c r="H11" i="5"/>
  <c r="I11" i="5"/>
  <c r="J11" i="5"/>
  <c r="J6" i="5"/>
  <c r="I6" i="5"/>
  <c r="H6" i="5"/>
  <c r="G6" i="5"/>
  <c r="D8" i="5"/>
  <c r="D19" i="5"/>
  <c r="D7" i="5"/>
  <c r="D13" i="5"/>
  <c r="D17" i="5"/>
  <c r="D15" i="5"/>
  <c r="D5" i="5"/>
  <c r="D12" i="5"/>
  <c r="D9" i="5"/>
  <c r="D10" i="5"/>
  <c r="D20" i="5"/>
  <c r="D18" i="5"/>
  <c r="D14" i="5"/>
  <c r="D11" i="5"/>
  <c r="D6" i="5"/>
  <c r="C18" i="5"/>
  <c r="C14" i="5"/>
  <c r="C11" i="5"/>
  <c r="C44" i="2"/>
  <c r="C45" i="2"/>
  <c r="C46" i="2"/>
  <c r="C47" i="2"/>
  <c r="C48" i="2"/>
  <c r="E14" i="5" l="1"/>
  <c r="E11" i="5"/>
  <c r="E18" i="5"/>
  <c r="C10" i="5"/>
  <c r="E10" i="5" s="1"/>
  <c r="C9" i="5"/>
  <c r="E9" i="5" s="1"/>
  <c r="C20" i="5"/>
  <c r="E20" i="5" s="1"/>
  <c r="C5" i="5"/>
  <c r="E5" i="5" s="1"/>
  <c r="C7" i="5"/>
  <c r="E7" i="5" s="1"/>
  <c r="C17" i="5"/>
  <c r="E17" i="5" s="1"/>
  <c r="C15" i="5"/>
  <c r="E15" i="5" s="1"/>
  <c r="C6" i="5"/>
  <c r="E6" i="5" s="1"/>
  <c r="C8" i="5"/>
  <c r="E8" i="5" s="1"/>
  <c r="C13" i="5"/>
  <c r="E13" i="5" s="1"/>
  <c r="C19" i="5"/>
  <c r="E19" i="5" s="1"/>
  <c r="C12" i="5"/>
  <c r="E12" i="5" s="1"/>
  <c r="C5" i="2" l="1"/>
  <c r="C26" i="2" l="1"/>
  <c r="D26" i="2"/>
  <c r="C21" i="2" l="1"/>
  <c r="D21" i="2"/>
  <c r="C22" i="2"/>
  <c r="D22" i="2"/>
  <c r="C23" i="2"/>
  <c r="D23" i="2"/>
  <c r="C24" i="2"/>
  <c r="D24" i="2"/>
  <c r="C25" i="2"/>
  <c r="D25" i="2"/>
  <c r="D20" i="2" l="1"/>
  <c r="F6" i="2"/>
  <c r="C20" i="2"/>
  <c r="C35" i="2"/>
  <c r="C36" i="2"/>
  <c r="C37" i="2"/>
  <c r="C38" i="2"/>
  <c r="C39" i="2"/>
  <c r="C40" i="2"/>
  <c r="C41" i="2"/>
  <c r="C42" i="2"/>
  <c r="C43" i="2"/>
  <c r="C34" i="2"/>
  <c r="F35" i="2"/>
  <c r="F36" i="2"/>
  <c r="F37" i="2"/>
  <c r="F34" i="2"/>
  <c r="C7" i="2"/>
  <c r="F9" i="2"/>
  <c r="F8" i="2"/>
  <c r="F7" i="2"/>
  <c r="F5" i="2"/>
  <c r="C8" i="2"/>
  <c r="C6" i="2"/>
</calcChain>
</file>

<file path=xl/sharedStrings.xml><?xml version="1.0" encoding="utf-8"?>
<sst xmlns="http://schemas.openxmlformats.org/spreadsheetml/2006/main" count="940" uniqueCount="415">
  <si>
    <t>Fecha</t>
  </si>
  <si>
    <t>Área</t>
  </si>
  <si>
    <t>Usuario</t>
  </si>
  <si>
    <t>Atiende</t>
  </si>
  <si>
    <t>Tipo de Incidencia</t>
  </si>
  <si>
    <t>Descripción de Incidencia</t>
  </si>
  <si>
    <t>Acciones realizadas</t>
  </si>
  <si>
    <t>Estatus</t>
  </si>
  <si>
    <t>Finalizado</t>
  </si>
  <si>
    <t>Tiempo</t>
  </si>
  <si>
    <t>Observaciones</t>
  </si>
  <si>
    <t>Al:</t>
  </si>
  <si>
    <t>Del:</t>
  </si>
  <si>
    <t>Jessica Marquez</t>
  </si>
  <si>
    <t>Francisco Delgado</t>
  </si>
  <si>
    <t>Resuelto</t>
  </si>
  <si>
    <t>Jessica Guevara</t>
  </si>
  <si>
    <t>Bitácora de Incidencias</t>
  </si>
  <si>
    <t>Gravedad</t>
  </si>
  <si>
    <t>Resumen de Incidencias</t>
  </si>
  <si>
    <t>Total</t>
  </si>
  <si>
    <t>Incidencias</t>
  </si>
  <si>
    <t>Resueltas</t>
  </si>
  <si>
    <t>Servidor</t>
  </si>
  <si>
    <t>Promedio</t>
  </si>
  <si>
    <t>Mayor</t>
  </si>
  <si>
    <t>Menor</t>
  </si>
  <si>
    <t>ID</t>
  </si>
  <si>
    <t>Proceso</t>
  </si>
  <si>
    <t>Baja</t>
  </si>
  <si>
    <t>Media</t>
  </si>
  <si>
    <t>Alta</t>
  </si>
  <si>
    <t>Muy Alta</t>
  </si>
  <si>
    <t>Tipo</t>
  </si>
  <si>
    <t>Tiempo (hh:mm:ss)</t>
  </si>
  <si>
    <t>Media-Alta</t>
  </si>
  <si>
    <t>Timbrado</t>
  </si>
  <si>
    <t>Sistema Tress</t>
  </si>
  <si>
    <t>Configuración</t>
  </si>
  <si>
    <t>Correo</t>
  </si>
  <si>
    <t>Conexión</t>
  </si>
  <si>
    <t>Office</t>
  </si>
  <si>
    <t>Consulta/Petición</t>
  </si>
  <si>
    <t>Usuarios</t>
  </si>
  <si>
    <t>Registradas</t>
  </si>
  <si>
    <t>General</t>
  </si>
  <si>
    <t>Pend. Confirmación</t>
  </si>
  <si>
    <t>Patricia Onofre</t>
  </si>
  <si>
    <t>Wendy Portillo</t>
  </si>
  <si>
    <t>Hugo López</t>
  </si>
  <si>
    <t>Falla Eléctrica</t>
  </si>
  <si>
    <t>Laptop/PC</t>
  </si>
  <si>
    <t>Hardware</t>
  </si>
  <si>
    <t>Sistemas</t>
  </si>
  <si>
    <t>Ocasional</t>
  </si>
  <si>
    <t>Recurrencia</t>
  </si>
  <si>
    <t>Descripción</t>
  </si>
  <si>
    <t>Responsabilidad</t>
  </si>
  <si>
    <t>Frecuente</t>
  </si>
  <si>
    <t>Muy Frecuente</t>
  </si>
  <si>
    <t>B</t>
  </si>
  <si>
    <t>M</t>
  </si>
  <si>
    <t>M-A</t>
  </si>
  <si>
    <t>A</t>
  </si>
  <si>
    <t>Recurrentes</t>
  </si>
  <si>
    <t>Cant.</t>
  </si>
  <si>
    <t>Notas</t>
  </si>
  <si>
    <t>Análisis por Tipo</t>
  </si>
  <si>
    <t>Incidencias Críticas y Recurrentes</t>
  </si>
  <si>
    <t>Incidencias Críticas</t>
  </si>
  <si>
    <t>Decrip</t>
  </si>
  <si>
    <t>Análisis</t>
  </si>
  <si>
    <t>Responsbale</t>
  </si>
  <si>
    <t>Impacto en tiempo</t>
  </si>
  <si>
    <t>Incidencias Recurrentes</t>
  </si>
  <si>
    <t>Poco Frecuente</t>
  </si>
  <si>
    <t>Críticas</t>
  </si>
  <si>
    <t>Mario Hernández</t>
  </si>
  <si>
    <t>Said Sabás</t>
  </si>
  <si>
    <t>Internet</t>
  </si>
  <si>
    <t>Teléfono</t>
  </si>
  <si>
    <t>Aplicación</t>
  </si>
  <si>
    <t>Alma Hernández</t>
  </si>
  <si>
    <t>MA</t>
  </si>
  <si>
    <t>Sitio de Recibos</t>
  </si>
  <si>
    <t>Kiosco</t>
  </si>
  <si>
    <t>Paola Ramírez</t>
  </si>
  <si>
    <t xml:space="preserve"> </t>
  </si>
  <si>
    <t>Sheila Torres</t>
  </si>
  <si>
    <t>Sitio de recibos</t>
  </si>
  <si>
    <t>José Alfaro</t>
  </si>
  <si>
    <t>Carmen López</t>
  </si>
  <si>
    <t>Claudia González</t>
  </si>
  <si>
    <t>Rogelio Rensoli</t>
  </si>
  <si>
    <t>Said Sabas</t>
  </si>
  <si>
    <t>Antonio Gutiérrez</t>
  </si>
  <si>
    <t>Brenda Cardoza</t>
  </si>
  <si>
    <t>Patricia Velázquez</t>
  </si>
  <si>
    <t>Ángel Ortiz</t>
  </si>
  <si>
    <t>Paulina Díaz</t>
  </si>
  <si>
    <t>Crítica</t>
  </si>
  <si>
    <t>Sergio Pérez</t>
  </si>
  <si>
    <t>Oscar Anaya</t>
  </si>
  <si>
    <t>Arianeth Martínez</t>
  </si>
  <si>
    <t>Iris Reyna</t>
  </si>
  <si>
    <t>Avellaneda Avalos</t>
  </si>
  <si>
    <t>Lilian García</t>
  </si>
  <si>
    <t>Omar Torres</t>
  </si>
  <si>
    <t>Mariana Torres</t>
  </si>
  <si>
    <t>Estado</t>
  </si>
  <si>
    <t>Respuesta</t>
  </si>
  <si>
    <t>Respuesta (hh:mm:ss)</t>
  </si>
  <si>
    <t>Ingrid López</t>
  </si>
  <si>
    <t>Fernanda Hernández</t>
  </si>
  <si>
    <t>Zain Carrillo</t>
  </si>
  <si>
    <t>Nancy Llanes</t>
  </si>
  <si>
    <t>Otros</t>
  </si>
  <si>
    <t>Cancelados, retimbrados</t>
  </si>
  <si>
    <t>Cancelación de créditos FONACOT</t>
  </si>
  <si>
    <t>Recurrente</t>
  </si>
  <si>
    <t>Actualización de Inventario</t>
  </si>
  <si>
    <t>Mantenimiento de equipos</t>
  </si>
  <si>
    <t>CPU</t>
  </si>
  <si>
    <t>RAM</t>
  </si>
  <si>
    <t>Almacenamiento</t>
  </si>
  <si>
    <t>Aplicaciones Críticas/Servicios</t>
  </si>
  <si>
    <t>Número de incidencias</t>
  </si>
  <si>
    <t>Conexión/Red</t>
  </si>
  <si>
    <t>Servicios y Aplicaciones (Office, Tress, IDSE, etc.)</t>
  </si>
  <si>
    <t>Timbrado y cancelado</t>
  </si>
  <si>
    <t>Otras</t>
  </si>
  <si>
    <t>Tiempo de respuesta (mm:ss)</t>
  </si>
  <si>
    <t>Tiempo de resolución de incidencias (mm:ss)</t>
  </si>
  <si>
    <t>Disponibilidad del sistema</t>
  </si>
  <si>
    <t>Servidores</t>
  </si>
  <si>
    <t>Compaq</t>
  </si>
  <si>
    <t>Cumplimiento de políticas de respaldo</t>
  </si>
  <si>
    <t>Cumplimiento de plazos de desarrollo</t>
  </si>
  <si>
    <t>Nivel de satisfacción de usuarios</t>
  </si>
  <si>
    <t>Eficiencia de costos</t>
  </si>
  <si>
    <t>Nóminas</t>
  </si>
  <si>
    <t>Finanzas</t>
  </si>
  <si>
    <t>Finanzas Compaq</t>
  </si>
  <si>
    <t>Servidores Virtuales</t>
  </si>
  <si>
    <t>Servidores Físicos</t>
  </si>
  <si>
    <t>Tress</t>
  </si>
  <si>
    <t>Web</t>
  </si>
  <si>
    <t>(192.168.101.9)</t>
  </si>
  <si>
    <t>(192.168.101.100)</t>
  </si>
  <si>
    <t>(192.168.101.231)</t>
  </si>
  <si>
    <t>(192.168.101.226)</t>
  </si>
  <si>
    <t>(192.168.101.105)</t>
  </si>
  <si>
    <t>(192.168.101.110)</t>
  </si>
  <si>
    <t>Intel Xeon X3430</t>
  </si>
  <si>
    <t>2.40GHz</t>
  </si>
  <si>
    <t>HyperV</t>
  </si>
  <si>
    <t>C:</t>
  </si>
  <si>
    <t>D:</t>
  </si>
  <si>
    <t>Espacio Libre</t>
  </si>
  <si>
    <t>% Utilizado</t>
  </si>
  <si>
    <t>GB</t>
  </si>
  <si>
    <t>Olin Timbrado</t>
  </si>
  <si>
    <t>SO</t>
  </si>
  <si>
    <t>Windows Server 2012 R2</t>
  </si>
  <si>
    <t>Intel Xeon E5620</t>
  </si>
  <si>
    <t>96 GB</t>
  </si>
  <si>
    <t>4 GB</t>
  </si>
  <si>
    <t>E:</t>
  </si>
  <si>
    <t>F:</t>
  </si>
  <si>
    <t>H:</t>
  </si>
  <si>
    <t>Hyper V (Servidores Virtuales)</t>
  </si>
  <si>
    <t>SQL Server (NomiABG)</t>
  </si>
  <si>
    <t>SQL Server (Tress) 9.0.1399</t>
  </si>
  <si>
    <t>Windows Server 2003 SP2</t>
  </si>
  <si>
    <t>Windows Server 2022 Standard</t>
  </si>
  <si>
    <t>Intel Xeon E3-1220 v3</t>
  </si>
  <si>
    <t>3.10GHz</t>
  </si>
  <si>
    <t>IIS</t>
  </si>
  <si>
    <t>PHP</t>
  </si>
  <si>
    <t>MySQL</t>
  </si>
  <si>
    <t>Kioscos</t>
  </si>
  <si>
    <t>Sitios de Recibos</t>
  </si>
  <si>
    <t>Servidor Finanzas</t>
  </si>
  <si>
    <t>Servidor Nóminas</t>
  </si>
  <si>
    <t>Servidor Compaq</t>
  </si>
  <si>
    <t>Windows Server 2012 R2 Standard</t>
  </si>
  <si>
    <t>2.4GHz</t>
  </si>
  <si>
    <t>Windows Server 2008 R2 Enterprise</t>
  </si>
  <si>
    <t>Windows Server 2019 Standard</t>
  </si>
  <si>
    <t>Compaq (actual)</t>
  </si>
  <si>
    <t>11.7 GB</t>
  </si>
  <si>
    <t>19.5 GB</t>
  </si>
  <si>
    <t>27.3 GB</t>
  </si>
  <si>
    <t>x64</t>
  </si>
  <si>
    <t>Se solicita habilitar los periodos Semanal 208 y Catorcenal 208 de Metrican Estampados</t>
  </si>
  <si>
    <t>Se habilitaron los periodos solicitados para timbrar</t>
  </si>
  <si>
    <t>Saúl Martínez</t>
  </si>
  <si>
    <t>No permite agregar un préstamo</t>
  </si>
  <si>
    <t>Se realizó la conexión al escritorio remoto. Se realizó el registro</t>
  </si>
  <si>
    <t>Se perdió la conexión con el servidor</t>
  </si>
  <si>
    <t>Se revisó la conexión, pero regresó después de unos minutos</t>
  </si>
  <si>
    <t>Se revisaron las conexiónes de los servidores. Se realizó una conexión alternativa mediante una extensión eléctrica. Se trajo un no-break de respaldo para levantar nuevamente los servidores</t>
  </si>
  <si>
    <t>Se perdió la conexión con el servidor. Los servidores se apagron por una falla eléctrica en los contactos del Site.</t>
  </si>
  <si>
    <t>El servidor está lento</t>
  </si>
  <si>
    <t>Se cierran procesos de fondo. Se recomienda desconectarse y volverse a conectar</t>
  </si>
  <si>
    <t>Usuario de Tress bloqueado: EESCALANTE</t>
  </si>
  <si>
    <t>Se desbloqueó el usuario</t>
  </si>
  <si>
    <t>Se habilitó nuevamente el periodo</t>
  </si>
  <si>
    <t>Apoyo para habilitar periodo Semanal 208 de PMX para timbrar en Olin</t>
  </si>
  <si>
    <t>No se pueden visualizar los recibos de periodo Quincenal 16 de Banner</t>
  </si>
  <si>
    <t>Se sincronizó el periodo en la nube</t>
  </si>
  <si>
    <t>José Santos</t>
  </si>
  <si>
    <t>El servidor de Finanzas Compaq está muy lento</t>
  </si>
  <si>
    <t>Se revisaron los procesos.</t>
  </si>
  <si>
    <t>Javier Padrón</t>
  </si>
  <si>
    <t>El ventilador de la laptop hace mucho ruido.</t>
  </si>
  <si>
    <t>Se solicita traer el equipo para Revisión. Revisión realizada el día 18. Se abre el equipo y se limpia el ventilador.</t>
  </si>
  <si>
    <t>Mensaje de error al entrar a Teams Wabtec.</t>
  </si>
  <si>
    <t>Se revisó el inicio de sesión. Se comprobó la configuración de la cuenta. Se realizó un cambio de sesión a la cuenta con el acceso a Wabtec</t>
  </si>
  <si>
    <t>SUA</t>
  </si>
  <si>
    <t>El reporte de timbrados de Tekfor del mes de nuio está incompleto, falta el periodo 206</t>
  </si>
  <si>
    <t>El equipo requiere permisos de Administrador para ejecutar aplicación en el navegador</t>
  </si>
  <si>
    <t>Se revisó que el usuario tenga permisos de administrador</t>
  </si>
  <si>
    <t>Apoyo en cancelación de Crédito fonacot</t>
  </si>
  <si>
    <t>Se realizó la actualización de datos en Tress para permitir la cancelación del crédito</t>
  </si>
  <si>
    <t>Cancelación y retimbrado de trabajadores de Boge</t>
  </si>
  <si>
    <t>Se realizó la cancelación y retimbrado</t>
  </si>
  <si>
    <t>Rodrigo González</t>
  </si>
  <si>
    <t>Apoyo en cancelación de Crédito fonacot de Motherson</t>
  </si>
  <si>
    <t>Apoyo en cancelación de Crédito Fonacot - Stuani</t>
  </si>
  <si>
    <t>Actualización de claves de trabajadores para Sitio de Recibos</t>
  </si>
  <si>
    <t>Se actualizaron las calves de acceso de los trabajadores y se compartieron los cambios</t>
  </si>
  <si>
    <t>Apoyo en cancelación de Crédito Fonacot - Metrican Estampados</t>
  </si>
  <si>
    <t>Apoyo en cancelación de Crédito Fonacot - Nissha PMX</t>
  </si>
  <si>
    <t>Timbrado de periodo Semanal 36 - Merkle</t>
  </si>
  <si>
    <t>Se realizó el timbraod del periodo</t>
  </si>
  <si>
    <t>Modificación y cancelación de Créditos Fonacot - Ibiden</t>
  </si>
  <si>
    <t>Apoyo en cancelación de Crédito Fonacot - Nitta</t>
  </si>
  <si>
    <t>Apoyo en cancelación de Crédito Fonacot - Boge</t>
  </si>
  <si>
    <t>Modificación en generación de Recibo - Wabtec de México, Wabtec Manufacturing - Cambiar leyenda de Horas Dobles, Horas Triples y Descanso trabajado</t>
  </si>
  <si>
    <t>Se realizó la modificación del recibo</t>
  </si>
  <si>
    <t>Cancelación y retimbrado de trabajador de Motherson</t>
  </si>
  <si>
    <t>Apoyo en cancelación de Crédito Fonacot - Motherson</t>
  </si>
  <si>
    <t>Desbloqueo de usuario de sistema Tress - Cristina Gallegos</t>
  </si>
  <si>
    <t>Beatríz Herrera</t>
  </si>
  <si>
    <t>Cancelación y retimbrado de periodo Mensual 9 de Fagor</t>
  </si>
  <si>
    <t>Convertir archivo de Excel a extensión xlsx para aligerar archivo</t>
  </si>
  <si>
    <t>Se convirtió el archivo a xlsx</t>
  </si>
  <si>
    <t>Error en SUA - 55 El archivo ya está abierto</t>
  </si>
  <si>
    <t>Se cerró la sesión y se volvió a entrar a realizar el proceso</t>
  </si>
  <si>
    <t>Apoyo en cancelación de Crédito Fonacot - Olefinas</t>
  </si>
  <si>
    <t>Cancelado de trabajadores de Tekfor y Waukesha</t>
  </si>
  <si>
    <t>Se cancelaron los periodos solicitados</t>
  </si>
  <si>
    <t>Redirección de extensión telefónica - Andrea Torres Ext 117</t>
  </si>
  <si>
    <t>Se configuró la redirección telefónica al número proporcionado</t>
  </si>
  <si>
    <t>Modificación de CURP - Blaju</t>
  </si>
  <si>
    <t>Se modificó la CURP desde el sitio de recibos</t>
  </si>
  <si>
    <t>Descarga de recibos de 2019 de trabajador de Prefferred Compunding</t>
  </si>
  <si>
    <t>Se sicronizó la carpeta de 2019 en la nube. Se realizó la inserción de los datos del trabajador a la base de datos para permitir la descarga de recibos. Se descargaron y comaprtieron los recibos</t>
  </si>
  <si>
    <t>Ventas</t>
  </si>
  <si>
    <t>Sheila Ortíz</t>
  </si>
  <si>
    <t>Mensaje de error al enviar correo a liz.cortez@acerpsopotosi.com. Error 550 5.1.1 Recipient not found</t>
  </si>
  <si>
    <t>Se comprobó el correo del destinatario. Error en servidor de cliente</t>
  </si>
  <si>
    <t>No aparecen los recibos de la semana 38 de Blaju</t>
  </si>
  <si>
    <t>Cancelación de periodos de Metrican</t>
  </si>
  <si>
    <t>Apoyo en cancelación de crédito Fonacot - Fagor</t>
  </si>
  <si>
    <t>Apoyo en cancelación de crédito Fonacot - UPG</t>
  </si>
  <si>
    <t>Modificar reporte para corregir formato. Al consultar múltiples meses las columnas se desacomodan.</t>
  </si>
  <si>
    <t>Se revisó la configuración del reporte en Tress. Se recomienda generar como XLS (Excel - Hoja de cálculo)</t>
  </si>
  <si>
    <t>Septiembre</t>
  </si>
  <si>
    <t>S36001</t>
  </si>
  <si>
    <t>S36002</t>
  </si>
  <si>
    <t>S36003</t>
  </si>
  <si>
    <t>S36004</t>
  </si>
  <si>
    <t>S36005</t>
  </si>
  <si>
    <t>S36006</t>
  </si>
  <si>
    <t>S36007</t>
  </si>
  <si>
    <t>S36008</t>
  </si>
  <si>
    <t>S36009</t>
  </si>
  <si>
    <t>S36010</t>
  </si>
  <si>
    <t>S36011</t>
  </si>
  <si>
    <t>S36012</t>
  </si>
  <si>
    <t>S36013</t>
  </si>
  <si>
    <t>S36014</t>
  </si>
  <si>
    <t>S37001</t>
  </si>
  <si>
    <t>S37002</t>
  </si>
  <si>
    <t>S37003</t>
  </si>
  <si>
    <t>S37004</t>
  </si>
  <si>
    <t>S37005</t>
  </si>
  <si>
    <t>S37006</t>
  </si>
  <si>
    <t>S37007</t>
  </si>
  <si>
    <t>S37008</t>
  </si>
  <si>
    <t>S37009</t>
  </si>
  <si>
    <t>S37010</t>
  </si>
  <si>
    <t>S37011</t>
  </si>
  <si>
    <t>S38001</t>
  </si>
  <si>
    <t>S38002</t>
  </si>
  <si>
    <t>S38003</t>
  </si>
  <si>
    <t>S38004</t>
  </si>
  <si>
    <t>S38005</t>
  </si>
  <si>
    <t>S38006</t>
  </si>
  <si>
    <t>S38007</t>
  </si>
  <si>
    <t>S39001</t>
  </si>
  <si>
    <t>S39002</t>
  </si>
  <si>
    <t>S39003</t>
  </si>
  <si>
    <t>S39004</t>
  </si>
  <si>
    <t>S39005</t>
  </si>
  <si>
    <t>S39006</t>
  </si>
  <si>
    <t>S39007</t>
  </si>
  <si>
    <t>S39008</t>
  </si>
  <si>
    <t>S39009</t>
  </si>
  <si>
    <t>S39010</t>
  </si>
  <si>
    <t>S39011</t>
  </si>
  <si>
    <t>S40001</t>
  </si>
  <si>
    <t>S40002</t>
  </si>
  <si>
    <t>S40003</t>
  </si>
  <si>
    <t>29:16</t>
  </si>
  <si>
    <t>Office (Outlook, Excel, etc)</t>
  </si>
  <si>
    <t>Carpeta de Nóminas</t>
  </si>
  <si>
    <t>Carpeta de Finanzas</t>
  </si>
  <si>
    <t>Carpeta de Sistemas</t>
  </si>
  <si>
    <t>Modificación de recibo Wabtec, Sincronización de XMLs</t>
  </si>
  <si>
    <t>Cancelación de crédito Fonacot</t>
  </si>
  <si>
    <t>Falla eléctrica en Site</t>
  </si>
  <si>
    <t>Agosto</t>
  </si>
  <si>
    <t>Kioscos/Sitios de recibos</t>
  </si>
  <si>
    <t>56:59</t>
  </si>
  <si>
    <t>32 GB</t>
  </si>
  <si>
    <t>Aire acondicionado nuevo</t>
  </si>
  <si>
    <t>Reparación y mejora en conexiones eléctricas en site</t>
  </si>
  <si>
    <t>Mantenimiento de cableado en Site</t>
  </si>
  <si>
    <t>Modificación en generación de recibos Wabtec</t>
  </si>
  <si>
    <t>Pendiente</t>
  </si>
  <si>
    <t>Carpeta compartida Marketing - Servidor web/Google Drive</t>
  </si>
  <si>
    <t>Estratégico</t>
  </si>
  <si>
    <t>Soporte</t>
  </si>
  <si>
    <t>Depuración de Servidor Tress</t>
  </si>
  <si>
    <t>Carpeta</t>
  </si>
  <si>
    <t>Origen</t>
  </si>
  <si>
    <t>Respaldo</t>
  </si>
  <si>
    <t>Lunes</t>
  </si>
  <si>
    <t>Martes</t>
  </si>
  <si>
    <t>Miércoles</t>
  </si>
  <si>
    <t>Jueves</t>
  </si>
  <si>
    <t>Viernes</t>
  </si>
  <si>
    <t>Sábado</t>
  </si>
  <si>
    <t>Domingo</t>
  </si>
  <si>
    <t>192.168.101.100 (F:)</t>
  </si>
  <si>
    <t>192.168.101.100 (C:)</t>
  </si>
  <si>
    <t>Archivos de Diseño</t>
  </si>
  <si>
    <t>Olin</t>
  </si>
  <si>
    <t>192.168.101.9(C:)</t>
  </si>
  <si>
    <t>192.168.101.9 (D:)</t>
  </si>
  <si>
    <t>0. Indice Carpetas Nominas</t>
  </si>
  <si>
    <t>1. Aprobaciones de cuotas patronales</t>
  </si>
  <si>
    <t>1. Cursos</t>
  </si>
  <si>
    <t>1. Descriptivos de Remuneraciones</t>
  </si>
  <si>
    <t>1. Exposiciones n¢minas</t>
  </si>
  <si>
    <t>1. Fichas t‚cnicas</t>
  </si>
  <si>
    <t>1. Manual Tress</t>
  </si>
  <si>
    <t>1. Requisiciones trabajos especiales</t>
  </si>
  <si>
    <t>2. A. Raymond</t>
  </si>
  <si>
    <t>2. Arod Partners</t>
  </si>
  <si>
    <t>2. Banner Engineering</t>
  </si>
  <si>
    <t>2. Boge Rubber</t>
  </si>
  <si>
    <t>2. Calidad Industrial</t>
  </si>
  <si>
    <t>2. Fagor Ederlan</t>
  </si>
  <si>
    <t>2. Flexitech Automotive</t>
  </si>
  <si>
    <t>2. Ibiden</t>
  </si>
  <si>
    <t>2. Industrial Blaju</t>
  </si>
  <si>
    <t>2. Mactac Mexico</t>
  </si>
  <si>
    <t>2. Merkle Korff Industries</t>
  </si>
  <si>
    <t>2. Metrican Estampados NUEVA</t>
  </si>
  <si>
    <t>2. Motherson</t>
  </si>
  <si>
    <t>2. Nax Mfg</t>
  </si>
  <si>
    <t>2. Nifco Staffing</t>
  </si>
  <si>
    <t>2. Nissha PMX</t>
  </si>
  <si>
    <t>2. Nitta Moore</t>
  </si>
  <si>
    <t>2. Nukabe Mexicana</t>
  </si>
  <si>
    <t>2. Olefinas SLP</t>
  </si>
  <si>
    <t>2. Preferred Compounding</t>
  </si>
  <si>
    <t>2. Stuani Mexicana</t>
  </si>
  <si>
    <t>2. Tekfor M‚xico</t>
  </si>
  <si>
    <t>2. Thielmann Mexico</t>
  </si>
  <si>
    <t>2. UPG</t>
  </si>
  <si>
    <t>2. Wabtec (GE)</t>
  </si>
  <si>
    <t>2. Wabtec ABG</t>
  </si>
  <si>
    <t>2. Waukesha Metal</t>
  </si>
  <si>
    <t>3. Clientes Inactivos</t>
  </si>
  <si>
    <t>4. Carpetas de analistas</t>
  </si>
  <si>
    <t>5. Otros</t>
  </si>
  <si>
    <t>198.38.92.214:3310</t>
  </si>
  <si>
    <t>Proyectos</t>
  </si>
  <si>
    <t>3.134.156.117</t>
  </si>
  <si>
    <t>Mejora en respaldos - Invertir en Sistema NAS</t>
  </si>
  <si>
    <t>Licencias de Norton antivirus - 35 equipos</t>
  </si>
  <si>
    <t>Licencias de Office - Servidor - 20 usuarios</t>
  </si>
  <si>
    <t>Sistema de Tickets</t>
  </si>
  <si>
    <t>Sistema de Timbrados</t>
  </si>
  <si>
    <t>Realojamiento de recursos - Servidor de Finanzas anterior a Finanzas nuevo</t>
  </si>
  <si>
    <t>Licencias de Office - laptops - 15 equipos</t>
  </si>
  <si>
    <t>PAC</t>
  </si>
  <si>
    <t>Finkok</t>
  </si>
  <si>
    <t>Facturama</t>
  </si>
  <si>
    <t>Prodigia facturación</t>
  </si>
  <si>
    <t>https://www.finkok.com/ondemand.html</t>
  </si>
  <si>
    <t>https://facturama.mx/api-facturacion-electronica</t>
  </si>
  <si>
    <t>Factura.com</t>
  </si>
  <si>
    <t>https://factura.com/revendedores</t>
  </si>
  <si>
    <t>https://www.prodigia.com.mx/soluciones/timbrado</t>
  </si>
  <si>
    <t>Actualización de extensiones telefónicas</t>
  </si>
  <si>
    <t>Análisis de redes y conexiones en Oficina</t>
  </si>
  <si>
    <t>Platzi Business - Cursos en línea - 8 usuarios</t>
  </si>
  <si>
    <t>Análisis para servidor nuevo para virtualizaciones</t>
  </si>
  <si>
    <t>Angela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</si>
</sst>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164" formatCode="###"/>
    <numFmt numFmtId="165" formatCode="0.0%"/>
    <numFmt numFmtId="166" formatCode="#,##0_ ;\-#,##0\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861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rgb="FFEE861E"/>
      </left>
      <right/>
      <top style="medium">
        <color rgb="FFEE861E"/>
      </top>
      <bottom/>
      <diagonal/>
    </border>
    <border>
      <left style="medium">
        <color rgb="FFEE861E"/>
      </left>
      <right/>
      <top/>
      <bottom/>
      <diagonal/>
    </border>
    <border>
      <left style="medium">
        <color rgb="FFEE861E"/>
      </left>
      <right/>
      <top/>
      <bottom style="medium">
        <color rgb="FFEE861E"/>
      </bottom>
      <diagonal/>
    </border>
    <border>
      <left style="medium">
        <color rgb="FFEE861E"/>
      </left>
      <right style="medium">
        <color rgb="FFEE861E"/>
      </right>
      <top style="medium">
        <color rgb="FFEE861E"/>
      </top>
      <bottom/>
      <diagonal/>
    </border>
    <border>
      <left style="medium">
        <color rgb="FFEE861E"/>
      </left>
      <right style="medium">
        <color rgb="FFEE861E"/>
      </right>
      <top/>
      <bottom/>
      <diagonal/>
    </border>
    <border>
      <left style="medium">
        <color rgb="FFEE861E"/>
      </left>
      <right style="medium">
        <color rgb="FFEE861E"/>
      </right>
      <top/>
      <bottom style="medium">
        <color rgb="FFEE861E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 style="thin">
        <color theme="3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Protection="0">
      <alignment vertical="top"/>
    </xf>
    <xf numFmtId="0" fontId="9" fillId="0" borderId="0" applyNumberFormat="0" applyFill="0" applyAlignment="0" applyProtection="0"/>
    <xf numFmtId="0" fontId="7" fillId="0" borderId="0" applyNumberFormat="0" applyFill="0" applyProtection="0">
      <alignment horizontal="right" vertical="center" indent="1"/>
    </xf>
    <xf numFmtId="14" fontId="7" fillId="0" borderId="0" applyFont="0" applyFill="0" applyBorder="0">
      <alignment horizontal="center" vertical="center"/>
    </xf>
    <xf numFmtId="9" fontId="7" fillId="0" borderId="0" applyFont="0" applyFill="0" applyBorder="0" applyProtection="0">
      <alignment horizontal="center" vertical="center"/>
    </xf>
    <xf numFmtId="166" fontId="7" fillId="0" borderId="0" applyFont="0" applyFill="0" applyBorder="0" applyProtection="0">
      <alignment horizontal="center" vertical="center"/>
    </xf>
    <xf numFmtId="44" fontId="7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45">
    <xf numFmtId="0" fontId="0" fillId="0" borderId="0" xfId="0"/>
    <xf numFmtId="14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20" fontId="1" fillId="2" borderId="0" xfId="0" applyNumberFormat="1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 applyAlignment="1"/>
    <xf numFmtId="0" fontId="0" fillId="0" borderId="0" xfId="0" applyFill="1"/>
    <xf numFmtId="0" fontId="0" fillId="0" borderId="0" xfId="0" applyFill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/>
    <xf numFmtId="0" fontId="0" fillId="0" borderId="0" xfId="0" applyNumberFormat="1"/>
    <xf numFmtId="0" fontId="0" fillId="2" borderId="0" xfId="0" applyFill="1" applyAlignment="1">
      <alignment wrapText="1"/>
    </xf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46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Fill="1" applyAlignment="1"/>
    <xf numFmtId="46" fontId="0" fillId="8" borderId="0" xfId="0" applyNumberFormat="1" applyFill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horizontal="left" wrapText="1"/>
    </xf>
    <xf numFmtId="0" fontId="0" fillId="0" borderId="0" xfId="0" applyAlignment="1">
      <alignment horizontal="center" vertical="center"/>
    </xf>
    <xf numFmtId="0" fontId="1" fillId="9" borderId="1" xfId="0" applyFont="1" applyFill="1" applyBorder="1"/>
    <xf numFmtId="0" fontId="1" fillId="9" borderId="2" xfId="0" applyFont="1" applyFill="1" applyBorder="1"/>
    <xf numFmtId="0" fontId="1" fillId="9" borderId="2" xfId="0" applyFont="1" applyFill="1" applyBorder="1" applyAlignment="1">
      <alignment vertical="top"/>
    </xf>
    <xf numFmtId="0" fontId="1" fillId="9" borderId="3" xfId="0" applyFont="1" applyFill="1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5" fillId="10" borderId="7" xfId="0" applyFont="1" applyFill="1" applyBorder="1"/>
    <xf numFmtId="0" fontId="5" fillId="10" borderId="8" xfId="0" applyFont="1" applyFill="1" applyBorder="1"/>
    <xf numFmtId="0" fontId="5" fillId="10" borderId="8" xfId="0" applyFont="1" applyFill="1" applyBorder="1" applyAlignment="1">
      <alignment vertical="top"/>
    </xf>
    <xf numFmtId="0" fontId="5" fillId="10" borderId="9" xfId="0" applyFont="1" applyFill="1" applyBorder="1"/>
    <xf numFmtId="0" fontId="6" fillId="0" borderId="0" xfId="0" applyFont="1"/>
    <xf numFmtId="0" fontId="0" fillId="11" borderId="0" xfId="0" applyFill="1"/>
    <xf numFmtId="0" fontId="0" fillId="11" borderId="0" xfId="0" applyFill="1" applyAlignment="1"/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/>
    <xf numFmtId="46" fontId="0" fillId="0" borderId="0" xfId="0" applyNumberFormat="1" applyAlignment="1">
      <alignment wrapText="1"/>
    </xf>
    <xf numFmtId="20" fontId="0" fillId="0" borderId="0" xfId="0" applyNumberFormat="1"/>
    <xf numFmtId="0" fontId="0" fillId="12" borderId="0" xfId="0" applyFill="1" applyAlignment="1">
      <alignment wrapText="1"/>
    </xf>
    <xf numFmtId="0" fontId="0" fillId="0" borderId="0" xfId="0" applyAlignment="1">
      <alignment vertical="center"/>
    </xf>
    <xf numFmtId="0" fontId="0" fillId="13" borderId="0" xfId="0" applyFill="1"/>
    <xf numFmtId="0" fontId="0" fillId="14" borderId="0" xfId="0" applyFill="1"/>
    <xf numFmtId="0" fontId="0" fillId="0" borderId="0" xfId="0"/>
    <xf numFmtId="20" fontId="0" fillId="0" borderId="0" xfId="0" applyNumberFormat="1"/>
    <xf numFmtId="0" fontId="0" fillId="14" borderId="0" xfId="0" applyFill="1"/>
    <xf numFmtId="9" fontId="0" fillId="0" borderId="0" xfId="0" applyNumberFormat="1"/>
    <xf numFmtId="0" fontId="0" fillId="0" borderId="0" xfId="0" applyBorder="1"/>
    <xf numFmtId="165" fontId="0" fillId="0" borderId="0" xfId="1" applyNumberFormat="1" applyFont="1" applyBorder="1"/>
    <xf numFmtId="0" fontId="0" fillId="0" borderId="0" xfId="0" applyFill="1" applyBorder="1"/>
    <xf numFmtId="0" fontId="0" fillId="0" borderId="13" xfId="0" applyBorder="1"/>
    <xf numFmtId="20" fontId="0" fillId="0" borderId="13" xfId="0" applyNumberFormat="1" applyBorder="1"/>
    <xf numFmtId="0" fontId="0" fillId="0" borderId="14" xfId="0" applyBorder="1"/>
    <xf numFmtId="0" fontId="0" fillId="15" borderId="0" xfId="0" applyFill="1"/>
    <xf numFmtId="49" fontId="0" fillId="0" borderId="0" xfId="0" applyNumberFormat="1" applyAlignment="1">
      <alignment horizontal="right"/>
    </xf>
    <xf numFmtId="0" fontId="4" fillId="0" borderId="0" xfId="0" applyFont="1"/>
    <xf numFmtId="0" fontId="4" fillId="14" borderId="0" xfId="0" applyFont="1" applyFill="1"/>
    <xf numFmtId="0" fontId="4" fillId="14" borderId="0" xfId="0" applyFont="1" applyFill="1" applyAlignment="1">
      <alignment horizontal="center"/>
    </xf>
    <xf numFmtId="9" fontId="0" fillId="0" borderId="0" xfId="1" applyFont="1"/>
    <xf numFmtId="9" fontId="0" fillId="16" borderId="14" xfId="1" applyFont="1" applyFill="1" applyBorder="1"/>
    <xf numFmtId="9" fontId="0" fillId="16" borderId="0" xfId="1" applyFont="1" applyFill="1"/>
    <xf numFmtId="9" fontId="4" fillId="14" borderId="0" xfId="1" applyFont="1" applyFill="1" applyAlignment="1">
      <alignment horizontal="center"/>
    </xf>
    <xf numFmtId="9" fontId="0" fillId="15" borderId="0" xfId="1" applyFont="1" applyFill="1"/>
    <xf numFmtId="9" fontId="0" fillId="0" borderId="14" xfId="1" applyFont="1" applyBorder="1"/>
    <xf numFmtId="9" fontId="0" fillId="0" borderId="0" xfId="1" applyFont="1" applyBorder="1"/>
    <xf numFmtId="0" fontId="0" fillId="17" borderId="0" xfId="0" applyFill="1"/>
    <xf numFmtId="0" fontId="0" fillId="18" borderId="0" xfId="0" applyFill="1"/>
    <xf numFmtId="20" fontId="0" fillId="13" borderId="0" xfId="0" applyNumberFormat="1" applyFill="1"/>
    <xf numFmtId="0" fontId="10" fillId="14" borderId="0" xfId="0" applyFont="1" applyFill="1"/>
    <xf numFmtId="0" fontId="11" fillId="0" borderId="0" xfId="12"/>
    <xf numFmtId="0" fontId="4" fillId="19" borderId="16" xfId="0" applyFont="1" applyFill="1" applyBorder="1"/>
    <xf numFmtId="0" fontId="0" fillId="0" borderId="17" xfId="0" applyBorder="1"/>
    <xf numFmtId="0" fontId="0" fillId="0" borderId="18" xfId="0" applyBorder="1"/>
    <xf numFmtId="0" fontId="4" fillId="0" borderId="18" xfId="0" applyFont="1" applyBorder="1"/>
    <xf numFmtId="0" fontId="0" fillId="0" borderId="19" xfId="0" applyBorder="1"/>
    <xf numFmtId="0" fontId="0" fillId="0" borderId="20" xfId="0" applyBorder="1"/>
    <xf numFmtId="0" fontId="10" fillId="19" borderId="15" xfId="0" applyFont="1" applyFill="1" applyBorder="1"/>
    <xf numFmtId="20" fontId="0" fillId="0" borderId="17" xfId="0" applyNumberFormat="1" applyBorder="1"/>
    <xf numFmtId="49" fontId="0" fillId="0" borderId="17" xfId="0" applyNumberFormat="1" applyBorder="1" applyAlignment="1">
      <alignment horizontal="right"/>
    </xf>
    <xf numFmtId="0" fontId="4" fillId="0" borderId="17" xfId="0" applyFont="1" applyBorder="1"/>
    <xf numFmtId="165" fontId="0" fillId="0" borderId="17" xfId="1" applyNumberFormat="1" applyFont="1" applyBorder="1"/>
    <xf numFmtId="9" fontId="0" fillId="0" borderId="17" xfId="0" applyNumberFormat="1" applyBorder="1"/>
    <xf numFmtId="44" fontId="0" fillId="0" borderId="0" xfId="11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10" fillId="14" borderId="0" xfId="0" applyNumberFormat="1" applyFont="1" applyFill="1" applyAlignment="1">
      <alignment horizontal="center" wrapText="1"/>
    </xf>
    <xf numFmtId="0" fontId="10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9" borderId="0" xfId="0" applyFont="1" applyFill="1" applyAlignment="1">
      <alignment horizontal="center" vertical="center" textRotation="90"/>
    </xf>
    <xf numFmtId="0" fontId="4" fillId="10" borderId="0" xfId="0" applyFont="1" applyFill="1" applyAlignment="1">
      <alignment horizontal="center" vertical="center" textRotation="90"/>
    </xf>
  </cellXfs>
  <cellStyles count="13">
    <cellStyle name="Encabezado 1 2" xfId="6" xr:uid="{0472F1F6-AC10-436B-B3DC-AF219D0EBDE6}"/>
    <cellStyle name="Fecha" xfId="8" xr:uid="{1F4F06E9-B1CB-4329-96B8-A5DBB13A7DFE}"/>
    <cellStyle name="Hipervínculo" xfId="12" builtinId="8"/>
    <cellStyle name="Millares [0] 2" xfId="10" xr:uid="{A9DA6AE2-6E24-4DB8-912C-931783F83485}"/>
    <cellStyle name="Moneda" xfId="11" builtinId="4"/>
    <cellStyle name="Moneda 2" xfId="2" xr:uid="{ABD4603A-5163-4B8B-8072-3B753A660B8B}"/>
    <cellStyle name="Normal" xfId="0" builtinId="0"/>
    <cellStyle name="Porcentaje" xfId="1" builtinId="5"/>
    <cellStyle name="Porcentaje 2" xfId="9" xr:uid="{8FC5F5F9-745C-46EC-9CCB-B9A13EE85CF3}"/>
    <cellStyle name="Título 2 2" xfId="5" xr:uid="{C03D34BE-5ADE-4214-919D-EE98E4BA104D}"/>
    <cellStyle name="Título 3 2" xfId="7" xr:uid="{D578724A-575A-41B2-8F0B-B88AC4070ECD}"/>
    <cellStyle name="Título 4" xfId="4" xr:uid="{DEEAA865-B4AA-43FF-930C-2169E5A16C49}"/>
    <cellStyle name="zHiddenText" xfId="3" xr:uid="{2DD525D0-04ED-430F-9EE2-6E799E414EB6}"/>
  </cellStyles>
  <dxfs count="432"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1" defaultTableStyle="TableStyleMedium2" defaultPivotStyle="PivotStyleLight16">
    <tableStyle name="Estilo de tabla personalizado" pivot="0" count="3" xr9:uid="{982ACEA9-A38A-4056-A219-CE891A5AA2EA}">
      <tableStyleElement type="wholeTable" dxfId="431"/>
      <tableStyleElement type="headerRow" dxfId="430"/>
      <tableStyleElement type="firstRowStripe" dxfId="429"/>
    </tableStyle>
  </tableStyles>
  <colors>
    <mruColors>
      <color rgb="FFEE861E"/>
      <color rgb="FFDB8C51"/>
      <color rgb="FF77C7CF"/>
      <color rgb="FFB86868"/>
      <color rgb="FFBE7474"/>
      <color rgb="FFAB6565"/>
      <color rgb="FFC19C99"/>
      <color rgb="FFAD7B77"/>
      <color rgb="FFD8CACA"/>
      <color rgb="FFB486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Gravedad de Incidencias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06-40EB-A6BC-0C2023DFCB22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06-40EB-A6BC-0C2023DFCB2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B06-40EB-A6BC-0C2023DFCB2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06-40EB-A6BC-0C2023DFCB22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51F-4434-953E-4774C9BC5897}"/>
              </c:ext>
            </c:extLst>
          </c:dPt>
          <c:cat>
            <c:strRef>
              <c:f>Resumen!$E$34:$E$38</c:f>
              <c:strCache>
                <c:ptCount val="5"/>
                <c:pt idx="0">
                  <c:v>Baja</c:v>
                </c:pt>
                <c:pt idx="1">
                  <c:v>Media</c:v>
                </c:pt>
                <c:pt idx="2">
                  <c:v>Media-Alta</c:v>
                </c:pt>
                <c:pt idx="3">
                  <c:v>Alta</c:v>
                </c:pt>
                <c:pt idx="4">
                  <c:v>Crítica</c:v>
                </c:pt>
              </c:strCache>
            </c:strRef>
          </c:cat>
          <c:val>
            <c:numRef>
              <c:f>Resumen!$F$34:$F$38</c:f>
              <c:numCache>
                <c:formatCode>General</c:formatCode>
                <c:ptCount val="5"/>
                <c:pt idx="0">
                  <c:v>43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6-40EB-A6BC-0C2023DFC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Incidencias</a:t>
            </a:r>
            <a:r>
              <a:rPr lang="es-MX" baseline="0"/>
              <a:t> por Usuario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Resumen!$B$51:$B$67</c:f>
              <c:strCache>
                <c:ptCount val="15"/>
                <c:pt idx="0">
                  <c:v>General</c:v>
                </c:pt>
                <c:pt idx="1">
                  <c:v>Sergio Pérez</c:v>
                </c:pt>
                <c:pt idx="2">
                  <c:v>Saúl Martínez</c:v>
                </c:pt>
                <c:pt idx="3">
                  <c:v>Jessica Marquez</c:v>
                </c:pt>
                <c:pt idx="4">
                  <c:v>Nancy Llanes</c:v>
                </c:pt>
                <c:pt idx="5">
                  <c:v>Patricia Onofre</c:v>
                </c:pt>
                <c:pt idx="6">
                  <c:v>Wendy Portillo</c:v>
                </c:pt>
                <c:pt idx="7">
                  <c:v>Paulina Díaz</c:v>
                </c:pt>
                <c:pt idx="8">
                  <c:v>Oscar Anaya</c:v>
                </c:pt>
                <c:pt idx="9">
                  <c:v>Alma Hernández</c:v>
                </c:pt>
                <c:pt idx="10">
                  <c:v>Paola Ramírez</c:v>
                </c:pt>
                <c:pt idx="11">
                  <c:v>Ángel Ortiz</c:v>
                </c:pt>
                <c:pt idx="12">
                  <c:v>Mariana Torres</c:v>
                </c:pt>
                <c:pt idx="13">
                  <c:v>Beatríz Herrera</c:v>
                </c:pt>
                <c:pt idx="14">
                  <c:v>Ingrid López</c:v>
                </c:pt>
              </c:strCache>
            </c:strRef>
          </c:cat>
          <c:val>
            <c:numRef>
              <c:f>Resumen!$C$51:$C$67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E-4EA3-8E0D-05C3CCCF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421840"/>
        <c:axId val="516421184"/>
      </c:barChart>
      <c:catAx>
        <c:axId val="5164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421184"/>
        <c:crosses val="autoZero"/>
        <c:auto val="1"/>
        <c:lblAlgn val="ctr"/>
        <c:lblOffset val="100"/>
        <c:noMultiLvlLbl val="0"/>
      </c:catAx>
      <c:valAx>
        <c:axId val="5164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4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Fecha/Incidencias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Parametros!$M$2:$M$32</c:f>
              <c:numCache>
                <c:formatCode>m/d/yyyy</c:formatCode>
                <c:ptCount val="31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  <c:pt idx="22">
                  <c:v>45558</c:v>
                </c:pt>
                <c:pt idx="23">
                  <c:v>45559</c:v>
                </c:pt>
                <c:pt idx="24">
                  <c:v>45560</c:v>
                </c:pt>
                <c:pt idx="25">
                  <c:v>45561</c:v>
                </c:pt>
                <c:pt idx="26">
                  <c:v>45562</c:v>
                </c:pt>
                <c:pt idx="27">
                  <c:v>45563</c:v>
                </c:pt>
                <c:pt idx="28">
                  <c:v>45564</c:v>
                </c:pt>
                <c:pt idx="29">
                  <c:v>45565</c:v>
                </c:pt>
                <c:pt idx="30">
                  <c:v>45566</c:v>
                </c:pt>
              </c:numCache>
            </c:numRef>
          </c:cat>
          <c:val>
            <c:numRef>
              <c:f>Parametros!$N$2:$N$32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B-4D94-8032-578D8497EF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Parametros!$M$2:$M$32</c:f>
              <c:numCache>
                <c:formatCode>m/d/yyyy</c:formatCode>
                <c:ptCount val="31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  <c:pt idx="5">
                  <c:v>45541</c:v>
                </c:pt>
                <c:pt idx="6">
                  <c:v>45542</c:v>
                </c:pt>
                <c:pt idx="7">
                  <c:v>45543</c:v>
                </c:pt>
                <c:pt idx="8">
                  <c:v>45544</c:v>
                </c:pt>
                <c:pt idx="9">
                  <c:v>45545</c:v>
                </c:pt>
                <c:pt idx="10">
                  <c:v>45546</c:v>
                </c:pt>
                <c:pt idx="11">
                  <c:v>45547</c:v>
                </c:pt>
                <c:pt idx="12">
                  <c:v>45548</c:v>
                </c:pt>
                <c:pt idx="13">
                  <c:v>45549</c:v>
                </c:pt>
                <c:pt idx="14">
                  <c:v>45550</c:v>
                </c:pt>
                <c:pt idx="15">
                  <c:v>45551</c:v>
                </c:pt>
                <c:pt idx="16">
                  <c:v>45552</c:v>
                </c:pt>
                <c:pt idx="17">
                  <c:v>45553</c:v>
                </c:pt>
                <c:pt idx="18">
                  <c:v>45554</c:v>
                </c:pt>
                <c:pt idx="19">
                  <c:v>45555</c:v>
                </c:pt>
                <c:pt idx="20">
                  <c:v>45556</c:v>
                </c:pt>
                <c:pt idx="21">
                  <c:v>45557</c:v>
                </c:pt>
                <c:pt idx="22">
                  <c:v>45558</c:v>
                </c:pt>
                <c:pt idx="23">
                  <c:v>45559</c:v>
                </c:pt>
                <c:pt idx="24">
                  <c:v>45560</c:v>
                </c:pt>
                <c:pt idx="25">
                  <c:v>45561</c:v>
                </c:pt>
                <c:pt idx="26">
                  <c:v>45562</c:v>
                </c:pt>
                <c:pt idx="27">
                  <c:v>45563</c:v>
                </c:pt>
                <c:pt idx="28">
                  <c:v>45564</c:v>
                </c:pt>
                <c:pt idx="29">
                  <c:v>45565</c:v>
                </c:pt>
                <c:pt idx="30">
                  <c:v>45566</c:v>
                </c:pt>
              </c:numCache>
            </c:numRef>
          </c:cat>
          <c:val>
            <c:numRef>
              <c:f>Parametros!$O$2:$O$32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B-4D94-8032-578D8497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72392"/>
        <c:axId val="608074232"/>
      </c:lineChart>
      <c:dateAx>
        <c:axId val="437672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8074232"/>
        <c:crosses val="autoZero"/>
        <c:auto val="1"/>
        <c:lblOffset val="100"/>
        <c:baseTimeUnit val="days"/>
      </c:dateAx>
      <c:valAx>
        <c:axId val="60807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6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31</xdr:row>
      <xdr:rowOff>190499</xdr:rowOff>
    </xdr:from>
    <xdr:to>
      <xdr:col>11</xdr:col>
      <xdr:colOff>390525</xdr:colOff>
      <xdr:row>49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66FFC9-BDE6-455A-AEF7-8628A3A5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50</xdr:row>
      <xdr:rowOff>4762</xdr:rowOff>
    </xdr:from>
    <xdr:to>
      <xdr:col>14</xdr:col>
      <xdr:colOff>752475</xdr:colOff>
      <xdr:row>67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B0FFD26-6CC1-436B-8083-34241EF8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676274</xdr:colOff>
      <xdr:row>1</xdr:row>
      <xdr:rowOff>0</xdr:rowOff>
    </xdr:from>
    <xdr:to>
      <xdr:col>15</xdr:col>
      <xdr:colOff>761999</xdr:colOff>
      <xdr:row>27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C792DC-B2C9-4245-B30D-3F58CC595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factura.com/revendedores" TargetMode="External"/><Relationship Id="rId2" Type="http://schemas.openxmlformats.org/officeDocument/2006/relationships/hyperlink" Target="https://facturama.mx/api-facturacion-electronica" TargetMode="External"/><Relationship Id="rId1" Type="http://schemas.openxmlformats.org/officeDocument/2006/relationships/hyperlink" Target="https://www.finkok.com/ondemand.html" TargetMode="External"/><Relationship Id="rId4" Type="http://schemas.openxmlformats.org/officeDocument/2006/relationships/hyperlink" Target="https://www.prodigia.com.mx/soluciones/timbr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7"/>
  <sheetViews>
    <sheetView topLeftCell="B1" zoomScale="89" zoomScaleNormal="90" workbookViewId="0">
      <pane ySplit="4" topLeftCell="A5" activePane="bottomLeft" state="frozen"/>
      <selection activeCell="B134" sqref="B134"/>
      <selection pane="bottomLeft" activeCell="F7" sqref="F7"/>
    </sheetView>
  </sheetViews>
  <sheetFormatPr baseColWidth="10" defaultRowHeight="14.4" x14ac:dyDescent="0.3"/>
  <cols>
    <col min="1" max="1" width="6.5546875" bestFit="1" customWidth="1"/>
    <col min="2" max="2" width="11.5546875" bestFit="1" customWidth="1"/>
    <col min="3" max="3" width="10" customWidth="1"/>
    <col min="4" max="4" width="17.5546875" customWidth="1"/>
    <col min="5" max="5" width="18.33203125" customWidth="1"/>
    <col min="6" max="6" width="19.44140625" bestFit="1" customWidth="1"/>
    <col min="7" max="7" width="28.6640625" customWidth="1"/>
    <col min="8" max="8" width="25.109375" customWidth="1"/>
    <col min="9" max="9" width="11.88671875" bestFit="1" customWidth="1"/>
    <col min="10" max="10" width="10" bestFit="1" customWidth="1"/>
    <col min="11" max="11" width="12.33203125" bestFit="1" customWidth="1"/>
    <col min="12" max="12" width="12.33203125" style="91" customWidth="1"/>
    <col min="13" max="13" width="13.5546875" customWidth="1"/>
    <col min="14" max="14" width="38.44140625" customWidth="1"/>
  </cols>
  <sheetData>
    <row r="1" spans="1:19" ht="18" x14ac:dyDescent="0.35">
      <c r="A1" s="138" t="s">
        <v>17</v>
      </c>
      <c r="B1" s="138"/>
      <c r="C1" s="138"/>
      <c r="D1" s="138"/>
      <c r="F1" s="7"/>
      <c r="G1" s="7"/>
      <c r="H1" s="7"/>
    </row>
    <row r="2" spans="1:19" x14ac:dyDescent="0.3">
      <c r="A2" s="10" t="s">
        <v>12</v>
      </c>
      <c r="B2" s="4">
        <v>45536</v>
      </c>
      <c r="C2" s="11" t="s">
        <v>11</v>
      </c>
      <c r="D2" s="4">
        <v>45565</v>
      </c>
    </row>
    <row r="3" spans="1:19" ht="5.25" customHeight="1" x14ac:dyDescent="0.3"/>
    <row r="4" spans="1:19" x14ac:dyDescent="0.3">
      <c r="A4" s="6" t="s">
        <v>27</v>
      </c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18</v>
      </c>
      <c r="J4" s="2" t="s">
        <v>7</v>
      </c>
      <c r="K4" s="1" t="s">
        <v>8</v>
      </c>
      <c r="L4" s="1" t="s">
        <v>110</v>
      </c>
      <c r="M4" s="3" t="s">
        <v>9</v>
      </c>
      <c r="N4" s="2" t="s">
        <v>10</v>
      </c>
      <c r="P4" s="8"/>
      <c r="Q4" s="8"/>
      <c r="R4" s="8"/>
      <c r="S4" s="8"/>
    </row>
    <row r="5" spans="1:19" s="91" customFormat="1" x14ac:dyDescent="0.3">
      <c r="N5" s="88"/>
    </row>
    <row r="6" spans="1:19" s="91" customFormat="1" ht="43.2" x14ac:dyDescent="0.3">
      <c r="A6" s="90" t="s">
        <v>270</v>
      </c>
      <c r="B6" s="86">
        <v>45537</v>
      </c>
      <c r="C6" s="88" t="s">
        <v>140</v>
      </c>
      <c r="D6" s="88" t="s">
        <v>102</v>
      </c>
      <c r="E6" s="88" t="s">
        <v>14</v>
      </c>
      <c r="F6" s="88" t="s">
        <v>36</v>
      </c>
      <c r="G6" s="88" t="s">
        <v>194</v>
      </c>
      <c r="H6" s="88" t="s">
        <v>195</v>
      </c>
      <c r="I6" s="88" t="s">
        <v>29</v>
      </c>
      <c r="J6" s="88" t="s">
        <v>15</v>
      </c>
      <c r="K6" s="86">
        <v>45537</v>
      </c>
      <c r="L6" s="93">
        <v>4.1666666666666666E-3</v>
      </c>
      <c r="M6" s="93">
        <v>6.2500000000000003E-3</v>
      </c>
      <c r="N6" s="88"/>
    </row>
    <row r="7" spans="1:19" s="98" customFormat="1" ht="43.2" x14ac:dyDescent="0.3">
      <c r="A7" s="90" t="s">
        <v>271</v>
      </c>
      <c r="B7" s="86">
        <v>45537</v>
      </c>
      <c r="C7" s="88" t="s">
        <v>140</v>
      </c>
      <c r="D7" s="88" t="s">
        <v>99</v>
      </c>
      <c r="E7" s="88" t="s">
        <v>14</v>
      </c>
      <c r="F7" s="88" t="s">
        <v>36</v>
      </c>
      <c r="G7" s="88" t="s">
        <v>208</v>
      </c>
      <c r="H7" s="88" t="s">
        <v>207</v>
      </c>
      <c r="I7" s="88" t="s">
        <v>29</v>
      </c>
      <c r="J7" s="88" t="s">
        <v>15</v>
      </c>
      <c r="K7" s="86">
        <v>45537</v>
      </c>
      <c r="L7" s="99">
        <v>3.6805555555555557E-2</v>
      </c>
      <c r="M7" s="99">
        <v>2.7777777777777779E-3</v>
      </c>
      <c r="N7" s="88"/>
    </row>
    <row r="8" spans="1:19" s="98" customFormat="1" ht="43.2" x14ac:dyDescent="0.3">
      <c r="A8" s="90" t="s">
        <v>272</v>
      </c>
      <c r="B8" s="86">
        <v>45538</v>
      </c>
      <c r="C8" s="88" t="s">
        <v>140</v>
      </c>
      <c r="D8" s="88" t="s">
        <v>108</v>
      </c>
      <c r="E8" s="88" t="s">
        <v>14</v>
      </c>
      <c r="F8" s="88" t="s">
        <v>84</v>
      </c>
      <c r="G8" s="88" t="s">
        <v>209</v>
      </c>
      <c r="H8" s="88" t="s">
        <v>210</v>
      </c>
      <c r="I8" s="88" t="s">
        <v>29</v>
      </c>
      <c r="J8" s="88" t="s">
        <v>15</v>
      </c>
      <c r="K8" s="86">
        <v>45538</v>
      </c>
      <c r="L8" s="99">
        <v>6.9444444444444447E-4</v>
      </c>
      <c r="M8" s="99">
        <v>1.3888888888888888E-2</v>
      </c>
      <c r="N8" s="88"/>
    </row>
    <row r="9" spans="1:19" s="98" customFormat="1" ht="28.8" x14ac:dyDescent="0.3">
      <c r="A9" s="90" t="s">
        <v>273</v>
      </c>
      <c r="B9" s="86">
        <v>45538</v>
      </c>
      <c r="C9" s="88" t="s">
        <v>140</v>
      </c>
      <c r="D9" s="88" t="s">
        <v>82</v>
      </c>
      <c r="E9" s="88" t="s">
        <v>14</v>
      </c>
      <c r="F9" s="88" t="s">
        <v>36</v>
      </c>
      <c r="G9" s="88" t="s">
        <v>225</v>
      </c>
      <c r="H9" s="88" t="s">
        <v>226</v>
      </c>
      <c r="I9" s="88" t="s">
        <v>29</v>
      </c>
      <c r="J9" s="88" t="s">
        <v>15</v>
      </c>
      <c r="K9" s="86">
        <v>45538</v>
      </c>
      <c r="L9" s="99">
        <v>6.9444444444444441E-3</v>
      </c>
      <c r="M9" s="99">
        <v>1.0416666666666666E-2</v>
      </c>
      <c r="N9" s="88"/>
    </row>
    <row r="10" spans="1:19" s="98" customFormat="1" ht="43.2" x14ac:dyDescent="0.3">
      <c r="A10" s="90" t="s">
        <v>274</v>
      </c>
      <c r="B10" s="86">
        <v>45538</v>
      </c>
      <c r="C10" s="88" t="s">
        <v>140</v>
      </c>
      <c r="D10" s="88" t="s">
        <v>48</v>
      </c>
      <c r="E10" s="88" t="s">
        <v>227</v>
      </c>
      <c r="F10" s="88" t="s">
        <v>42</v>
      </c>
      <c r="G10" s="88" t="s">
        <v>228</v>
      </c>
      <c r="H10" s="88" t="s">
        <v>224</v>
      </c>
      <c r="I10" s="88" t="s">
        <v>29</v>
      </c>
      <c r="J10" s="88" t="s">
        <v>15</v>
      </c>
      <c r="K10" s="86">
        <v>45538</v>
      </c>
      <c r="L10" s="99">
        <v>3.472222222222222E-3</v>
      </c>
      <c r="M10" s="99">
        <v>9.7222222222222224E-3</v>
      </c>
      <c r="N10" s="88"/>
    </row>
    <row r="11" spans="1:19" s="98" customFormat="1" ht="43.2" x14ac:dyDescent="0.3">
      <c r="A11" s="90" t="s">
        <v>275</v>
      </c>
      <c r="B11" s="86">
        <v>45538</v>
      </c>
      <c r="C11" s="88" t="s">
        <v>140</v>
      </c>
      <c r="D11" s="88" t="s">
        <v>98</v>
      </c>
      <c r="E11" s="88" t="s">
        <v>14</v>
      </c>
      <c r="F11" s="88" t="s">
        <v>42</v>
      </c>
      <c r="G11" s="88" t="s">
        <v>229</v>
      </c>
      <c r="H11" s="88" t="s">
        <v>224</v>
      </c>
      <c r="I11" s="88" t="s">
        <v>29</v>
      </c>
      <c r="J11" s="88" t="s">
        <v>15</v>
      </c>
      <c r="K11" s="86">
        <v>45538</v>
      </c>
      <c r="L11" s="99">
        <v>6.9444444444444441E-3</v>
      </c>
      <c r="M11" s="99">
        <v>1.0416666666666666E-2</v>
      </c>
      <c r="N11" s="88"/>
    </row>
    <row r="12" spans="1:19" s="98" customFormat="1" ht="43.2" x14ac:dyDescent="0.3">
      <c r="A12" s="90" t="s">
        <v>276</v>
      </c>
      <c r="B12" s="86">
        <v>45538</v>
      </c>
      <c r="C12" s="88" t="s">
        <v>140</v>
      </c>
      <c r="D12" s="88" t="s">
        <v>47</v>
      </c>
      <c r="E12" s="88" t="s">
        <v>14</v>
      </c>
      <c r="F12" s="88" t="s">
        <v>84</v>
      </c>
      <c r="G12" s="88" t="s">
        <v>230</v>
      </c>
      <c r="H12" s="88" t="s">
        <v>231</v>
      </c>
      <c r="I12" s="88" t="s">
        <v>29</v>
      </c>
      <c r="J12" s="88" t="s">
        <v>15</v>
      </c>
      <c r="K12" s="86">
        <v>45538</v>
      </c>
      <c r="L12" s="99">
        <v>1.0416666666666666E-2</v>
      </c>
      <c r="M12" s="99">
        <v>2.013888888888889E-2</v>
      </c>
      <c r="N12" s="88"/>
    </row>
    <row r="13" spans="1:19" s="98" customFormat="1" ht="43.2" x14ac:dyDescent="0.3">
      <c r="A13" s="90" t="s">
        <v>277</v>
      </c>
      <c r="B13" s="86">
        <v>45539</v>
      </c>
      <c r="C13" s="88" t="s">
        <v>140</v>
      </c>
      <c r="D13" s="88" t="s">
        <v>102</v>
      </c>
      <c r="E13" s="88" t="s">
        <v>227</v>
      </c>
      <c r="F13" s="88" t="s">
        <v>42</v>
      </c>
      <c r="G13" s="88" t="s">
        <v>232</v>
      </c>
      <c r="H13" s="88" t="s">
        <v>224</v>
      </c>
      <c r="I13" s="88" t="s">
        <v>29</v>
      </c>
      <c r="J13" s="88" t="s">
        <v>15</v>
      </c>
      <c r="K13" s="86">
        <v>45539</v>
      </c>
      <c r="L13" s="99">
        <v>2.0833333333333333E-3</v>
      </c>
      <c r="M13" s="99">
        <v>9.0277777777777769E-3</v>
      </c>
      <c r="N13" s="88"/>
    </row>
    <row r="14" spans="1:19" s="98" customFormat="1" ht="43.2" x14ac:dyDescent="0.3">
      <c r="A14" s="90" t="s">
        <v>278</v>
      </c>
      <c r="B14" s="86">
        <v>45539</v>
      </c>
      <c r="C14" s="88" t="s">
        <v>140</v>
      </c>
      <c r="D14" s="88" t="s">
        <v>196</v>
      </c>
      <c r="E14" s="88" t="s">
        <v>227</v>
      </c>
      <c r="F14" s="88" t="s">
        <v>42</v>
      </c>
      <c r="G14" s="88" t="s">
        <v>233</v>
      </c>
      <c r="H14" s="88" t="s">
        <v>224</v>
      </c>
      <c r="I14" s="88" t="s">
        <v>29</v>
      </c>
      <c r="J14" s="88" t="s">
        <v>15</v>
      </c>
      <c r="K14" s="86">
        <v>45540</v>
      </c>
      <c r="L14" s="99">
        <v>3.472222222222222E-3</v>
      </c>
      <c r="M14" s="99">
        <v>6.9444444444444441E-3</v>
      </c>
      <c r="N14" s="88"/>
    </row>
    <row r="15" spans="1:19" s="98" customFormat="1" ht="28.8" x14ac:dyDescent="0.3">
      <c r="A15" s="90" t="s">
        <v>279</v>
      </c>
      <c r="B15" s="86">
        <v>45540</v>
      </c>
      <c r="C15" s="88" t="s">
        <v>140</v>
      </c>
      <c r="D15" s="88" t="s">
        <v>47</v>
      </c>
      <c r="E15" s="88" t="s">
        <v>14</v>
      </c>
      <c r="F15" s="88" t="s">
        <v>36</v>
      </c>
      <c r="G15" s="88" t="s">
        <v>234</v>
      </c>
      <c r="H15" s="88" t="s">
        <v>235</v>
      </c>
      <c r="I15" s="88" t="s">
        <v>29</v>
      </c>
      <c r="J15" s="88" t="s">
        <v>15</v>
      </c>
      <c r="K15" s="86">
        <v>45540</v>
      </c>
      <c r="L15" s="99">
        <v>6.9444444444444441E-3</v>
      </c>
      <c r="M15" s="99">
        <v>1.3888888888888888E-2</v>
      </c>
      <c r="N15" s="88"/>
    </row>
    <row r="16" spans="1:19" s="98" customFormat="1" ht="43.2" x14ac:dyDescent="0.3">
      <c r="A16" s="90" t="s">
        <v>280</v>
      </c>
      <c r="B16" s="86">
        <v>45540</v>
      </c>
      <c r="C16" s="88" t="s">
        <v>140</v>
      </c>
      <c r="D16" s="88" t="s">
        <v>196</v>
      </c>
      <c r="E16" s="88" t="s">
        <v>227</v>
      </c>
      <c r="F16" s="88" t="s">
        <v>42</v>
      </c>
      <c r="G16" s="88" t="s">
        <v>236</v>
      </c>
      <c r="H16" s="88" t="s">
        <v>224</v>
      </c>
      <c r="I16" s="88" t="s">
        <v>29</v>
      </c>
      <c r="J16" s="88" t="s">
        <v>15</v>
      </c>
      <c r="K16" s="86">
        <v>45541</v>
      </c>
      <c r="L16" s="99">
        <v>6.9444444444444441E-3</v>
      </c>
      <c r="M16" s="99">
        <v>6.9444444444444441E-3</v>
      </c>
      <c r="N16" s="88"/>
    </row>
    <row r="17" spans="1:14" s="91" customFormat="1" ht="43.2" x14ac:dyDescent="0.3">
      <c r="A17" s="90" t="s">
        <v>281</v>
      </c>
      <c r="B17" s="86">
        <v>45541</v>
      </c>
      <c r="C17" s="88" t="s">
        <v>140</v>
      </c>
      <c r="D17" s="88" t="s">
        <v>196</v>
      </c>
      <c r="E17" s="88" t="s">
        <v>77</v>
      </c>
      <c r="F17" s="88" t="s">
        <v>37</v>
      </c>
      <c r="G17" s="88" t="s">
        <v>197</v>
      </c>
      <c r="H17" s="88" t="s">
        <v>198</v>
      </c>
      <c r="I17" s="88" t="s">
        <v>29</v>
      </c>
      <c r="J17" s="88" t="s">
        <v>15</v>
      </c>
      <c r="K17" s="86">
        <v>45541</v>
      </c>
      <c r="L17" s="93">
        <v>9.7222222222222224E-3</v>
      </c>
      <c r="M17" s="93">
        <v>1.3888888888888888E-2</v>
      </c>
      <c r="N17" s="88"/>
    </row>
    <row r="18" spans="1:14" s="98" customFormat="1" ht="43.2" x14ac:dyDescent="0.3">
      <c r="A18" s="90" t="s">
        <v>282</v>
      </c>
      <c r="B18" s="86">
        <v>45541</v>
      </c>
      <c r="C18" s="88" t="s">
        <v>140</v>
      </c>
      <c r="D18" s="88" t="s">
        <v>82</v>
      </c>
      <c r="E18" s="88" t="s">
        <v>77</v>
      </c>
      <c r="F18" s="88" t="s">
        <v>42</v>
      </c>
      <c r="G18" s="88" t="s">
        <v>237</v>
      </c>
      <c r="H18" s="88" t="s">
        <v>224</v>
      </c>
      <c r="I18" s="88" t="s">
        <v>29</v>
      </c>
      <c r="J18" s="88" t="s">
        <v>15</v>
      </c>
      <c r="K18" s="86">
        <v>45541</v>
      </c>
      <c r="L18" s="99">
        <v>3.472222222222222E-3</v>
      </c>
      <c r="M18" s="99">
        <v>1.1111111111111112E-2</v>
      </c>
      <c r="N18" s="88"/>
    </row>
    <row r="19" spans="1:14" s="98" customFormat="1" ht="43.2" x14ac:dyDescent="0.3">
      <c r="A19" s="90" t="s">
        <v>283</v>
      </c>
      <c r="B19" s="86">
        <v>45541</v>
      </c>
      <c r="C19" s="88" t="s">
        <v>140</v>
      </c>
      <c r="D19" s="88" t="s">
        <v>82</v>
      </c>
      <c r="E19" s="88" t="s">
        <v>77</v>
      </c>
      <c r="F19" s="88" t="s">
        <v>42</v>
      </c>
      <c r="G19" s="88" t="s">
        <v>238</v>
      </c>
      <c r="H19" s="88" t="s">
        <v>224</v>
      </c>
      <c r="I19" s="88" t="s">
        <v>29</v>
      </c>
      <c r="J19" s="88" t="s">
        <v>15</v>
      </c>
      <c r="K19" s="86">
        <v>45541</v>
      </c>
      <c r="L19" s="99">
        <v>3.472222222222222E-3</v>
      </c>
      <c r="M19" s="99">
        <v>7.6388888888888886E-3</v>
      </c>
      <c r="N19" s="88"/>
    </row>
    <row r="20" spans="1:14" s="98" customFormat="1" ht="72" x14ac:dyDescent="0.3">
      <c r="A20" s="90" t="s">
        <v>284</v>
      </c>
      <c r="B20" s="86">
        <v>45544</v>
      </c>
      <c r="C20" s="88" t="s">
        <v>140</v>
      </c>
      <c r="D20" s="88" t="s">
        <v>86</v>
      </c>
      <c r="E20" s="88" t="s">
        <v>214</v>
      </c>
      <c r="F20" s="88" t="s">
        <v>84</v>
      </c>
      <c r="G20" s="88" t="s">
        <v>239</v>
      </c>
      <c r="H20" s="88" t="s">
        <v>240</v>
      </c>
      <c r="I20" s="88" t="s">
        <v>30</v>
      </c>
      <c r="J20" s="88" t="s">
        <v>15</v>
      </c>
      <c r="K20" s="86">
        <v>45553</v>
      </c>
      <c r="L20" s="99">
        <v>2.361111111111111E-2</v>
      </c>
      <c r="M20" s="99">
        <v>0.22916666666666666</v>
      </c>
      <c r="N20" s="88"/>
    </row>
    <row r="21" spans="1:14" s="98" customFormat="1" ht="28.8" x14ac:dyDescent="0.3">
      <c r="A21" s="90" t="s">
        <v>285</v>
      </c>
      <c r="B21" s="86">
        <v>45545</v>
      </c>
      <c r="C21" s="88" t="s">
        <v>140</v>
      </c>
      <c r="D21" s="88" t="s">
        <v>48</v>
      </c>
      <c r="E21" s="88" t="s">
        <v>77</v>
      </c>
      <c r="F21" s="88" t="s">
        <v>36</v>
      </c>
      <c r="G21" s="88" t="s">
        <v>241</v>
      </c>
      <c r="H21" s="88" t="s">
        <v>226</v>
      </c>
      <c r="I21" s="88" t="s">
        <v>29</v>
      </c>
      <c r="J21" s="88" t="s">
        <v>15</v>
      </c>
      <c r="K21" s="86">
        <v>45545</v>
      </c>
      <c r="L21" s="99">
        <v>1.0416666666666666E-2</v>
      </c>
      <c r="M21" s="99">
        <v>1.0416666666666666E-2</v>
      </c>
      <c r="N21" s="88"/>
    </row>
    <row r="22" spans="1:14" s="98" customFormat="1" ht="43.2" x14ac:dyDescent="0.3">
      <c r="A22" s="90" t="s">
        <v>286</v>
      </c>
      <c r="B22" s="86">
        <v>45546</v>
      </c>
      <c r="C22" s="88" t="s">
        <v>140</v>
      </c>
      <c r="D22" s="88" t="s">
        <v>108</v>
      </c>
      <c r="E22" s="88" t="s">
        <v>77</v>
      </c>
      <c r="F22" s="88" t="s">
        <v>42</v>
      </c>
      <c r="G22" s="88" t="s">
        <v>232</v>
      </c>
      <c r="H22" s="88" t="s">
        <v>224</v>
      </c>
      <c r="I22" s="88" t="s">
        <v>29</v>
      </c>
      <c r="J22" s="88" t="s">
        <v>15</v>
      </c>
      <c r="K22" s="86">
        <v>45546</v>
      </c>
      <c r="L22" s="99">
        <v>1.3888888888888888E-2</v>
      </c>
      <c r="M22" s="99">
        <v>1.3888888888888888E-2</v>
      </c>
      <c r="N22" s="88"/>
    </row>
    <row r="23" spans="1:14" s="98" customFormat="1" ht="43.2" x14ac:dyDescent="0.3">
      <c r="A23" s="90" t="s">
        <v>287</v>
      </c>
      <c r="B23" s="86">
        <v>45546</v>
      </c>
      <c r="C23" s="88" t="s">
        <v>140</v>
      </c>
      <c r="D23" s="88" t="s">
        <v>48</v>
      </c>
      <c r="E23" s="88" t="s">
        <v>77</v>
      </c>
      <c r="F23" s="88" t="s">
        <v>42</v>
      </c>
      <c r="G23" s="88" t="s">
        <v>242</v>
      </c>
      <c r="H23" s="88" t="s">
        <v>224</v>
      </c>
      <c r="I23" s="88" t="s">
        <v>29</v>
      </c>
      <c r="J23" s="88" t="s">
        <v>15</v>
      </c>
      <c r="K23" s="86">
        <v>45546</v>
      </c>
      <c r="L23" s="99">
        <v>3.472222222222222E-3</v>
      </c>
      <c r="M23" s="99">
        <v>9.0277777777777769E-3</v>
      </c>
      <c r="N23" s="88"/>
    </row>
    <row r="24" spans="1:14" s="98" customFormat="1" ht="28.8" x14ac:dyDescent="0.3">
      <c r="A24" s="90" t="s">
        <v>288</v>
      </c>
      <c r="B24" s="86">
        <v>45546</v>
      </c>
      <c r="C24" s="88" t="s">
        <v>140</v>
      </c>
      <c r="D24" s="88" t="s">
        <v>48</v>
      </c>
      <c r="E24" s="88" t="s">
        <v>14</v>
      </c>
      <c r="F24" s="88" t="s">
        <v>37</v>
      </c>
      <c r="G24" s="88" t="s">
        <v>243</v>
      </c>
      <c r="H24" s="88" t="s">
        <v>206</v>
      </c>
      <c r="I24" s="88" t="s">
        <v>29</v>
      </c>
      <c r="J24" s="88" t="s">
        <v>15</v>
      </c>
      <c r="K24" s="86">
        <v>45546</v>
      </c>
      <c r="L24" s="99">
        <v>3.472222222222222E-3</v>
      </c>
      <c r="M24" s="99">
        <v>2.7777777777777779E-3</v>
      </c>
      <c r="N24" s="88"/>
    </row>
    <row r="25" spans="1:14" s="98" customFormat="1" ht="28.8" x14ac:dyDescent="0.3">
      <c r="A25" s="90" t="s">
        <v>289</v>
      </c>
      <c r="B25" s="86">
        <v>45546</v>
      </c>
      <c r="C25" s="88" t="s">
        <v>141</v>
      </c>
      <c r="D25" s="88" t="s">
        <v>211</v>
      </c>
      <c r="E25" s="88"/>
      <c r="F25" s="88" t="s">
        <v>23</v>
      </c>
      <c r="G25" s="88" t="s">
        <v>212</v>
      </c>
      <c r="H25" s="88" t="s">
        <v>213</v>
      </c>
      <c r="I25" s="88" t="s">
        <v>29</v>
      </c>
      <c r="J25" s="88" t="s">
        <v>15</v>
      </c>
      <c r="K25" s="86">
        <v>45546</v>
      </c>
      <c r="L25" s="99">
        <v>3.472222222222222E-3</v>
      </c>
      <c r="M25" s="99">
        <v>2.0833333333333332E-2</v>
      </c>
      <c r="N25" s="88"/>
    </row>
    <row r="26" spans="1:14" s="98" customFormat="1" ht="28.8" x14ac:dyDescent="0.3">
      <c r="A26" s="90" t="s">
        <v>290</v>
      </c>
      <c r="B26" s="86">
        <v>45547</v>
      </c>
      <c r="C26" s="88" t="s">
        <v>140</v>
      </c>
      <c r="D26" s="88" t="s">
        <v>244</v>
      </c>
      <c r="E26" s="88" t="s">
        <v>14</v>
      </c>
      <c r="F26" s="88" t="s">
        <v>36</v>
      </c>
      <c r="G26" s="88" t="s">
        <v>245</v>
      </c>
      <c r="H26" s="88" t="s">
        <v>226</v>
      </c>
      <c r="I26" s="88" t="s">
        <v>29</v>
      </c>
      <c r="J26" s="88" t="s">
        <v>15</v>
      </c>
      <c r="K26" s="86">
        <v>45547</v>
      </c>
      <c r="L26" s="99">
        <v>4.1666666666666664E-2</v>
      </c>
      <c r="M26" s="99">
        <v>1.0416666666666666E-2</v>
      </c>
      <c r="N26" s="88"/>
    </row>
    <row r="27" spans="1:14" s="98" customFormat="1" ht="43.2" x14ac:dyDescent="0.3">
      <c r="A27" s="90" t="s">
        <v>291</v>
      </c>
      <c r="B27" s="86">
        <v>45547</v>
      </c>
      <c r="C27" s="88" t="s">
        <v>140</v>
      </c>
      <c r="D27" s="88" t="s">
        <v>196</v>
      </c>
      <c r="E27" s="88" t="s">
        <v>14</v>
      </c>
      <c r="F27" s="88" t="s">
        <v>41</v>
      </c>
      <c r="G27" s="88" t="s">
        <v>246</v>
      </c>
      <c r="H27" s="88" t="s">
        <v>247</v>
      </c>
      <c r="I27" s="88" t="s">
        <v>29</v>
      </c>
      <c r="J27" s="88" t="s">
        <v>15</v>
      </c>
      <c r="K27" s="86">
        <v>45547</v>
      </c>
      <c r="L27" s="99">
        <v>2.7777777777777779E-3</v>
      </c>
      <c r="M27" s="99">
        <v>2.0833333333333333E-3</v>
      </c>
      <c r="N27" s="88"/>
    </row>
    <row r="28" spans="1:14" s="98" customFormat="1" ht="43.2" x14ac:dyDescent="0.3">
      <c r="A28" s="90" t="s">
        <v>292</v>
      </c>
      <c r="B28" s="86">
        <v>45547</v>
      </c>
      <c r="C28" s="88" t="s">
        <v>140</v>
      </c>
      <c r="D28" s="88" t="s">
        <v>47</v>
      </c>
      <c r="E28" s="88" t="s">
        <v>14</v>
      </c>
      <c r="F28" s="88" t="s">
        <v>84</v>
      </c>
      <c r="G28" s="88" t="s">
        <v>230</v>
      </c>
      <c r="H28" s="88" t="s">
        <v>231</v>
      </c>
      <c r="I28" s="88" t="s">
        <v>29</v>
      </c>
      <c r="J28" s="88" t="s">
        <v>15</v>
      </c>
      <c r="K28" s="86">
        <v>45548</v>
      </c>
      <c r="L28" s="99">
        <v>2.0833333333333332E-2</v>
      </c>
      <c r="M28" s="99">
        <v>1.0416666666666666E-2</v>
      </c>
      <c r="N28" s="88"/>
    </row>
    <row r="29" spans="1:14" s="98" customFormat="1" ht="28.8" x14ac:dyDescent="0.3">
      <c r="A29" s="90" t="s">
        <v>293</v>
      </c>
      <c r="B29" s="86">
        <v>45548</v>
      </c>
      <c r="C29" s="88" t="s">
        <v>140</v>
      </c>
      <c r="D29" s="88" t="s">
        <v>196</v>
      </c>
      <c r="E29" s="88" t="s">
        <v>14</v>
      </c>
      <c r="F29" s="88" t="s">
        <v>81</v>
      </c>
      <c r="G29" s="88" t="s">
        <v>248</v>
      </c>
      <c r="H29" s="88" t="s">
        <v>249</v>
      </c>
      <c r="I29" s="88" t="s">
        <v>29</v>
      </c>
      <c r="J29" s="88" t="s">
        <v>15</v>
      </c>
      <c r="K29" s="86">
        <v>45551</v>
      </c>
      <c r="L29" s="99">
        <v>1.3888888888888888E-2</v>
      </c>
      <c r="M29" s="99">
        <v>1.0416666666666666E-2</v>
      </c>
      <c r="N29" s="88"/>
    </row>
    <row r="30" spans="1:14" s="98" customFormat="1" ht="86.4" x14ac:dyDescent="0.3">
      <c r="A30" s="90" t="s">
        <v>294</v>
      </c>
      <c r="B30" s="86">
        <v>45548</v>
      </c>
      <c r="C30" s="88" t="s">
        <v>140</v>
      </c>
      <c r="D30" s="88" t="s">
        <v>196</v>
      </c>
      <c r="E30" s="88" t="s">
        <v>214</v>
      </c>
      <c r="F30" s="88" t="s">
        <v>81</v>
      </c>
      <c r="G30" s="88" t="s">
        <v>217</v>
      </c>
      <c r="H30" s="88" t="s">
        <v>218</v>
      </c>
      <c r="I30" s="88" t="s">
        <v>29</v>
      </c>
      <c r="J30" s="88" t="s">
        <v>15</v>
      </c>
      <c r="K30" s="86">
        <v>45552</v>
      </c>
      <c r="L30" s="99">
        <v>1.3194444444444444E-2</v>
      </c>
      <c r="M30" s="99">
        <v>1.3888888888888888E-2</v>
      </c>
      <c r="N30" s="88"/>
    </row>
    <row r="31" spans="1:14" s="98" customFormat="1" ht="72" x14ac:dyDescent="0.3">
      <c r="A31" s="90" t="s">
        <v>295</v>
      </c>
      <c r="B31" s="86">
        <v>45552</v>
      </c>
      <c r="C31" s="88" t="s">
        <v>140</v>
      </c>
      <c r="D31" s="88" t="s">
        <v>115</v>
      </c>
      <c r="E31" s="88" t="s">
        <v>214</v>
      </c>
      <c r="F31" s="88" t="s">
        <v>51</v>
      </c>
      <c r="G31" s="88" t="s">
        <v>215</v>
      </c>
      <c r="H31" s="88" t="s">
        <v>216</v>
      </c>
      <c r="I31" s="88" t="s">
        <v>29</v>
      </c>
      <c r="J31" s="88" t="s">
        <v>15</v>
      </c>
      <c r="K31" s="86">
        <v>45553</v>
      </c>
      <c r="L31" s="99">
        <v>6.9444444444444447E-4</v>
      </c>
      <c r="M31" s="99">
        <v>4.1666666666666664E-2</v>
      </c>
      <c r="N31" s="88"/>
    </row>
    <row r="32" spans="1:14" s="98" customFormat="1" x14ac:dyDescent="0.3">
      <c r="A32" s="90" t="s">
        <v>296</v>
      </c>
      <c r="B32" s="86">
        <v>45552</v>
      </c>
      <c r="C32" s="88" t="s">
        <v>140</v>
      </c>
      <c r="D32" s="88" t="s">
        <v>196</v>
      </c>
      <c r="E32" s="88" t="s">
        <v>14</v>
      </c>
      <c r="F32" s="88" t="s">
        <v>81</v>
      </c>
      <c r="G32" s="88" t="s">
        <v>219</v>
      </c>
      <c r="H32" s="88"/>
      <c r="I32" s="88" t="s">
        <v>29</v>
      </c>
      <c r="J32" s="88" t="s">
        <v>15</v>
      </c>
      <c r="K32" s="86">
        <v>45552</v>
      </c>
      <c r="L32" s="99">
        <v>6.9444444444444447E-4</v>
      </c>
      <c r="M32" s="99">
        <v>1.3888888888888888E-2</v>
      </c>
      <c r="N32" s="88"/>
    </row>
    <row r="33" spans="1:14" s="98" customFormat="1" ht="43.2" x14ac:dyDescent="0.3">
      <c r="A33" s="90" t="s">
        <v>297</v>
      </c>
      <c r="B33" s="86">
        <v>45553</v>
      </c>
      <c r="C33" s="88" t="s">
        <v>140</v>
      </c>
      <c r="D33" s="88" t="s">
        <v>102</v>
      </c>
      <c r="E33" s="88" t="s">
        <v>227</v>
      </c>
      <c r="F33" s="88" t="s">
        <v>42</v>
      </c>
      <c r="G33" s="88" t="s">
        <v>250</v>
      </c>
      <c r="H33" s="88" t="s">
        <v>224</v>
      </c>
      <c r="I33" s="88" t="s">
        <v>29</v>
      </c>
      <c r="J33" s="88" t="s">
        <v>15</v>
      </c>
      <c r="K33" s="86">
        <v>45553</v>
      </c>
      <c r="L33" s="99">
        <v>3.472222222222222E-3</v>
      </c>
      <c r="M33" s="99">
        <v>5.5555555555555558E-3</v>
      </c>
      <c r="N33" s="88"/>
    </row>
    <row r="34" spans="1:14" s="98" customFormat="1" ht="28.8" x14ac:dyDescent="0.3">
      <c r="A34" s="90" t="s">
        <v>298</v>
      </c>
      <c r="B34" s="86">
        <v>45553</v>
      </c>
      <c r="C34" s="88" t="s">
        <v>140</v>
      </c>
      <c r="D34" s="88" t="s">
        <v>82</v>
      </c>
      <c r="E34" s="88" t="s">
        <v>214</v>
      </c>
      <c r="F34" s="88" t="s">
        <v>36</v>
      </c>
      <c r="G34" s="88" t="s">
        <v>251</v>
      </c>
      <c r="H34" s="88" t="s">
        <v>252</v>
      </c>
      <c r="I34" s="88" t="s">
        <v>29</v>
      </c>
      <c r="J34" s="88" t="s">
        <v>15</v>
      </c>
      <c r="K34" s="86">
        <v>45553</v>
      </c>
      <c r="L34" s="99">
        <v>1.0416666666666666E-2</v>
      </c>
      <c r="M34" s="99">
        <v>2.0833333333333332E-2</v>
      </c>
      <c r="N34" s="88"/>
    </row>
    <row r="35" spans="1:14" s="98" customFormat="1" ht="43.2" x14ac:dyDescent="0.3">
      <c r="A35" s="90" t="s">
        <v>299</v>
      </c>
      <c r="B35" s="86">
        <v>45553</v>
      </c>
      <c r="C35" s="88" t="s">
        <v>140</v>
      </c>
      <c r="D35" s="88" t="s">
        <v>82</v>
      </c>
      <c r="E35" s="88" t="s">
        <v>214</v>
      </c>
      <c r="F35" s="88" t="s">
        <v>84</v>
      </c>
      <c r="G35" s="88" t="s">
        <v>220</v>
      </c>
      <c r="H35" s="88" t="s">
        <v>210</v>
      </c>
      <c r="I35" s="88" t="s">
        <v>29</v>
      </c>
      <c r="J35" s="88" t="s">
        <v>15</v>
      </c>
      <c r="K35" s="86">
        <v>45553</v>
      </c>
      <c r="L35" s="99">
        <v>6.9444444444444447E-4</v>
      </c>
      <c r="M35" s="99">
        <v>1.0416666666666666E-2</v>
      </c>
      <c r="N35" s="88"/>
    </row>
    <row r="36" spans="1:14" s="98" customFormat="1" ht="43.2" x14ac:dyDescent="0.3">
      <c r="A36" s="90" t="s">
        <v>300</v>
      </c>
      <c r="B36" s="86">
        <v>45553</v>
      </c>
      <c r="C36" s="88" t="s">
        <v>140</v>
      </c>
      <c r="D36" s="88" t="s">
        <v>47</v>
      </c>
      <c r="E36" s="88" t="s">
        <v>14</v>
      </c>
      <c r="F36" s="88" t="s">
        <v>84</v>
      </c>
      <c r="G36" s="88" t="s">
        <v>230</v>
      </c>
      <c r="H36" s="88" t="s">
        <v>231</v>
      </c>
      <c r="I36" s="88" t="s">
        <v>29</v>
      </c>
      <c r="J36" s="88" t="s">
        <v>15</v>
      </c>
      <c r="K36" s="86">
        <v>45554</v>
      </c>
      <c r="L36" s="99">
        <v>6.9444444444444441E-3</v>
      </c>
      <c r="M36" s="99">
        <v>1.0416666666666666E-2</v>
      </c>
      <c r="N36" s="88"/>
    </row>
    <row r="37" spans="1:14" s="98" customFormat="1" ht="43.2" x14ac:dyDescent="0.3">
      <c r="A37" s="90" t="s">
        <v>301</v>
      </c>
      <c r="B37" s="86">
        <v>45553</v>
      </c>
      <c r="C37" s="88" t="s">
        <v>140</v>
      </c>
      <c r="D37" s="88" t="s">
        <v>101</v>
      </c>
      <c r="E37" s="88" t="s">
        <v>214</v>
      </c>
      <c r="F37" s="88" t="s">
        <v>51</v>
      </c>
      <c r="G37" s="88" t="s">
        <v>221</v>
      </c>
      <c r="H37" s="88" t="s">
        <v>222</v>
      </c>
      <c r="I37" s="88" t="s">
        <v>29</v>
      </c>
      <c r="J37" s="88" t="s">
        <v>15</v>
      </c>
      <c r="K37" s="86">
        <v>45553</v>
      </c>
      <c r="L37" s="99">
        <v>6.9444444444444447E-4</v>
      </c>
      <c r="M37" s="99">
        <v>4.8611111111111112E-3</v>
      </c>
      <c r="N37" s="88"/>
    </row>
    <row r="38" spans="1:14" s="98" customFormat="1" ht="43.2" x14ac:dyDescent="0.3">
      <c r="A38" s="90" t="s">
        <v>302</v>
      </c>
      <c r="B38" s="86">
        <v>45558</v>
      </c>
      <c r="C38" s="88" t="s">
        <v>140</v>
      </c>
      <c r="D38" s="88" t="s">
        <v>47</v>
      </c>
      <c r="E38" s="88" t="s">
        <v>214</v>
      </c>
      <c r="F38" s="88" t="s">
        <v>42</v>
      </c>
      <c r="G38" s="88" t="s">
        <v>223</v>
      </c>
      <c r="H38" s="88" t="s">
        <v>224</v>
      </c>
      <c r="I38" s="88" t="s">
        <v>29</v>
      </c>
      <c r="J38" s="88" t="s">
        <v>15</v>
      </c>
      <c r="K38" s="86">
        <v>45558</v>
      </c>
      <c r="L38" s="99">
        <v>6.9444444444444441E-3</v>
      </c>
      <c r="M38" s="99">
        <v>4.1666666666666664E-2</v>
      </c>
      <c r="N38" s="88"/>
    </row>
    <row r="39" spans="1:14" s="91" customFormat="1" ht="43.2" x14ac:dyDescent="0.3">
      <c r="A39" s="90" t="s">
        <v>303</v>
      </c>
      <c r="B39" s="86">
        <v>45558</v>
      </c>
      <c r="C39" s="88" t="s">
        <v>140</v>
      </c>
      <c r="D39" s="88" t="s">
        <v>45</v>
      </c>
      <c r="E39" s="88" t="s">
        <v>77</v>
      </c>
      <c r="F39" s="88" t="s">
        <v>23</v>
      </c>
      <c r="G39" s="88" t="s">
        <v>199</v>
      </c>
      <c r="H39" s="88" t="s">
        <v>200</v>
      </c>
      <c r="I39" s="88" t="s">
        <v>30</v>
      </c>
      <c r="J39" s="88" t="s">
        <v>15</v>
      </c>
      <c r="K39" s="86">
        <v>45558</v>
      </c>
      <c r="L39" s="93">
        <v>1.3888888888888889E-3</v>
      </c>
      <c r="M39" s="93">
        <v>2.7777777777777779E-3</v>
      </c>
      <c r="N39" s="88"/>
    </row>
    <row r="40" spans="1:14" s="91" customFormat="1" ht="115.2" x14ac:dyDescent="0.3">
      <c r="A40" s="90" t="s">
        <v>304</v>
      </c>
      <c r="B40" s="86">
        <v>45559</v>
      </c>
      <c r="C40" s="88" t="s">
        <v>140</v>
      </c>
      <c r="D40" s="88" t="s">
        <v>45</v>
      </c>
      <c r="E40" s="88" t="s">
        <v>77</v>
      </c>
      <c r="F40" s="88" t="s">
        <v>50</v>
      </c>
      <c r="G40" s="88" t="s">
        <v>202</v>
      </c>
      <c r="H40" s="88" t="s">
        <v>201</v>
      </c>
      <c r="I40" s="88" t="s">
        <v>31</v>
      </c>
      <c r="J40" s="88" t="s">
        <v>15</v>
      </c>
      <c r="K40" s="86">
        <v>45559</v>
      </c>
      <c r="L40" s="93">
        <v>6.9444444444444447E-4</v>
      </c>
      <c r="M40" s="93">
        <v>0.05</v>
      </c>
      <c r="N40" s="88"/>
    </row>
    <row r="41" spans="1:14" s="91" customFormat="1" ht="57.6" x14ac:dyDescent="0.3">
      <c r="A41" s="90" t="s">
        <v>305</v>
      </c>
      <c r="B41" s="86">
        <v>45559</v>
      </c>
      <c r="C41" s="88" t="s">
        <v>140</v>
      </c>
      <c r="D41" s="88" t="s">
        <v>45</v>
      </c>
      <c r="E41" s="88" t="s">
        <v>14</v>
      </c>
      <c r="F41" s="88" t="s">
        <v>23</v>
      </c>
      <c r="G41" s="88" t="s">
        <v>203</v>
      </c>
      <c r="H41" s="88" t="s">
        <v>204</v>
      </c>
      <c r="I41" s="88" t="s">
        <v>29</v>
      </c>
      <c r="J41" s="88" t="s">
        <v>15</v>
      </c>
      <c r="K41" s="86">
        <v>45559</v>
      </c>
      <c r="L41" s="93">
        <v>4.8611111111111112E-3</v>
      </c>
      <c r="M41" s="93">
        <v>9.0277777777777769E-3</v>
      </c>
      <c r="N41" s="88"/>
    </row>
    <row r="42" spans="1:14" s="91" customFormat="1" ht="28.8" x14ac:dyDescent="0.3">
      <c r="A42" s="90" t="s">
        <v>306</v>
      </c>
      <c r="B42" s="86">
        <v>45559</v>
      </c>
      <c r="C42" s="88" t="s">
        <v>140</v>
      </c>
      <c r="D42" s="88" t="s">
        <v>102</v>
      </c>
      <c r="E42" s="88" t="s">
        <v>77</v>
      </c>
      <c r="F42" s="88" t="s">
        <v>37</v>
      </c>
      <c r="G42" s="88" t="s">
        <v>205</v>
      </c>
      <c r="H42" s="88" t="s">
        <v>206</v>
      </c>
      <c r="I42" s="88" t="s">
        <v>29</v>
      </c>
      <c r="J42" s="88" t="s">
        <v>15</v>
      </c>
      <c r="K42" s="86">
        <v>45559</v>
      </c>
      <c r="L42" s="93">
        <v>6.9444444444444447E-4</v>
      </c>
      <c r="M42" s="93">
        <v>1.3888888888888889E-3</v>
      </c>
      <c r="N42" s="88"/>
    </row>
    <row r="43" spans="1:14" s="91" customFormat="1" ht="43.2" x14ac:dyDescent="0.3">
      <c r="A43" s="90" t="s">
        <v>307</v>
      </c>
      <c r="B43" s="86">
        <v>45559</v>
      </c>
      <c r="C43" s="88" t="s">
        <v>140</v>
      </c>
      <c r="D43" s="88" t="s">
        <v>196</v>
      </c>
      <c r="E43" s="88" t="s">
        <v>77</v>
      </c>
      <c r="F43" s="88" t="s">
        <v>80</v>
      </c>
      <c r="G43" s="88" t="s">
        <v>253</v>
      </c>
      <c r="H43" s="88" t="s">
        <v>254</v>
      </c>
      <c r="I43" s="88" t="s">
        <v>29</v>
      </c>
      <c r="J43" s="88" t="s">
        <v>15</v>
      </c>
      <c r="K43" s="86">
        <v>45559</v>
      </c>
      <c r="L43" s="93">
        <v>1.0416666666666666E-2</v>
      </c>
      <c r="M43" s="93">
        <v>1.0416666666666666E-2</v>
      </c>
      <c r="N43" s="88"/>
    </row>
    <row r="44" spans="1:14" s="91" customFormat="1" ht="28.8" x14ac:dyDescent="0.3">
      <c r="A44" s="90" t="s">
        <v>308</v>
      </c>
      <c r="B44" s="86">
        <v>45560</v>
      </c>
      <c r="C44" s="88" t="s">
        <v>140</v>
      </c>
      <c r="D44" s="88" t="s">
        <v>13</v>
      </c>
      <c r="E44" s="88" t="s">
        <v>77</v>
      </c>
      <c r="F44" s="88" t="s">
        <v>84</v>
      </c>
      <c r="G44" s="88" t="s">
        <v>255</v>
      </c>
      <c r="H44" s="88" t="s">
        <v>256</v>
      </c>
      <c r="I44" s="88" t="s">
        <v>29</v>
      </c>
      <c r="J44" s="88" t="s">
        <v>15</v>
      </c>
      <c r="K44" s="86">
        <v>45560</v>
      </c>
      <c r="L44" s="93">
        <v>2.0833333333333332E-2</v>
      </c>
      <c r="M44" s="93">
        <v>1.0416666666666666E-2</v>
      </c>
      <c r="N44" s="88"/>
    </row>
    <row r="45" spans="1:14" s="91" customFormat="1" ht="100.8" x14ac:dyDescent="0.3">
      <c r="A45" s="90" t="s">
        <v>309</v>
      </c>
      <c r="B45" s="86">
        <v>45560</v>
      </c>
      <c r="C45" s="88" t="s">
        <v>140</v>
      </c>
      <c r="D45" s="88" t="s">
        <v>98</v>
      </c>
      <c r="E45" s="88" t="s">
        <v>14</v>
      </c>
      <c r="F45" s="88" t="s">
        <v>84</v>
      </c>
      <c r="G45" s="88" t="s">
        <v>257</v>
      </c>
      <c r="H45" s="88" t="s">
        <v>258</v>
      </c>
      <c r="I45" s="88" t="s">
        <v>29</v>
      </c>
      <c r="J45" s="88" t="s">
        <v>15</v>
      </c>
      <c r="K45" s="86">
        <v>45561</v>
      </c>
      <c r="L45" s="93">
        <v>1.0416666666666666E-2</v>
      </c>
      <c r="M45" s="93">
        <v>8.3333333333333329E-2</v>
      </c>
      <c r="N45" s="88"/>
    </row>
    <row r="46" spans="1:14" s="98" customFormat="1" ht="57.6" x14ac:dyDescent="0.3">
      <c r="A46" s="90" t="s">
        <v>310</v>
      </c>
      <c r="B46" s="86">
        <v>45560</v>
      </c>
      <c r="C46" s="88" t="s">
        <v>140</v>
      </c>
      <c r="D46" s="88" t="s">
        <v>98</v>
      </c>
      <c r="E46" s="88" t="s">
        <v>14</v>
      </c>
      <c r="F46" s="88" t="s">
        <v>37</v>
      </c>
      <c r="G46" s="88" t="s">
        <v>267</v>
      </c>
      <c r="H46" s="88" t="s">
        <v>268</v>
      </c>
      <c r="I46" s="88" t="s">
        <v>29</v>
      </c>
      <c r="J46" s="88" t="s">
        <v>15</v>
      </c>
      <c r="K46" s="86">
        <v>45561</v>
      </c>
      <c r="L46" s="99">
        <v>1.0416666666666666E-2</v>
      </c>
      <c r="M46" s="99">
        <v>6.25E-2</v>
      </c>
      <c r="N46" s="88"/>
    </row>
    <row r="47" spans="1:14" s="91" customFormat="1" ht="57.6" x14ac:dyDescent="0.3">
      <c r="A47" s="90" t="s">
        <v>311</v>
      </c>
      <c r="B47" s="86">
        <v>45561</v>
      </c>
      <c r="C47" s="88" t="s">
        <v>259</v>
      </c>
      <c r="D47" s="88" t="s">
        <v>260</v>
      </c>
      <c r="E47" s="88" t="s">
        <v>77</v>
      </c>
      <c r="F47" s="88" t="s">
        <v>39</v>
      </c>
      <c r="G47" s="88" t="s">
        <v>261</v>
      </c>
      <c r="H47" s="88" t="s">
        <v>262</v>
      </c>
      <c r="I47" s="88" t="s">
        <v>29</v>
      </c>
      <c r="J47" s="88" t="s">
        <v>15</v>
      </c>
      <c r="K47" s="86">
        <v>45561</v>
      </c>
      <c r="L47" s="93">
        <v>3.472222222222222E-3</v>
      </c>
      <c r="M47" s="89">
        <v>1.3888888888888888E-2</v>
      </c>
      <c r="N47" s="88"/>
    </row>
    <row r="48" spans="1:14" s="91" customFormat="1" ht="28.8" x14ac:dyDescent="0.3">
      <c r="A48" s="90" t="s">
        <v>312</v>
      </c>
      <c r="B48" s="86">
        <v>45561</v>
      </c>
      <c r="C48" s="88" t="s">
        <v>140</v>
      </c>
      <c r="D48" s="88" t="s">
        <v>13</v>
      </c>
      <c r="E48" s="88" t="s">
        <v>77</v>
      </c>
      <c r="F48" s="88" t="s">
        <v>84</v>
      </c>
      <c r="G48" s="88" t="s">
        <v>263</v>
      </c>
      <c r="H48" s="88" t="s">
        <v>210</v>
      </c>
      <c r="I48" s="88" t="s">
        <v>29</v>
      </c>
      <c r="J48" s="88" t="s">
        <v>15</v>
      </c>
      <c r="K48" s="86">
        <v>45561</v>
      </c>
      <c r="L48" s="93">
        <v>1.0416666666666666E-2</v>
      </c>
      <c r="M48" s="89">
        <v>1.3888888888888888E-2</v>
      </c>
      <c r="N48" s="88"/>
    </row>
    <row r="49" spans="1:14" s="91" customFormat="1" ht="28.8" x14ac:dyDescent="0.3">
      <c r="A49" s="90" t="s">
        <v>313</v>
      </c>
      <c r="B49" s="86">
        <v>45565</v>
      </c>
      <c r="C49" s="88" t="s">
        <v>140</v>
      </c>
      <c r="D49" s="88" t="s">
        <v>196</v>
      </c>
      <c r="E49" s="88" t="s">
        <v>14</v>
      </c>
      <c r="F49" s="88" t="s">
        <v>36</v>
      </c>
      <c r="G49" s="88" t="s">
        <v>264</v>
      </c>
      <c r="H49" s="88" t="s">
        <v>252</v>
      </c>
      <c r="I49" s="88" t="s">
        <v>29</v>
      </c>
      <c r="J49" s="88" t="s">
        <v>15</v>
      </c>
      <c r="K49" s="86">
        <v>45565</v>
      </c>
      <c r="L49" s="93">
        <v>1.0416666666666666E-2</v>
      </c>
      <c r="M49" s="89">
        <v>2.9166666666666667E-2</v>
      </c>
      <c r="N49" s="88"/>
    </row>
    <row r="50" spans="1:14" s="91" customFormat="1" ht="43.2" x14ac:dyDescent="0.3">
      <c r="A50" s="90" t="s">
        <v>314</v>
      </c>
      <c r="B50" s="86">
        <v>45565</v>
      </c>
      <c r="C50" s="88" t="s">
        <v>140</v>
      </c>
      <c r="D50" s="88" t="s">
        <v>244</v>
      </c>
      <c r="E50" s="88" t="s">
        <v>77</v>
      </c>
      <c r="F50" s="88" t="s">
        <v>42</v>
      </c>
      <c r="G50" s="88" t="s">
        <v>265</v>
      </c>
      <c r="H50" s="88" t="s">
        <v>224</v>
      </c>
      <c r="I50" s="88" t="s">
        <v>29</v>
      </c>
      <c r="J50" s="88" t="s">
        <v>15</v>
      </c>
      <c r="K50" s="86">
        <v>45565</v>
      </c>
      <c r="L50" s="93">
        <v>3.472222222222222E-3</v>
      </c>
      <c r="M50" s="89">
        <v>8.3333333333333332E-3</v>
      </c>
      <c r="N50" s="88"/>
    </row>
    <row r="51" spans="1:14" s="91" customFormat="1" ht="43.2" x14ac:dyDescent="0.3">
      <c r="A51" s="90" t="s">
        <v>315</v>
      </c>
      <c r="B51" s="86">
        <v>45565</v>
      </c>
      <c r="C51" s="88" t="s">
        <v>140</v>
      </c>
      <c r="D51" s="88" t="s">
        <v>244</v>
      </c>
      <c r="E51" s="88" t="s">
        <v>77</v>
      </c>
      <c r="F51" s="88" t="s">
        <v>42</v>
      </c>
      <c r="G51" s="88" t="s">
        <v>266</v>
      </c>
      <c r="H51" s="88" t="s">
        <v>224</v>
      </c>
      <c r="I51" s="88" t="s">
        <v>29</v>
      </c>
      <c r="J51" s="88" t="s">
        <v>15</v>
      </c>
      <c r="K51" s="86">
        <v>45565</v>
      </c>
      <c r="L51" s="93">
        <v>1.0416666666666666E-2</v>
      </c>
      <c r="M51" s="89">
        <v>1.3888888888888888E-2</v>
      </c>
      <c r="N51" s="88"/>
    </row>
    <row r="52" spans="1:14" s="91" customFormat="1" x14ac:dyDescent="0.3">
      <c r="A52" s="90"/>
      <c r="B52" s="86"/>
      <c r="C52" s="88"/>
      <c r="D52" s="88"/>
      <c r="E52" s="88"/>
      <c r="F52" s="88"/>
      <c r="G52" s="88"/>
      <c r="H52" s="88"/>
      <c r="I52" s="88"/>
      <c r="J52" s="88"/>
      <c r="K52" s="86"/>
      <c r="L52" s="93"/>
      <c r="M52" s="89"/>
      <c r="N52" s="88"/>
    </row>
    <row r="53" spans="1:14" s="91" customFormat="1" x14ac:dyDescent="0.3">
      <c r="A53" s="90"/>
      <c r="B53" s="86"/>
      <c r="C53" s="88"/>
      <c r="D53" s="88"/>
      <c r="E53" s="88"/>
      <c r="F53" s="88"/>
      <c r="G53" s="88"/>
      <c r="H53" s="88"/>
      <c r="I53" s="88"/>
      <c r="J53" s="88"/>
      <c r="K53" s="86"/>
      <c r="L53" s="93"/>
      <c r="M53" s="89"/>
      <c r="N53" s="88"/>
    </row>
    <row r="54" spans="1:14" s="91" customFormat="1" x14ac:dyDescent="0.3">
      <c r="A54" s="90"/>
      <c r="B54" s="86"/>
      <c r="C54" s="88"/>
      <c r="D54" s="88"/>
      <c r="E54" s="88"/>
      <c r="F54" s="88"/>
      <c r="G54" s="88"/>
      <c r="H54" s="88"/>
      <c r="I54" s="88"/>
      <c r="J54" s="88"/>
      <c r="K54" s="86"/>
      <c r="L54" s="93"/>
      <c r="M54" s="89"/>
      <c r="N54" s="88"/>
    </row>
    <row r="55" spans="1:14" s="91" customFormat="1" x14ac:dyDescent="0.3">
      <c r="A55" s="90"/>
      <c r="B55" s="86"/>
      <c r="C55" s="88"/>
      <c r="D55" s="88"/>
      <c r="E55" s="88"/>
      <c r="F55" s="88"/>
      <c r="G55" s="88"/>
      <c r="H55" s="88"/>
      <c r="I55" s="88"/>
      <c r="J55" s="88"/>
      <c r="K55" s="86"/>
      <c r="L55" s="93"/>
      <c r="M55" s="89"/>
      <c r="N55" s="88"/>
    </row>
    <row r="56" spans="1:14" s="91" customFormat="1" x14ac:dyDescent="0.3">
      <c r="A56" s="90"/>
      <c r="B56" s="86"/>
      <c r="C56" s="88"/>
      <c r="D56" s="88"/>
      <c r="E56" s="88"/>
      <c r="F56" s="88"/>
      <c r="G56" s="88"/>
      <c r="H56" s="88"/>
      <c r="I56" s="88"/>
      <c r="J56" s="88"/>
      <c r="K56" s="86"/>
      <c r="L56" s="93"/>
      <c r="M56" s="89"/>
      <c r="N56" s="88"/>
    </row>
    <row r="57" spans="1:14" s="91" customFormat="1" x14ac:dyDescent="0.3">
      <c r="A57" s="90"/>
      <c r="B57" s="86"/>
      <c r="C57" s="88"/>
      <c r="D57" s="88"/>
      <c r="E57" s="88"/>
      <c r="F57" s="88"/>
      <c r="G57" s="88"/>
      <c r="H57" s="88"/>
      <c r="I57" s="88"/>
      <c r="J57" s="88"/>
      <c r="K57" s="86"/>
      <c r="L57" s="93"/>
      <c r="M57" s="89"/>
      <c r="N57" s="88"/>
    </row>
    <row r="58" spans="1:14" s="91" customFormat="1" x14ac:dyDescent="0.3">
      <c r="A58" s="90"/>
      <c r="B58" s="86"/>
      <c r="C58" s="88"/>
      <c r="D58" s="88"/>
      <c r="E58" s="88"/>
      <c r="F58" s="88"/>
      <c r="G58" s="88"/>
      <c r="H58" s="88"/>
      <c r="I58" s="88"/>
      <c r="J58" s="88"/>
      <c r="K58" s="86"/>
      <c r="L58" s="93"/>
      <c r="M58" s="89"/>
      <c r="N58" s="88"/>
    </row>
    <row r="59" spans="1:14" s="91" customFormat="1" x14ac:dyDescent="0.3">
      <c r="A59" s="90"/>
      <c r="B59" s="86"/>
      <c r="C59" s="88"/>
      <c r="D59" s="88"/>
      <c r="E59" s="88"/>
      <c r="F59" s="88"/>
      <c r="G59" s="88"/>
      <c r="H59" s="88"/>
      <c r="I59" s="88"/>
      <c r="J59" s="88"/>
      <c r="K59" s="86"/>
      <c r="L59" s="93"/>
      <c r="M59" s="89"/>
      <c r="N59" s="88"/>
    </row>
    <row r="60" spans="1:14" s="91" customFormat="1" x14ac:dyDescent="0.3">
      <c r="A60" s="90"/>
      <c r="B60" s="86"/>
      <c r="C60" s="88"/>
      <c r="D60" s="88"/>
      <c r="E60" s="88"/>
      <c r="F60" s="88"/>
      <c r="G60" s="88"/>
      <c r="H60" s="88"/>
      <c r="I60" s="88"/>
      <c r="J60" s="88"/>
      <c r="K60" s="86"/>
      <c r="L60" s="93"/>
      <c r="M60" s="89"/>
      <c r="N60" s="88"/>
    </row>
    <row r="61" spans="1:14" s="91" customFormat="1" x14ac:dyDescent="0.3">
      <c r="A61" s="90"/>
      <c r="B61" s="86"/>
      <c r="C61" s="88"/>
      <c r="D61" s="88"/>
      <c r="E61" s="88"/>
      <c r="F61" s="88"/>
      <c r="G61" s="88"/>
      <c r="H61" s="88"/>
      <c r="I61" s="88"/>
      <c r="J61" s="88"/>
      <c r="K61" s="86"/>
      <c r="L61" s="93"/>
      <c r="M61" s="89"/>
      <c r="N61" s="88"/>
    </row>
    <row r="62" spans="1:14" s="91" customFormat="1" x14ac:dyDescent="0.3">
      <c r="A62" s="90"/>
      <c r="B62" s="86"/>
      <c r="C62" s="88"/>
      <c r="D62" s="88"/>
      <c r="E62" s="88"/>
      <c r="F62" s="88"/>
      <c r="G62" s="88"/>
      <c r="H62" s="88"/>
      <c r="I62" s="88"/>
      <c r="J62" s="88"/>
      <c r="K62" s="86"/>
      <c r="L62" s="93"/>
      <c r="M62" s="93"/>
      <c r="N62" s="88"/>
    </row>
    <row r="63" spans="1:14" s="91" customFormat="1" x14ac:dyDescent="0.3">
      <c r="A63" s="90"/>
      <c r="B63" s="86"/>
      <c r="C63" s="88"/>
      <c r="D63" s="88"/>
      <c r="E63" s="88"/>
      <c r="F63" s="88"/>
      <c r="G63" s="88"/>
      <c r="H63" s="88"/>
      <c r="I63" s="88"/>
      <c r="J63" s="88"/>
      <c r="K63" s="86"/>
      <c r="L63" s="93"/>
      <c r="M63" s="93"/>
      <c r="N63" s="88"/>
    </row>
    <row r="64" spans="1:14" s="91" customFormat="1" x14ac:dyDescent="0.3">
      <c r="A64" s="90"/>
      <c r="B64" s="86"/>
      <c r="C64" s="88"/>
      <c r="D64" s="88"/>
      <c r="E64" s="88"/>
      <c r="F64" s="88"/>
      <c r="G64" s="88"/>
      <c r="H64" s="88"/>
      <c r="I64" s="88"/>
      <c r="J64" s="88"/>
      <c r="K64" s="86"/>
      <c r="L64" s="93"/>
      <c r="M64" s="93"/>
      <c r="N64" s="88"/>
    </row>
    <row r="65" spans="1:14" s="91" customFormat="1" x14ac:dyDescent="0.3">
      <c r="A65" s="90"/>
      <c r="B65" s="86"/>
      <c r="C65" s="88"/>
      <c r="D65" s="88"/>
      <c r="E65" s="88"/>
      <c r="F65" s="88"/>
      <c r="G65" s="88"/>
      <c r="H65" s="88"/>
      <c r="I65" s="88"/>
      <c r="J65" s="88"/>
      <c r="K65" s="86"/>
      <c r="L65" s="93"/>
      <c r="M65" s="93"/>
      <c r="N65" s="88"/>
    </row>
    <row r="66" spans="1:14" s="91" customFormat="1" x14ac:dyDescent="0.3">
      <c r="A66" s="90"/>
      <c r="B66" s="86"/>
      <c r="C66" s="88"/>
      <c r="D66" s="88"/>
      <c r="E66" s="88"/>
      <c r="F66" s="88"/>
      <c r="G66" s="88"/>
      <c r="H66" s="88"/>
      <c r="I66" s="88"/>
      <c r="J66" s="88"/>
      <c r="K66" s="86"/>
      <c r="L66" s="93"/>
      <c r="M66" s="93"/>
      <c r="N66" s="88"/>
    </row>
    <row r="67" spans="1:14" s="91" customFormat="1" x14ac:dyDescent="0.3">
      <c r="A67" s="90"/>
      <c r="B67" s="86"/>
      <c r="C67" s="88"/>
      <c r="D67" s="88"/>
      <c r="E67" s="88"/>
      <c r="F67" s="88"/>
      <c r="G67" s="88"/>
      <c r="H67" s="88"/>
      <c r="I67" s="88"/>
      <c r="J67" s="88"/>
      <c r="K67" s="86"/>
      <c r="L67" s="93"/>
      <c r="M67" s="93"/>
      <c r="N67" s="88"/>
    </row>
    <row r="68" spans="1:14" s="91" customFormat="1" x14ac:dyDescent="0.3">
      <c r="A68" s="90"/>
      <c r="B68" s="86"/>
      <c r="C68" s="88"/>
      <c r="D68" s="88"/>
      <c r="E68" s="88"/>
      <c r="F68" s="88"/>
      <c r="G68" s="88"/>
      <c r="H68" s="88"/>
      <c r="I68" s="88"/>
      <c r="J68" s="88"/>
      <c r="K68" s="86"/>
      <c r="L68" s="93"/>
      <c r="M68" s="93"/>
      <c r="N68" s="88"/>
    </row>
    <row r="69" spans="1:14" s="91" customFormat="1" x14ac:dyDescent="0.3">
      <c r="A69" s="90"/>
      <c r="B69" s="86"/>
      <c r="C69" s="88"/>
      <c r="D69" s="88"/>
      <c r="E69" s="88"/>
      <c r="F69" s="88"/>
      <c r="G69" s="88"/>
      <c r="H69" s="88"/>
      <c r="I69" s="88"/>
      <c r="J69" s="88"/>
      <c r="K69" s="86"/>
      <c r="L69" s="93"/>
      <c r="M69" s="93"/>
      <c r="N69" s="88"/>
    </row>
    <row r="70" spans="1:14" s="91" customFormat="1" x14ac:dyDescent="0.3">
      <c r="A70" s="90"/>
      <c r="B70" s="86"/>
      <c r="C70" s="88"/>
      <c r="D70" s="88"/>
      <c r="E70" s="88"/>
      <c r="F70" s="88"/>
      <c r="G70" s="88"/>
      <c r="H70" s="88"/>
      <c r="I70" s="88"/>
      <c r="J70" s="88"/>
      <c r="K70" s="86"/>
      <c r="L70" s="93"/>
      <c r="M70" s="93"/>
      <c r="N70" s="88"/>
    </row>
    <row r="71" spans="1:14" s="91" customFormat="1" x14ac:dyDescent="0.3">
      <c r="A71" s="90"/>
      <c r="B71" s="86"/>
      <c r="C71" s="88"/>
      <c r="D71" s="88"/>
      <c r="E71" s="88"/>
      <c r="F71" s="88"/>
      <c r="G71" s="88"/>
      <c r="H71" s="88"/>
      <c r="I71" s="88"/>
      <c r="J71" s="88"/>
      <c r="K71" s="86"/>
      <c r="L71" s="93"/>
      <c r="M71" s="93"/>
      <c r="N71" s="88"/>
    </row>
    <row r="72" spans="1:14" s="91" customFormat="1" x14ac:dyDescent="0.3">
      <c r="A72" s="90"/>
      <c r="B72" s="86"/>
      <c r="C72" s="88"/>
      <c r="D72" s="88"/>
      <c r="E72" s="88"/>
      <c r="F72" s="88"/>
      <c r="G72" s="88"/>
      <c r="H72" s="88"/>
      <c r="I72" s="88"/>
      <c r="J72" s="88"/>
      <c r="K72" s="86"/>
      <c r="L72" s="93"/>
      <c r="M72" s="93"/>
      <c r="N72" s="88"/>
    </row>
    <row r="73" spans="1:14" s="91" customFormat="1" x14ac:dyDescent="0.3">
      <c r="A73" s="90"/>
      <c r="B73" s="86"/>
      <c r="C73" s="88"/>
      <c r="D73" s="88"/>
      <c r="E73" s="88"/>
      <c r="F73" s="88"/>
      <c r="G73" s="88"/>
      <c r="H73" s="88"/>
      <c r="I73" s="88"/>
      <c r="J73" s="88"/>
      <c r="K73" s="86"/>
      <c r="L73" s="93"/>
      <c r="M73" s="93"/>
      <c r="N73" s="88"/>
    </row>
    <row r="74" spans="1:14" s="91" customFormat="1" x14ac:dyDescent="0.3">
      <c r="A74" s="90"/>
      <c r="B74" s="86"/>
      <c r="C74" s="88"/>
      <c r="D74" s="88"/>
      <c r="E74" s="88"/>
      <c r="F74" s="88"/>
      <c r="G74" s="88"/>
      <c r="H74" s="88"/>
      <c r="I74" s="88"/>
      <c r="J74" s="88"/>
      <c r="K74" s="86"/>
      <c r="L74" s="93"/>
      <c r="M74" s="93"/>
      <c r="N74" s="88"/>
    </row>
    <row r="75" spans="1:14" s="91" customFormat="1" x14ac:dyDescent="0.3">
      <c r="A75" s="90"/>
      <c r="B75" s="86"/>
      <c r="C75" s="88"/>
      <c r="D75" s="88"/>
      <c r="E75" s="88"/>
      <c r="F75" s="88"/>
      <c r="G75" s="88"/>
      <c r="H75" s="88"/>
      <c r="I75" s="88"/>
      <c r="J75" s="88"/>
      <c r="K75" s="86"/>
      <c r="L75" s="93"/>
      <c r="M75" s="93"/>
      <c r="N75" s="88"/>
    </row>
    <row r="76" spans="1:14" s="91" customFormat="1" x14ac:dyDescent="0.3">
      <c r="A76" s="90"/>
      <c r="B76" s="86"/>
      <c r="C76" s="88"/>
      <c r="D76" s="88"/>
      <c r="E76" s="88"/>
      <c r="F76" s="88"/>
      <c r="G76" s="88"/>
      <c r="H76" s="88"/>
      <c r="I76" s="88"/>
      <c r="J76" s="88"/>
      <c r="K76" s="86"/>
      <c r="L76" s="93"/>
      <c r="M76" s="89"/>
    </row>
    <row r="77" spans="1:14" s="91" customFormat="1" x14ac:dyDescent="0.3">
      <c r="A77" s="90"/>
      <c r="B77" s="86"/>
      <c r="C77" s="88"/>
      <c r="D77" s="88"/>
      <c r="E77" s="88"/>
      <c r="F77" s="88"/>
      <c r="G77" s="88"/>
      <c r="H77" s="88"/>
      <c r="I77" s="88"/>
      <c r="J77" s="88"/>
      <c r="K77" s="86"/>
      <c r="L77" s="93"/>
      <c r="M77" s="89"/>
    </row>
    <row r="78" spans="1:14" s="91" customFormat="1" x14ac:dyDescent="0.3">
      <c r="A78" s="90"/>
      <c r="B78" s="86"/>
      <c r="C78" s="88"/>
      <c r="D78" s="88"/>
      <c r="E78" s="88"/>
      <c r="F78" s="88"/>
      <c r="G78" s="88"/>
      <c r="H78" s="88"/>
      <c r="I78" s="88"/>
      <c r="J78" s="88"/>
      <c r="K78" s="86"/>
      <c r="L78" s="93"/>
      <c r="M78" s="89"/>
    </row>
    <row r="79" spans="1:14" s="91" customFormat="1" x14ac:dyDescent="0.3">
      <c r="A79" s="90"/>
      <c r="B79" s="86"/>
      <c r="C79" s="88"/>
      <c r="D79" s="88"/>
      <c r="E79" s="88"/>
      <c r="F79" s="88"/>
      <c r="G79" s="88"/>
      <c r="H79" s="88"/>
      <c r="I79" s="88"/>
      <c r="J79" s="88"/>
      <c r="K79" s="86"/>
      <c r="L79" s="93"/>
      <c r="M79" s="89"/>
    </row>
    <row r="80" spans="1:14" s="91" customFormat="1" x14ac:dyDescent="0.3">
      <c r="A80" s="90"/>
      <c r="B80" s="86"/>
      <c r="C80" s="88"/>
      <c r="D80" s="88"/>
      <c r="E80" s="88"/>
      <c r="F80" s="88"/>
      <c r="G80" s="88"/>
      <c r="H80" s="88"/>
      <c r="I80" s="88"/>
      <c r="J80" s="88"/>
      <c r="K80" s="86"/>
      <c r="L80" s="93"/>
      <c r="M80" s="89"/>
    </row>
    <row r="81" spans="1:14" s="91" customFormat="1" x14ac:dyDescent="0.3">
      <c r="A81" s="90"/>
      <c r="B81" s="86"/>
      <c r="C81" s="88"/>
      <c r="D81" s="88"/>
      <c r="E81" s="88"/>
      <c r="F81" s="88"/>
      <c r="G81" s="88"/>
      <c r="H81" s="88"/>
      <c r="I81" s="88"/>
      <c r="J81" s="88"/>
      <c r="K81" s="86"/>
      <c r="L81" s="93"/>
      <c r="M81" s="89"/>
    </row>
    <row r="82" spans="1:14" s="91" customFormat="1" x14ac:dyDescent="0.3">
      <c r="A82" s="90"/>
      <c r="B82" s="86"/>
      <c r="C82" s="88"/>
      <c r="D82" s="88"/>
      <c r="E82" s="88"/>
      <c r="F82" s="88"/>
      <c r="G82" s="88"/>
      <c r="H82" s="88"/>
      <c r="I82" s="88"/>
      <c r="J82" s="88"/>
      <c r="K82" s="86"/>
      <c r="L82" s="93"/>
      <c r="M82" s="89"/>
    </row>
    <row r="83" spans="1:14" s="91" customFormat="1" x14ac:dyDescent="0.3">
      <c r="A83" s="90"/>
      <c r="B83" s="86"/>
      <c r="C83" s="88"/>
      <c r="D83" s="88"/>
      <c r="E83" s="88"/>
      <c r="F83" s="88"/>
      <c r="G83" s="88"/>
      <c r="H83" s="88"/>
      <c r="I83" s="88"/>
      <c r="J83" s="88"/>
      <c r="K83" s="86"/>
      <c r="L83" s="93"/>
      <c r="M83" s="89"/>
    </row>
    <row r="84" spans="1:14" s="91" customFormat="1" x14ac:dyDescent="0.3">
      <c r="A84" s="90"/>
      <c r="B84" s="86"/>
      <c r="C84" s="88"/>
      <c r="D84" s="88"/>
      <c r="E84" s="88"/>
      <c r="F84" s="88"/>
      <c r="G84" s="88"/>
      <c r="H84" s="88"/>
      <c r="I84" s="88"/>
      <c r="J84" s="88"/>
      <c r="K84" s="86"/>
      <c r="L84" s="93"/>
      <c r="M84" s="89"/>
    </row>
    <row r="85" spans="1:14" s="91" customFormat="1" x14ac:dyDescent="0.3">
      <c r="A85" s="90"/>
      <c r="B85" s="86"/>
      <c r="C85" s="88"/>
      <c r="D85" s="88"/>
      <c r="E85" s="88"/>
      <c r="F85" s="88"/>
      <c r="G85" s="88"/>
      <c r="H85" s="88"/>
      <c r="I85" s="88"/>
      <c r="J85" s="88"/>
      <c r="K85" s="86"/>
      <c r="L85" s="93"/>
      <c r="M85" s="89"/>
    </row>
    <row r="86" spans="1:14" s="91" customFormat="1" x14ac:dyDescent="0.3">
      <c r="A86" s="90"/>
      <c r="B86" s="86"/>
      <c r="C86" s="88"/>
      <c r="D86" s="88"/>
      <c r="E86" s="88"/>
      <c r="F86" s="88"/>
      <c r="G86" s="88"/>
      <c r="H86" s="88"/>
      <c r="I86" s="88"/>
      <c r="J86" s="88"/>
      <c r="K86" s="86"/>
      <c r="L86" s="93"/>
      <c r="M86" s="89"/>
    </row>
    <row r="87" spans="1:14" s="91" customFormat="1" x14ac:dyDescent="0.3">
      <c r="A87" s="90"/>
      <c r="B87" s="86"/>
      <c r="C87" s="88"/>
      <c r="D87" s="88"/>
      <c r="E87" s="88"/>
      <c r="F87" s="88"/>
      <c r="G87" s="88"/>
      <c r="H87" s="88"/>
      <c r="I87" s="88"/>
      <c r="J87" s="88"/>
      <c r="K87" s="86"/>
      <c r="L87" s="93"/>
      <c r="M87" s="89"/>
    </row>
    <row r="88" spans="1:14" s="91" customFormat="1" x14ac:dyDescent="0.3">
      <c r="A88" s="90"/>
      <c r="B88" s="86"/>
      <c r="C88" s="88"/>
      <c r="D88" s="88"/>
      <c r="E88" s="88"/>
      <c r="F88" s="88"/>
      <c r="G88" s="88"/>
      <c r="H88" s="88"/>
      <c r="I88" s="88"/>
      <c r="J88" s="88"/>
      <c r="K88" s="86"/>
      <c r="L88" s="93"/>
      <c r="M88" s="89"/>
    </row>
    <row r="89" spans="1:14" s="91" customFormat="1" x14ac:dyDescent="0.3">
      <c r="A89" s="90"/>
      <c r="B89" s="86"/>
      <c r="C89" s="88"/>
      <c r="D89" s="88"/>
      <c r="E89" s="88"/>
      <c r="F89" s="88"/>
      <c r="G89" s="88"/>
      <c r="H89" s="88"/>
      <c r="I89" s="88"/>
      <c r="J89" s="88"/>
      <c r="K89" s="86"/>
      <c r="L89" s="93"/>
      <c r="M89" s="89"/>
      <c r="N89" s="88"/>
    </row>
    <row r="90" spans="1:14" s="91" customFormat="1" x14ac:dyDescent="0.3">
      <c r="A90" s="90"/>
      <c r="B90" s="86"/>
      <c r="C90" s="88"/>
      <c r="D90" s="88"/>
      <c r="E90" s="88"/>
      <c r="F90" s="88"/>
      <c r="G90" s="88"/>
      <c r="H90" s="88"/>
      <c r="I90" s="88"/>
      <c r="J90" s="88"/>
      <c r="K90" s="86"/>
      <c r="L90" s="93"/>
      <c r="M90" s="89"/>
      <c r="N90" s="88"/>
    </row>
    <row r="91" spans="1:14" s="91" customFormat="1" x14ac:dyDescent="0.3">
      <c r="A91" s="90"/>
      <c r="B91" s="86"/>
      <c r="C91" s="88"/>
      <c r="D91" s="88"/>
      <c r="E91" s="88"/>
      <c r="F91" s="88"/>
      <c r="G91" s="88"/>
      <c r="H91" s="88"/>
      <c r="I91" s="88"/>
      <c r="J91" s="88"/>
      <c r="K91" s="86"/>
      <c r="L91" s="93"/>
      <c r="M91" s="89"/>
      <c r="N91" s="88"/>
    </row>
    <row r="92" spans="1:14" s="91" customFormat="1" x14ac:dyDescent="0.3">
      <c r="A92" s="90"/>
      <c r="B92" s="86"/>
      <c r="C92" s="88"/>
      <c r="D92" s="88"/>
      <c r="E92" s="88"/>
      <c r="F92" s="88"/>
      <c r="G92" s="88"/>
      <c r="H92" s="88"/>
      <c r="I92" s="88"/>
      <c r="J92" s="88"/>
      <c r="K92" s="86"/>
      <c r="L92" s="93"/>
      <c r="M92" s="89"/>
      <c r="N92" s="88"/>
    </row>
    <row r="93" spans="1:14" s="91" customFormat="1" x14ac:dyDescent="0.3">
      <c r="A93" s="90"/>
      <c r="B93" s="86"/>
      <c r="C93" s="88"/>
      <c r="D93" s="88"/>
      <c r="E93" s="88"/>
      <c r="F93" s="88"/>
      <c r="G93" s="88"/>
      <c r="H93" s="88"/>
      <c r="I93" s="88"/>
      <c r="J93" s="88"/>
      <c r="K93" s="86"/>
      <c r="L93" s="93"/>
      <c r="M93" s="89"/>
      <c r="N93" s="88"/>
    </row>
    <row r="94" spans="1:14" s="91" customFormat="1" x14ac:dyDescent="0.3">
      <c r="A94" s="90"/>
      <c r="B94" s="86"/>
      <c r="C94" s="88"/>
      <c r="D94" s="88"/>
      <c r="E94" s="88"/>
      <c r="F94" s="88"/>
      <c r="G94" s="88"/>
      <c r="H94" s="88"/>
      <c r="I94" s="88"/>
      <c r="J94" s="88"/>
      <c r="K94" s="86"/>
      <c r="L94" s="93"/>
      <c r="M94" s="89"/>
      <c r="N94" s="88"/>
    </row>
    <row r="95" spans="1:14" s="91" customFormat="1" x14ac:dyDescent="0.3">
      <c r="A95" s="90"/>
      <c r="B95" s="86"/>
      <c r="C95" s="88"/>
      <c r="D95" s="88"/>
      <c r="E95" s="88"/>
      <c r="F95" s="88"/>
      <c r="G95" s="88"/>
      <c r="H95" s="88"/>
      <c r="I95" s="88"/>
      <c r="J95" s="88"/>
      <c r="K95" s="86"/>
      <c r="L95" s="93"/>
      <c r="M95" s="89"/>
      <c r="N95" s="88"/>
    </row>
    <row r="96" spans="1:14" s="91" customFormat="1" x14ac:dyDescent="0.3">
      <c r="A96" s="90"/>
      <c r="B96" s="86"/>
      <c r="C96" s="88"/>
      <c r="D96" s="88"/>
      <c r="E96" s="88"/>
      <c r="F96" s="88"/>
      <c r="G96" s="88"/>
      <c r="H96" s="88"/>
      <c r="I96" s="88"/>
      <c r="J96" s="88"/>
      <c r="K96" s="86"/>
      <c r="L96" s="93"/>
      <c r="M96" s="89"/>
      <c r="N96" s="88"/>
    </row>
    <row r="97" spans="1:14" s="91" customFormat="1" x14ac:dyDescent="0.3">
      <c r="A97" s="90"/>
      <c r="B97" s="86"/>
      <c r="C97" s="88"/>
      <c r="D97" s="88"/>
      <c r="E97" s="88"/>
      <c r="F97" s="88"/>
      <c r="G97" s="88"/>
      <c r="H97" s="88"/>
      <c r="I97" s="88"/>
      <c r="J97" s="88"/>
      <c r="K97" s="86"/>
      <c r="L97" s="93"/>
      <c r="M97" s="89"/>
      <c r="N97" s="88"/>
    </row>
    <row r="98" spans="1:14" s="91" customFormat="1" x14ac:dyDescent="0.3">
      <c r="A98" s="90"/>
      <c r="B98" s="86"/>
      <c r="C98" s="88"/>
      <c r="D98" s="88"/>
      <c r="E98" s="88"/>
      <c r="F98" s="88"/>
      <c r="G98" s="88"/>
      <c r="H98" s="88"/>
      <c r="I98" s="88"/>
      <c r="J98" s="88"/>
      <c r="K98" s="86"/>
      <c r="L98" s="93"/>
      <c r="M98" s="89"/>
      <c r="N98" s="88"/>
    </row>
    <row r="99" spans="1:14" s="91" customFormat="1" x14ac:dyDescent="0.3">
      <c r="A99" s="90"/>
      <c r="B99" s="86"/>
      <c r="C99" s="88"/>
      <c r="D99" s="88"/>
      <c r="E99" s="88"/>
      <c r="F99" s="88"/>
      <c r="G99" s="88"/>
      <c r="H99" s="88"/>
      <c r="I99" s="88"/>
      <c r="J99" s="88"/>
      <c r="K99" s="86"/>
      <c r="L99" s="93"/>
      <c r="M99" s="89"/>
      <c r="N99" s="88"/>
    </row>
    <row r="100" spans="1:14" s="91" customFormat="1" x14ac:dyDescent="0.3">
      <c r="A100" s="90"/>
      <c r="B100" s="86"/>
      <c r="C100" s="88"/>
      <c r="D100" s="88"/>
      <c r="E100" s="88"/>
      <c r="F100" s="88"/>
      <c r="G100" s="88"/>
      <c r="H100" s="88"/>
      <c r="I100" s="88"/>
      <c r="J100" s="88"/>
      <c r="K100" s="86"/>
      <c r="L100" s="93"/>
      <c r="M100" s="89"/>
      <c r="N100" s="88"/>
    </row>
    <row r="101" spans="1:14" s="91" customFormat="1" x14ac:dyDescent="0.3">
      <c r="A101" s="90"/>
      <c r="B101" s="86"/>
      <c r="C101" s="88"/>
      <c r="D101" s="88"/>
      <c r="E101" s="88"/>
      <c r="F101" s="88"/>
      <c r="G101" s="88"/>
      <c r="H101" s="88"/>
      <c r="I101" s="88"/>
      <c r="J101" s="88"/>
      <c r="K101" s="86"/>
      <c r="L101" s="93"/>
      <c r="M101" s="89"/>
      <c r="N101" s="88"/>
    </row>
    <row r="102" spans="1:14" s="91" customFormat="1" x14ac:dyDescent="0.3">
      <c r="A102" s="90"/>
      <c r="B102" s="86"/>
      <c r="C102" s="88"/>
      <c r="D102" s="88"/>
      <c r="E102" s="88"/>
      <c r="F102" s="88"/>
      <c r="G102" s="88"/>
      <c r="H102" s="88"/>
      <c r="I102" s="88"/>
      <c r="J102" s="88"/>
      <c r="K102" s="86"/>
      <c r="L102" s="93"/>
      <c r="M102" s="89"/>
      <c r="N102" s="88"/>
    </row>
    <row r="103" spans="1:14" s="91" customFormat="1" x14ac:dyDescent="0.3">
      <c r="A103" s="90"/>
      <c r="B103" s="86"/>
      <c r="C103" s="88"/>
      <c r="D103" s="88"/>
      <c r="E103" s="88"/>
      <c r="F103" s="88"/>
      <c r="G103" s="88"/>
      <c r="H103" s="88"/>
      <c r="I103" s="88"/>
      <c r="J103" s="88"/>
      <c r="K103" s="86"/>
      <c r="L103" s="93"/>
      <c r="M103" s="89"/>
      <c r="N103" s="88"/>
    </row>
    <row r="104" spans="1:14" s="91" customFormat="1" x14ac:dyDescent="0.3">
      <c r="A104" s="90"/>
      <c r="B104" s="86"/>
      <c r="C104" s="88"/>
      <c r="D104" s="88"/>
      <c r="E104" s="88"/>
      <c r="F104" s="88"/>
      <c r="G104" s="88"/>
      <c r="H104" s="88"/>
      <c r="I104" s="88"/>
      <c r="J104" s="88"/>
      <c r="K104" s="86"/>
      <c r="L104" s="93"/>
      <c r="M104" s="89"/>
      <c r="N104" s="88"/>
    </row>
    <row r="105" spans="1:14" s="91" customFormat="1" x14ac:dyDescent="0.3">
      <c r="A105" s="90"/>
      <c r="B105" s="86"/>
      <c r="C105" s="88"/>
      <c r="D105" s="88"/>
      <c r="E105" s="88"/>
      <c r="F105" s="88"/>
      <c r="G105" s="88"/>
      <c r="H105" s="88"/>
      <c r="I105" s="88"/>
      <c r="J105" s="88"/>
      <c r="K105" s="86"/>
      <c r="L105" s="93"/>
      <c r="M105" s="89"/>
      <c r="N105" s="88"/>
    </row>
    <row r="106" spans="1:14" s="91" customFormat="1" x14ac:dyDescent="0.3">
      <c r="A106" s="90"/>
      <c r="B106" s="86"/>
      <c r="C106" s="88"/>
      <c r="D106" s="88"/>
      <c r="E106" s="88"/>
      <c r="F106" s="88"/>
      <c r="G106" s="88"/>
      <c r="H106" s="88"/>
      <c r="I106" s="88"/>
      <c r="J106" s="88"/>
      <c r="K106" s="86"/>
      <c r="L106" s="93"/>
      <c r="M106" s="89"/>
      <c r="N106" s="88"/>
    </row>
    <row r="107" spans="1:14" s="91" customFormat="1" x14ac:dyDescent="0.3">
      <c r="A107" s="90"/>
      <c r="B107" s="86"/>
      <c r="C107" s="88"/>
      <c r="D107" s="88"/>
      <c r="E107" s="88"/>
      <c r="F107" s="88"/>
      <c r="G107" s="88"/>
      <c r="H107" s="88"/>
      <c r="I107" s="88"/>
      <c r="J107" s="88"/>
      <c r="K107" s="86"/>
      <c r="L107" s="93"/>
      <c r="M107" s="89"/>
      <c r="N107" s="88"/>
    </row>
    <row r="108" spans="1:14" s="91" customFormat="1" x14ac:dyDescent="0.3">
      <c r="A108" s="90"/>
      <c r="B108" s="86"/>
      <c r="C108" s="88"/>
      <c r="E108" s="88"/>
      <c r="F108" s="88"/>
      <c r="G108" s="88"/>
      <c r="H108" s="88"/>
      <c r="I108" s="88"/>
      <c r="J108" s="88"/>
      <c r="K108" s="86"/>
      <c r="L108" s="93"/>
      <c r="M108" s="89"/>
      <c r="N108" s="88"/>
    </row>
    <row r="109" spans="1:14" s="91" customFormat="1" x14ac:dyDescent="0.3">
      <c r="A109" s="90"/>
      <c r="B109" s="86"/>
      <c r="C109" s="88"/>
      <c r="D109" s="88"/>
      <c r="E109" s="88"/>
      <c r="F109" s="88"/>
      <c r="G109" s="88"/>
      <c r="H109" s="88"/>
      <c r="I109" s="88"/>
      <c r="J109" s="88"/>
      <c r="K109" s="86"/>
      <c r="L109" s="93"/>
      <c r="M109" s="89"/>
      <c r="N109" s="88"/>
    </row>
    <row r="110" spans="1:14" s="91" customFormat="1" x14ac:dyDescent="0.3">
      <c r="A110" s="90"/>
      <c r="B110" s="86"/>
      <c r="C110" s="88"/>
      <c r="E110" s="88"/>
      <c r="F110" s="88"/>
      <c r="G110" s="88"/>
      <c r="H110" s="88"/>
      <c r="I110" s="88"/>
      <c r="J110" s="88"/>
      <c r="K110" s="86"/>
      <c r="L110" s="93"/>
      <c r="M110" s="89"/>
      <c r="N110" s="88"/>
    </row>
    <row r="111" spans="1:14" s="91" customFormat="1" x14ac:dyDescent="0.3">
      <c r="A111" s="90"/>
      <c r="B111" s="86"/>
      <c r="C111" s="88"/>
      <c r="D111" s="88"/>
      <c r="E111" s="88"/>
      <c r="F111" s="88"/>
      <c r="G111" s="88"/>
      <c r="H111" s="88"/>
      <c r="I111" s="88"/>
      <c r="J111" s="88"/>
      <c r="K111" s="86"/>
      <c r="L111" s="93"/>
      <c r="M111" s="89"/>
      <c r="N111" s="88"/>
    </row>
    <row r="112" spans="1:14" s="91" customFormat="1" x14ac:dyDescent="0.3">
      <c r="A112" s="90"/>
      <c r="B112" s="86"/>
      <c r="C112" s="88"/>
      <c r="D112" s="88"/>
      <c r="E112" s="88"/>
      <c r="F112" s="88"/>
      <c r="G112" s="88"/>
      <c r="H112" s="88"/>
      <c r="I112" s="88"/>
      <c r="J112" s="88"/>
      <c r="K112" s="86"/>
      <c r="L112" s="93"/>
      <c r="M112" s="89"/>
      <c r="N112" s="88"/>
    </row>
    <row r="113" spans="1:14" s="91" customFormat="1" x14ac:dyDescent="0.3">
      <c r="A113" s="90"/>
      <c r="B113" s="86"/>
      <c r="C113" s="88"/>
      <c r="D113" s="88"/>
      <c r="E113" s="88"/>
      <c r="F113" s="88"/>
      <c r="G113" s="88"/>
      <c r="H113" s="88"/>
      <c r="I113" s="88"/>
      <c r="J113" s="88"/>
      <c r="K113" s="86"/>
      <c r="L113" s="93"/>
      <c r="M113" s="89"/>
      <c r="N113" s="88"/>
    </row>
    <row r="114" spans="1:14" s="91" customFormat="1" x14ac:dyDescent="0.3">
      <c r="A114" s="90"/>
      <c r="B114" s="86"/>
      <c r="C114" s="88"/>
      <c r="D114" s="88"/>
      <c r="E114" s="88"/>
      <c r="F114" s="88"/>
      <c r="G114" s="88"/>
      <c r="H114" s="88"/>
      <c r="I114" s="88"/>
      <c r="J114" s="88"/>
      <c r="K114" s="86"/>
      <c r="L114" s="93"/>
      <c r="M114" s="89"/>
      <c r="N114" s="88"/>
    </row>
    <row r="115" spans="1:14" s="91" customFormat="1" x14ac:dyDescent="0.3">
      <c r="A115" s="90"/>
      <c r="B115" s="86"/>
      <c r="C115" s="88"/>
      <c r="D115" s="88"/>
      <c r="E115" s="88"/>
      <c r="F115" s="88"/>
      <c r="G115" s="88"/>
      <c r="H115" s="88"/>
      <c r="I115" s="88"/>
      <c r="J115" s="88"/>
      <c r="K115" s="86"/>
      <c r="L115" s="93"/>
      <c r="M115" s="89"/>
      <c r="N115" s="88"/>
    </row>
    <row r="116" spans="1:14" s="91" customFormat="1" x14ac:dyDescent="0.3">
      <c r="A116" s="90"/>
      <c r="B116" s="86"/>
      <c r="C116" s="88"/>
      <c r="D116" s="88"/>
      <c r="E116" s="88"/>
      <c r="F116" s="88"/>
      <c r="G116" s="88"/>
      <c r="H116" s="88"/>
      <c r="I116" s="88"/>
      <c r="J116" s="88"/>
      <c r="K116" s="86"/>
      <c r="L116" s="93"/>
      <c r="M116" s="89"/>
      <c r="N116" s="88"/>
    </row>
    <row r="117" spans="1:14" s="91" customFormat="1" x14ac:dyDescent="0.3">
      <c r="A117" s="90"/>
      <c r="B117" s="86"/>
      <c r="C117" s="88"/>
      <c r="D117" s="88"/>
      <c r="E117" s="88"/>
      <c r="F117" s="88"/>
      <c r="G117" s="88"/>
      <c r="H117" s="88"/>
      <c r="I117" s="88"/>
      <c r="J117" s="88"/>
      <c r="K117" s="86"/>
      <c r="L117" s="93"/>
      <c r="M117" s="89"/>
      <c r="N117" s="88"/>
    </row>
    <row r="118" spans="1:14" s="91" customFormat="1" x14ac:dyDescent="0.3">
      <c r="A118" s="90"/>
      <c r="B118" s="86"/>
      <c r="C118" s="88"/>
      <c r="D118" s="88"/>
      <c r="E118" s="88"/>
      <c r="F118" s="88"/>
      <c r="G118" s="88"/>
      <c r="H118" s="88"/>
      <c r="I118" s="88"/>
      <c r="J118" s="88"/>
      <c r="K118" s="86"/>
      <c r="L118" s="93"/>
      <c r="M118" s="89"/>
      <c r="N118" s="88"/>
    </row>
    <row r="119" spans="1:14" s="91" customFormat="1" x14ac:dyDescent="0.3">
      <c r="A119" s="90"/>
      <c r="B119" s="86"/>
      <c r="C119" s="88"/>
      <c r="D119" s="88"/>
      <c r="E119" s="88"/>
      <c r="F119" s="88"/>
      <c r="G119" s="88"/>
      <c r="H119" s="88"/>
      <c r="I119" s="88"/>
      <c r="J119" s="88"/>
      <c r="K119" s="86"/>
      <c r="L119" s="93"/>
      <c r="M119" s="89"/>
      <c r="N119" s="88"/>
    </row>
    <row r="120" spans="1:14" s="91" customFormat="1" x14ac:dyDescent="0.3">
      <c r="A120" s="90"/>
      <c r="B120" s="86"/>
      <c r="C120" s="88"/>
      <c r="D120" s="88"/>
      <c r="E120" s="88"/>
      <c r="F120" s="88"/>
      <c r="G120" s="88"/>
      <c r="H120" s="88"/>
      <c r="I120" s="88"/>
      <c r="J120" s="88"/>
      <c r="K120" s="86"/>
      <c r="L120" s="93"/>
      <c r="M120" s="89"/>
      <c r="N120" s="88"/>
    </row>
    <row r="121" spans="1:14" s="91" customFormat="1" x14ac:dyDescent="0.3">
      <c r="A121" s="90"/>
      <c r="B121" s="86"/>
      <c r="C121" s="88"/>
      <c r="D121" s="88"/>
      <c r="E121" s="88"/>
      <c r="F121" s="88"/>
      <c r="G121" s="88"/>
      <c r="H121" s="88"/>
      <c r="I121" s="88"/>
      <c r="J121" s="88"/>
      <c r="K121" s="86"/>
      <c r="L121" s="93"/>
      <c r="M121" s="89"/>
      <c r="N121" s="88"/>
    </row>
    <row r="122" spans="1:14" s="91" customFormat="1" x14ac:dyDescent="0.3">
      <c r="A122" s="90"/>
      <c r="B122" s="86"/>
      <c r="C122" s="88"/>
      <c r="D122" s="88"/>
      <c r="E122" s="88"/>
      <c r="F122" s="88"/>
      <c r="G122" s="88"/>
      <c r="H122" s="88"/>
      <c r="I122" s="88"/>
      <c r="J122" s="88"/>
      <c r="K122" s="86"/>
      <c r="L122" s="93"/>
      <c r="M122" s="89"/>
      <c r="N122" s="88"/>
    </row>
    <row r="123" spans="1:14" s="91" customFormat="1" x14ac:dyDescent="0.3">
      <c r="A123" s="90"/>
      <c r="B123" s="86"/>
      <c r="C123" s="88"/>
      <c r="D123" s="88"/>
      <c r="E123" s="88"/>
      <c r="F123" s="88"/>
      <c r="G123" s="88"/>
      <c r="H123" s="88"/>
      <c r="I123" s="88"/>
      <c r="J123" s="88"/>
      <c r="K123" s="86"/>
      <c r="L123" s="93"/>
      <c r="M123" s="89"/>
      <c r="N123" s="88"/>
    </row>
    <row r="124" spans="1:14" s="91" customFormat="1" x14ac:dyDescent="0.3">
      <c r="A124" s="90"/>
      <c r="B124" s="86"/>
      <c r="C124" s="88"/>
      <c r="D124" s="88"/>
      <c r="E124" s="88"/>
      <c r="F124" s="88"/>
      <c r="G124" s="88"/>
      <c r="H124" s="88"/>
      <c r="I124" s="88"/>
      <c r="J124" s="88"/>
      <c r="K124" s="86"/>
      <c r="L124" s="93"/>
      <c r="M124" s="89"/>
      <c r="N124" s="88"/>
    </row>
    <row r="125" spans="1:14" s="91" customFormat="1" x14ac:dyDescent="0.3">
      <c r="A125" s="90"/>
      <c r="B125" s="86"/>
      <c r="C125" s="88"/>
      <c r="D125" s="88"/>
      <c r="E125" s="88"/>
      <c r="F125" s="88"/>
      <c r="G125" s="88"/>
      <c r="H125" s="88"/>
      <c r="I125" s="88"/>
      <c r="J125" s="88"/>
      <c r="K125" s="86"/>
      <c r="L125" s="93"/>
      <c r="M125" s="89"/>
      <c r="N125" s="88"/>
    </row>
    <row r="126" spans="1:14" s="91" customFormat="1" x14ac:dyDescent="0.3">
      <c r="A126" s="90"/>
      <c r="B126" s="86"/>
      <c r="C126" s="88"/>
      <c r="D126" s="88"/>
      <c r="E126" s="88"/>
      <c r="F126" s="88"/>
      <c r="G126" s="88"/>
      <c r="H126" s="88"/>
      <c r="I126" s="88"/>
      <c r="J126" s="88"/>
      <c r="K126" s="86"/>
      <c r="L126" s="93"/>
      <c r="M126" s="89"/>
      <c r="N126" s="88"/>
    </row>
    <row r="127" spans="1:14" s="91" customFormat="1" x14ac:dyDescent="0.3">
      <c r="A127" s="90"/>
      <c r="B127" s="86"/>
      <c r="C127" s="88"/>
      <c r="D127" s="88"/>
      <c r="E127" s="88"/>
      <c r="F127" s="88"/>
      <c r="G127" s="88"/>
      <c r="H127" s="88"/>
      <c r="I127" s="88"/>
      <c r="J127" s="88"/>
      <c r="K127" s="86"/>
      <c r="L127" s="93"/>
      <c r="M127" s="89"/>
      <c r="N127" s="88"/>
    </row>
    <row r="128" spans="1:14" s="91" customFormat="1" x14ac:dyDescent="0.3">
      <c r="A128" s="90"/>
      <c r="B128" s="86"/>
      <c r="C128" s="88"/>
      <c r="D128" s="88"/>
      <c r="E128" s="88"/>
      <c r="F128" s="88"/>
      <c r="G128" s="88"/>
      <c r="H128" s="88"/>
      <c r="I128" s="88"/>
      <c r="J128" s="88"/>
      <c r="K128" s="86"/>
      <c r="L128" s="93"/>
      <c r="M128" s="89"/>
      <c r="N128" s="88"/>
    </row>
    <row r="129" spans="1:14" s="91" customFormat="1" x14ac:dyDescent="0.3">
      <c r="A129" s="90"/>
      <c r="B129" s="86"/>
      <c r="C129" s="88"/>
      <c r="D129" s="88"/>
      <c r="E129" s="88"/>
      <c r="F129" s="88"/>
      <c r="G129" s="88"/>
      <c r="H129" s="88"/>
      <c r="I129" s="88"/>
      <c r="J129" s="88"/>
      <c r="K129" s="86"/>
      <c r="L129" s="93"/>
      <c r="M129" s="89"/>
      <c r="N129" s="88"/>
    </row>
    <row r="130" spans="1:14" s="91" customFormat="1" x14ac:dyDescent="0.3">
      <c r="A130" s="90"/>
      <c r="B130" s="86"/>
      <c r="C130" s="88"/>
      <c r="D130" s="88"/>
      <c r="E130" s="88"/>
      <c r="F130" s="88"/>
      <c r="G130" s="88"/>
      <c r="H130" s="88"/>
      <c r="I130" s="88"/>
      <c r="J130" s="88"/>
      <c r="K130" s="86"/>
      <c r="L130" s="93"/>
      <c r="M130" s="89"/>
      <c r="N130" s="88"/>
    </row>
    <row r="131" spans="1:14" s="91" customFormat="1" x14ac:dyDescent="0.3">
      <c r="A131" s="90"/>
      <c r="B131" s="86"/>
      <c r="C131" s="88"/>
      <c r="D131" s="88"/>
      <c r="E131" s="88"/>
      <c r="F131" s="88"/>
      <c r="G131" s="88"/>
      <c r="H131" s="88"/>
      <c r="I131" s="88"/>
      <c r="J131" s="88"/>
      <c r="K131" s="86"/>
      <c r="L131" s="93"/>
      <c r="M131" s="89"/>
      <c r="N131" s="88"/>
    </row>
    <row r="132" spans="1:14" s="91" customFormat="1" x14ac:dyDescent="0.3">
      <c r="A132" s="90"/>
      <c r="B132" s="86"/>
      <c r="C132" s="88"/>
      <c r="D132" s="88"/>
      <c r="E132" s="88"/>
      <c r="F132" s="88"/>
      <c r="G132" s="88"/>
      <c r="H132" s="88"/>
      <c r="I132" s="88"/>
      <c r="J132" s="88"/>
      <c r="K132" s="86"/>
      <c r="L132" s="93"/>
      <c r="M132" s="89"/>
      <c r="N132" s="88"/>
    </row>
    <row r="133" spans="1:14" s="91" customFormat="1" x14ac:dyDescent="0.3">
      <c r="A133" s="90"/>
      <c r="B133" s="86"/>
      <c r="C133" s="88"/>
      <c r="D133" s="88"/>
      <c r="E133" s="88"/>
      <c r="F133" s="88"/>
      <c r="G133" s="88"/>
      <c r="H133" s="88"/>
      <c r="I133" s="88"/>
      <c r="J133" s="88"/>
      <c r="K133" s="86"/>
      <c r="L133" s="93"/>
      <c r="M133" s="93"/>
      <c r="N133" s="88"/>
    </row>
    <row r="134" spans="1:14" s="91" customFormat="1" x14ac:dyDescent="0.3">
      <c r="A134" s="90"/>
      <c r="B134" s="86"/>
      <c r="C134" s="88"/>
      <c r="D134" s="88"/>
      <c r="E134" s="88"/>
      <c r="F134" s="88"/>
      <c r="G134" s="88"/>
      <c r="H134" s="88"/>
      <c r="I134" s="88"/>
      <c r="J134" s="88"/>
      <c r="K134" s="86"/>
      <c r="L134" s="93"/>
      <c r="M134" s="93"/>
      <c r="N134" s="88"/>
    </row>
    <row r="135" spans="1:14" s="91" customFormat="1" x14ac:dyDescent="0.3">
      <c r="A135" s="90"/>
      <c r="B135" s="86"/>
      <c r="C135" s="88"/>
      <c r="D135" s="88"/>
      <c r="E135" s="88"/>
      <c r="F135" s="88"/>
      <c r="G135" s="88"/>
      <c r="H135" s="88"/>
      <c r="I135" s="88"/>
      <c r="J135" s="88"/>
      <c r="K135" s="86"/>
      <c r="L135" s="93"/>
      <c r="M135" s="93"/>
      <c r="N135" s="88"/>
    </row>
    <row r="136" spans="1:14" s="91" customFormat="1" x14ac:dyDescent="0.3">
      <c r="A136" s="90"/>
      <c r="B136" s="86"/>
      <c r="C136" s="88"/>
      <c r="D136" s="88"/>
      <c r="E136" s="88"/>
      <c r="F136" s="88"/>
      <c r="G136" s="88"/>
      <c r="H136" s="88"/>
      <c r="I136" s="88"/>
      <c r="J136" s="88"/>
      <c r="K136" s="86"/>
      <c r="L136" s="93"/>
      <c r="M136" s="93"/>
      <c r="N136" s="88"/>
    </row>
    <row r="137" spans="1:14" s="91" customFormat="1" x14ac:dyDescent="0.3">
      <c r="A137" s="90"/>
      <c r="B137" s="86"/>
      <c r="C137" s="88"/>
      <c r="D137" s="88"/>
      <c r="E137" s="88"/>
      <c r="F137" s="88"/>
      <c r="G137" s="88"/>
      <c r="H137" s="88"/>
      <c r="I137" s="88"/>
      <c r="J137" s="88"/>
      <c r="K137" s="86"/>
      <c r="L137" s="93"/>
      <c r="M137" s="93"/>
      <c r="N137" s="88"/>
    </row>
    <row r="138" spans="1:14" s="91" customFormat="1" x14ac:dyDescent="0.3">
      <c r="A138" s="90"/>
      <c r="B138" s="86"/>
      <c r="C138" s="88"/>
      <c r="D138" s="88"/>
      <c r="E138" s="88"/>
      <c r="F138" s="88"/>
      <c r="G138" s="88"/>
      <c r="H138" s="88"/>
      <c r="I138" s="88"/>
      <c r="J138" s="88"/>
      <c r="K138" s="86"/>
      <c r="L138" s="93"/>
      <c r="M138" s="93"/>
      <c r="N138" s="88"/>
    </row>
    <row r="139" spans="1:14" s="91" customFormat="1" x14ac:dyDescent="0.3">
      <c r="A139" s="90"/>
      <c r="B139" s="86"/>
      <c r="C139" s="88"/>
      <c r="D139" s="88"/>
      <c r="E139" s="88"/>
      <c r="F139" s="88"/>
      <c r="G139" s="88"/>
      <c r="H139" s="88"/>
      <c r="I139" s="88"/>
      <c r="J139" s="88"/>
      <c r="K139" s="86"/>
      <c r="L139" s="93"/>
      <c r="M139" s="89"/>
      <c r="N139" s="88"/>
    </row>
    <row r="140" spans="1:14" s="91" customFormat="1" x14ac:dyDescent="0.3">
      <c r="A140" s="90"/>
      <c r="B140" s="86"/>
      <c r="C140" s="88"/>
      <c r="D140" s="88"/>
      <c r="E140" s="88"/>
      <c r="F140" s="88"/>
      <c r="G140" s="88"/>
      <c r="H140" s="88"/>
      <c r="I140" s="88"/>
      <c r="J140" s="88"/>
      <c r="K140" s="86"/>
      <c r="L140" s="93"/>
      <c r="M140" s="89"/>
      <c r="N140" s="88"/>
    </row>
    <row r="141" spans="1:14" s="91" customFormat="1" x14ac:dyDescent="0.3">
      <c r="A141" s="90"/>
      <c r="B141" s="86"/>
      <c r="C141" s="88"/>
      <c r="D141" s="88"/>
      <c r="E141" s="88"/>
      <c r="F141" s="88"/>
      <c r="G141" s="88"/>
      <c r="H141" s="88"/>
      <c r="I141" s="88"/>
      <c r="J141" s="88"/>
      <c r="K141" s="86"/>
      <c r="L141" s="93"/>
      <c r="M141" s="93"/>
      <c r="N141" s="88"/>
    </row>
    <row r="142" spans="1:14" s="91" customFormat="1" x14ac:dyDescent="0.3">
      <c r="A142" s="90"/>
      <c r="B142" s="86"/>
      <c r="C142" s="88"/>
      <c r="D142" s="88"/>
      <c r="E142" s="88"/>
      <c r="F142" s="88"/>
      <c r="G142" s="88"/>
      <c r="H142" s="88"/>
      <c r="I142" s="88"/>
      <c r="J142" s="88"/>
      <c r="K142" s="86"/>
      <c r="L142" s="93"/>
      <c r="M142" s="93"/>
      <c r="N142" s="88"/>
    </row>
    <row r="143" spans="1:14" s="91" customFormat="1" x14ac:dyDescent="0.3">
      <c r="A143" s="90"/>
      <c r="B143" s="86"/>
      <c r="C143" s="88"/>
      <c r="D143" s="88"/>
      <c r="E143" s="88"/>
      <c r="F143" s="88"/>
      <c r="G143" s="88"/>
      <c r="H143" s="88"/>
      <c r="I143" s="88"/>
      <c r="J143" s="88"/>
      <c r="K143" s="86"/>
      <c r="L143" s="93"/>
      <c r="M143" s="93"/>
      <c r="N143" s="88"/>
    </row>
    <row r="144" spans="1:14" s="91" customFormat="1" x14ac:dyDescent="0.3">
      <c r="A144" s="90"/>
      <c r="B144" s="86"/>
      <c r="C144" s="88"/>
      <c r="D144" s="88"/>
      <c r="E144" s="88"/>
      <c r="F144" s="88"/>
      <c r="G144" s="88"/>
      <c r="H144" s="88"/>
      <c r="I144" s="88"/>
      <c r="J144" s="88"/>
      <c r="K144" s="86"/>
      <c r="L144" s="93"/>
      <c r="M144" s="93"/>
      <c r="N144" s="88"/>
    </row>
    <row r="145" spans="1:14" s="91" customFormat="1" x14ac:dyDescent="0.3">
      <c r="A145" s="90"/>
      <c r="B145" s="86"/>
      <c r="C145" s="88"/>
      <c r="D145" s="88"/>
      <c r="E145" s="88"/>
      <c r="F145" s="88"/>
      <c r="G145" s="88"/>
      <c r="H145" s="88"/>
      <c r="I145" s="88"/>
      <c r="J145" s="88"/>
      <c r="K145" s="86"/>
      <c r="L145" s="86"/>
      <c r="M145" s="93"/>
      <c r="N145" s="88"/>
    </row>
    <row r="146" spans="1:14" s="91" customFormat="1" x14ac:dyDescent="0.3">
      <c r="A146" s="90"/>
      <c r="B146" s="86"/>
      <c r="C146" s="88"/>
      <c r="D146" s="88"/>
      <c r="E146" s="88"/>
      <c r="F146" s="88"/>
      <c r="G146" s="88"/>
      <c r="H146" s="88"/>
      <c r="I146" s="88"/>
      <c r="J146" s="88"/>
      <c r="K146" s="86"/>
      <c r="L146" s="93"/>
      <c r="M146" s="89"/>
      <c r="N146" s="88"/>
    </row>
    <row r="147" spans="1:14" s="91" customFormat="1" x14ac:dyDescent="0.3">
      <c r="A147" s="90"/>
      <c r="B147" s="86"/>
      <c r="C147" s="88"/>
      <c r="D147" s="88"/>
      <c r="E147" s="88"/>
      <c r="F147" s="88"/>
      <c r="G147" s="88"/>
      <c r="H147" s="88"/>
      <c r="I147" s="88"/>
      <c r="J147" s="88"/>
      <c r="K147" s="86"/>
      <c r="L147" s="93"/>
      <c r="M147" s="89"/>
    </row>
    <row r="148" spans="1:14" s="91" customFormat="1" x14ac:dyDescent="0.3">
      <c r="A148" s="90"/>
    </row>
    <row r="149" spans="1:14" s="91" customFormat="1" x14ac:dyDescent="0.3">
      <c r="A149" s="90"/>
      <c r="B149" s="86"/>
      <c r="C149" s="88"/>
      <c r="D149" s="88"/>
      <c r="E149" s="88"/>
      <c r="F149" s="88"/>
      <c r="G149" s="88"/>
      <c r="H149" s="88"/>
      <c r="I149" s="88"/>
      <c r="J149" s="88"/>
      <c r="K149" s="86"/>
      <c r="L149" s="86"/>
      <c r="M149" s="89"/>
      <c r="N149" s="95"/>
    </row>
    <row r="150" spans="1:14" s="91" customFormat="1" x14ac:dyDescent="0.3">
      <c r="A150" s="90"/>
      <c r="B150" s="86"/>
      <c r="C150" s="88"/>
      <c r="D150" s="88"/>
      <c r="E150" s="88"/>
      <c r="F150" s="88"/>
      <c r="G150" s="88"/>
      <c r="H150" s="88"/>
      <c r="I150" s="88"/>
      <c r="J150" s="88"/>
      <c r="K150" s="86"/>
      <c r="L150" s="86"/>
      <c r="M150" s="89"/>
      <c r="N150" s="88"/>
    </row>
    <row r="151" spans="1:14" s="91" customFormat="1" x14ac:dyDescent="0.3">
      <c r="A151" s="90"/>
      <c r="B151" s="86"/>
      <c r="C151" s="88"/>
      <c r="D151" s="88"/>
      <c r="E151" s="88"/>
      <c r="F151" s="88"/>
      <c r="G151" s="88"/>
      <c r="H151" s="88"/>
      <c r="I151" s="88"/>
      <c r="J151" s="88"/>
      <c r="K151" s="86"/>
      <c r="L151" s="86"/>
      <c r="M151" s="89"/>
      <c r="N151" s="88"/>
    </row>
    <row r="152" spans="1:14" s="91" customFormat="1" x14ac:dyDescent="0.3">
      <c r="A152" s="90"/>
      <c r="B152" s="86"/>
      <c r="C152" s="88"/>
      <c r="D152" s="88"/>
      <c r="E152" s="88"/>
      <c r="F152" s="88"/>
      <c r="G152" s="88"/>
      <c r="H152" s="88"/>
      <c r="I152" s="88"/>
      <c r="J152" s="88"/>
      <c r="K152" s="86"/>
      <c r="L152" s="86"/>
      <c r="M152" s="89"/>
      <c r="N152" s="88"/>
    </row>
    <row r="153" spans="1:14" s="91" customFormat="1" x14ac:dyDescent="0.3">
      <c r="A153" s="90"/>
      <c r="B153" s="86"/>
      <c r="C153" s="88"/>
      <c r="D153" s="88"/>
      <c r="E153" s="88"/>
      <c r="F153" s="88"/>
      <c r="G153" s="88"/>
      <c r="H153" s="88"/>
      <c r="I153" s="88"/>
      <c r="J153" s="88"/>
      <c r="K153" s="86"/>
      <c r="L153" s="86"/>
      <c r="M153" s="89"/>
      <c r="N153" s="88"/>
    </row>
    <row r="154" spans="1:14" s="91" customFormat="1" x14ac:dyDescent="0.3">
      <c r="A154" s="90"/>
      <c r="B154" s="86"/>
      <c r="C154" s="88"/>
      <c r="D154" s="88"/>
      <c r="E154" s="88"/>
      <c r="F154" s="88"/>
      <c r="G154" s="88"/>
      <c r="H154" s="88"/>
      <c r="I154" s="88"/>
      <c r="J154" s="88"/>
      <c r="K154" s="86"/>
      <c r="L154" s="86"/>
      <c r="M154" s="89"/>
      <c r="N154" s="88"/>
    </row>
    <row r="155" spans="1:14" s="91" customFormat="1" x14ac:dyDescent="0.3">
      <c r="A155" s="90"/>
      <c r="B155" s="86"/>
      <c r="C155" s="88"/>
      <c r="D155" s="88"/>
      <c r="E155" s="88"/>
      <c r="F155" s="88"/>
      <c r="G155" s="88"/>
      <c r="H155" s="88"/>
      <c r="I155" s="88"/>
      <c r="J155" s="88"/>
      <c r="K155" s="86"/>
      <c r="L155" s="86"/>
      <c r="M155" s="89"/>
      <c r="N155" s="88"/>
    </row>
    <row r="156" spans="1:14" s="91" customFormat="1" x14ac:dyDescent="0.3">
      <c r="A156" s="90"/>
      <c r="B156" s="86"/>
      <c r="C156" s="88"/>
      <c r="D156" s="88"/>
      <c r="E156" s="88"/>
      <c r="F156" s="88"/>
      <c r="G156" s="88"/>
      <c r="H156" s="88"/>
      <c r="I156" s="88"/>
      <c r="J156" s="88"/>
      <c r="K156" s="86"/>
      <c r="L156" s="86"/>
      <c r="M156" s="89"/>
      <c r="N156" s="88"/>
    </row>
    <row r="157" spans="1:14" s="91" customFormat="1" x14ac:dyDescent="0.3">
      <c r="A157" s="90"/>
      <c r="B157" s="86"/>
      <c r="C157" s="88"/>
      <c r="D157" s="88"/>
      <c r="E157" s="88"/>
      <c r="F157" s="88"/>
      <c r="G157" s="88"/>
      <c r="H157" s="88"/>
      <c r="I157" s="88"/>
      <c r="J157" s="88"/>
      <c r="K157" s="86"/>
      <c r="L157" s="86"/>
      <c r="M157" s="89"/>
      <c r="N157" s="88"/>
    </row>
    <row r="158" spans="1:14" s="91" customFormat="1" x14ac:dyDescent="0.3">
      <c r="A158" s="90"/>
      <c r="B158" s="86"/>
      <c r="C158" s="88"/>
      <c r="D158" s="88"/>
      <c r="E158" s="88"/>
      <c r="F158" s="88"/>
      <c r="G158" s="88"/>
      <c r="H158" s="88"/>
      <c r="I158" s="88"/>
      <c r="J158" s="88"/>
      <c r="K158" s="86"/>
      <c r="L158" s="86"/>
      <c r="M158" s="89"/>
      <c r="N158" s="88"/>
    </row>
    <row r="159" spans="1:14" s="91" customFormat="1" x14ac:dyDescent="0.3">
      <c r="A159" s="90"/>
      <c r="B159" s="86"/>
      <c r="C159" s="88"/>
      <c r="D159" s="88"/>
      <c r="E159" s="88"/>
      <c r="F159" s="88"/>
      <c r="G159" s="88"/>
      <c r="H159" s="88"/>
      <c r="I159" s="88"/>
      <c r="J159" s="88"/>
      <c r="K159" s="86"/>
      <c r="L159" s="86"/>
      <c r="M159" s="89"/>
      <c r="N159" s="88"/>
    </row>
    <row r="160" spans="1:14" s="91" customFormat="1" x14ac:dyDescent="0.3">
      <c r="A160" s="90"/>
      <c r="B160" s="86"/>
      <c r="C160" s="88"/>
      <c r="D160" s="88"/>
      <c r="E160" s="88"/>
      <c r="F160" s="88"/>
      <c r="G160" s="88"/>
      <c r="H160" s="88"/>
      <c r="I160" s="88"/>
      <c r="J160" s="88"/>
      <c r="K160" s="86"/>
      <c r="L160" s="86"/>
      <c r="M160" s="89"/>
      <c r="N160" s="88"/>
    </row>
    <row r="161" spans="1:19" s="91" customFormat="1" x14ac:dyDescent="0.3">
      <c r="A161" s="90"/>
      <c r="B161" s="86"/>
      <c r="C161" s="88"/>
      <c r="D161" s="88"/>
      <c r="E161" s="88"/>
      <c r="F161" s="88"/>
      <c r="G161" s="88"/>
      <c r="H161" s="88"/>
      <c r="I161" s="88"/>
      <c r="J161" s="88"/>
      <c r="K161" s="86"/>
      <c r="L161" s="86"/>
      <c r="M161" s="89"/>
      <c r="N161" s="88"/>
    </row>
    <row r="162" spans="1:19" s="91" customFormat="1" x14ac:dyDescent="0.3">
      <c r="A162" s="90"/>
      <c r="B162" s="86"/>
      <c r="C162" s="88"/>
      <c r="D162" s="88"/>
      <c r="E162" s="88"/>
      <c r="F162" s="88"/>
      <c r="G162" s="88"/>
      <c r="H162" s="88"/>
      <c r="I162" s="88"/>
      <c r="J162" s="88"/>
      <c r="K162" s="86"/>
      <c r="L162" s="86"/>
      <c r="M162" s="89"/>
      <c r="N162" s="88"/>
    </row>
    <row r="163" spans="1:19" s="91" customFormat="1" x14ac:dyDescent="0.3">
      <c r="A163" s="90"/>
      <c r="B163" s="86"/>
      <c r="C163" s="88"/>
      <c r="D163" s="88"/>
      <c r="E163" s="88"/>
      <c r="F163" s="88"/>
      <c r="G163" s="88"/>
      <c r="H163" s="88"/>
      <c r="I163" s="88"/>
      <c r="J163" s="88"/>
      <c r="K163" s="86"/>
      <c r="L163" s="86"/>
      <c r="M163" s="89"/>
      <c r="N163" s="88"/>
    </row>
    <row r="164" spans="1:19" s="91" customFormat="1" x14ac:dyDescent="0.3">
      <c r="A164" s="90"/>
      <c r="B164" s="86"/>
      <c r="C164" s="88"/>
      <c r="D164" s="88"/>
      <c r="E164" s="88"/>
      <c r="F164" s="88"/>
      <c r="G164" s="88"/>
      <c r="H164" s="88"/>
      <c r="I164" s="88"/>
      <c r="J164" s="88"/>
      <c r="K164" s="86"/>
      <c r="L164" s="86"/>
      <c r="M164" s="89"/>
      <c r="N164" s="88"/>
    </row>
    <row r="165" spans="1:19" s="91" customFormat="1" x14ac:dyDescent="0.3">
      <c r="A165" s="90"/>
      <c r="B165" s="86"/>
      <c r="C165" s="88"/>
      <c r="D165" s="88"/>
      <c r="E165" s="88"/>
      <c r="F165" s="88"/>
      <c r="G165" s="88"/>
      <c r="H165" s="88"/>
      <c r="I165" s="88"/>
      <c r="J165" s="88"/>
      <c r="K165" s="86"/>
      <c r="L165" s="86"/>
      <c r="M165" s="89"/>
      <c r="N165" s="88"/>
    </row>
    <row r="166" spans="1:19" s="91" customFormat="1" x14ac:dyDescent="0.3">
      <c r="A166" s="90"/>
      <c r="B166" s="86"/>
      <c r="C166" s="88"/>
      <c r="D166" s="88"/>
      <c r="E166" s="88"/>
      <c r="F166" s="88"/>
      <c r="G166" s="88"/>
      <c r="H166" s="88"/>
      <c r="I166" s="88"/>
      <c r="J166" s="88"/>
      <c r="K166" s="86"/>
      <c r="L166" s="86"/>
      <c r="M166" s="89"/>
      <c r="N166" s="88"/>
    </row>
    <row r="167" spans="1:19" s="91" customFormat="1" x14ac:dyDescent="0.3">
      <c r="A167" s="90"/>
      <c r="B167" s="86"/>
      <c r="C167" s="88"/>
      <c r="D167" s="88"/>
      <c r="E167" s="88"/>
      <c r="F167" s="88"/>
      <c r="G167" s="88"/>
      <c r="H167" s="88"/>
      <c r="I167" s="88"/>
      <c r="J167" s="88"/>
      <c r="K167" s="86"/>
      <c r="L167" s="86"/>
      <c r="M167" s="89"/>
      <c r="N167" s="88"/>
    </row>
    <row r="168" spans="1:19" s="91" customFormat="1" x14ac:dyDescent="0.3">
      <c r="A168" s="90"/>
      <c r="B168" s="86"/>
      <c r="C168" s="88"/>
      <c r="D168" s="88"/>
      <c r="E168" s="88"/>
      <c r="F168" s="88"/>
      <c r="G168" s="88"/>
      <c r="H168" s="88"/>
      <c r="I168" s="88"/>
      <c r="J168" s="88"/>
      <c r="K168" s="86"/>
      <c r="L168" s="86"/>
      <c r="M168" s="89"/>
      <c r="N168" s="88"/>
    </row>
    <row r="169" spans="1:19" s="91" customFormat="1" x14ac:dyDescent="0.3">
      <c r="A169" s="90"/>
      <c r="B169" s="86"/>
      <c r="C169" s="88"/>
      <c r="D169" s="88"/>
      <c r="E169" s="88"/>
      <c r="F169" s="88"/>
      <c r="G169" s="88"/>
      <c r="H169" s="88"/>
      <c r="I169" s="88"/>
      <c r="J169" s="88"/>
      <c r="K169" s="86"/>
      <c r="L169" s="86"/>
      <c r="M169" s="89"/>
      <c r="N169" s="88"/>
    </row>
    <row r="170" spans="1:19" s="91" customFormat="1" x14ac:dyDescent="0.3">
      <c r="A170" s="90"/>
      <c r="B170" s="86"/>
      <c r="C170" s="88"/>
      <c r="D170" s="88"/>
      <c r="E170" s="88"/>
      <c r="F170" s="88"/>
      <c r="G170" s="88"/>
      <c r="H170" s="88"/>
      <c r="I170" s="88"/>
      <c r="J170" s="88"/>
      <c r="K170" s="86"/>
      <c r="L170" s="86"/>
      <c r="M170" s="89"/>
      <c r="N170" s="88"/>
    </row>
    <row r="171" spans="1:19" x14ac:dyDescent="0.3">
      <c r="A171" s="90"/>
      <c r="B171" s="86"/>
      <c r="C171" s="88"/>
      <c r="D171" s="88"/>
      <c r="E171" s="88"/>
      <c r="F171" s="88"/>
      <c r="G171" s="88"/>
      <c r="H171" s="88"/>
      <c r="I171" s="88"/>
      <c r="J171" s="88"/>
      <c r="K171" s="86"/>
      <c r="L171" s="86"/>
      <c r="M171" s="89"/>
      <c r="N171" s="88"/>
      <c r="P171" s="8"/>
      <c r="Q171" s="8"/>
      <c r="R171" s="8"/>
      <c r="S171" s="8"/>
    </row>
    <row r="172" spans="1:19" x14ac:dyDescent="0.3">
      <c r="A172" s="90"/>
      <c r="B172" s="86"/>
      <c r="C172" s="88"/>
      <c r="D172" s="88"/>
      <c r="E172" s="88"/>
      <c r="F172" s="88"/>
      <c r="G172" s="88"/>
      <c r="H172" s="88"/>
      <c r="I172" s="88"/>
      <c r="J172" s="88"/>
      <c r="K172" s="86"/>
      <c r="L172" s="86"/>
      <c r="M172" s="89"/>
      <c r="N172" s="88"/>
      <c r="P172" s="8"/>
      <c r="Q172" s="8"/>
      <c r="R172" s="8"/>
      <c r="S172" s="8"/>
    </row>
    <row r="173" spans="1:19" x14ac:dyDescent="0.3">
      <c r="A173" s="90"/>
      <c r="B173" s="86"/>
      <c r="C173" s="88"/>
      <c r="D173" s="88"/>
      <c r="E173" s="88"/>
      <c r="F173" s="88"/>
      <c r="G173" s="88"/>
      <c r="H173" s="88"/>
      <c r="I173" s="88"/>
      <c r="J173" s="88"/>
      <c r="K173" s="86"/>
      <c r="L173" s="86"/>
      <c r="M173" s="93"/>
      <c r="N173" s="88"/>
      <c r="P173" s="8"/>
      <c r="Q173" s="8"/>
      <c r="R173" s="8"/>
      <c r="S173" s="8"/>
    </row>
    <row r="174" spans="1:19" s="91" customFormat="1" x14ac:dyDescent="0.3">
      <c r="A174" s="90"/>
      <c r="B174" s="86"/>
      <c r="C174" s="88"/>
      <c r="D174" s="88"/>
      <c r="E174" s="88"/>
      <c r="F174" s="88"/>
      <c r="G174" s="88"/>
      <c r="H174" s="88"/>
      <c r="I174" s="88"/>
      <c r="J174" s="88"/>
      <c r="K174" s="86"/>
      <c r="L174" s="86"/>
      <c r="M174" s="93"/>
      <c r="N174" s="88"/>
      <c r="P174" s="8"/>
      <c r="Q174" s="8"/>
      <c r="R174" s="8"/>
      <c r="S174" s="8"/>
    </row>
    <row r="175" spans="1:19" s="91" customFormat="1" x14ac:dyDescent="0.3">
      <c r="A175" s="90"/>
      <c r="B175" s="86"/>
      <c r="C175" s="88"/>
      <c r="D175" s="88"/>
      <c r="E175" s="88"/>
      <c r="F175" s="88"/>
      <c r="G175" s="88"/>
      <c r="H175" s="88"/>
      <c r="I175" s="88"/>
      <c r="J175" s="88"/>
      <c r="K175" s="86"/>
      <c r="L175" s="86"/>
      <c r="M175" s="93"/>
      <c r="N175" s="88"/>
      <c r="P175" s="8"/>
      <c r="Q175" s="8"/>
      <c r="R175" s="8"/>
      <c r="S175" s="8"/>
    </row>
    <row r="176" spans="1:19" s="91" customFormat="1" x14ac:dyDescent="0.3">
      <c r="A176" s="90"/>
      <c r="B176" s="86"/>
      <c r="C176" s="88"/>
      <c r="D176" s="88"/>
      <c r="E176" s="88"/>
      <c r="F176" s="88"/>
      <c r="G176" s="88"/>
      <c r="H176" s="88"/>
      <c r="I176" s="88"/>
      <c r="J176" s="88"/>
      <c r="K176" s="86"/>
      <c r="L176" s="86"/>
      <c r="M176" s="93"/>
      <c r="N176" s="88"/>
      <c r="P176" s="8"/>
      <c r="Q176" s="8"/>
      <c r="R176" s="8"/>
      <c r="S176" s="8"/>
    </row>
    <row r="177" spans="1:19" s="91" customFormat="1" x14ac:dyDescent="0.3">
      <c r="A177" s="90"/>
      <c r="B177" s="86"/>
      <c r="C177" s="88"/>
      <c r="D177" s="88"/>
      <c r="E177" s="88"/>
      <c r="F177" s="88"/>
      <c r="G177" s="88"/>
      <c r="H177" s="88"/>
      <c r="I177" s="88"/>
      <c r="J177" s="88"/>
      <c r="K177" s="86"/>
      <c r="L177" s="86"/>
      <c r="M177" s="93"/>
      <c r="N177" s="88"/>
      <c r="P177" s="8"/>
      <c r="Q177" s="8"/>
      <c r="R177" s="8"/>
      <c r="S177" s="8"/>
    </row>
    <row r="178" spans="1:19" s="91" customFormat="1" x14ac:dyDescent="0.3">
      <c r="A178" s="90"/>
      <c r="B178" s="86"/>
      <c r="C178" s="88"/>
      <c r="D178" s="88"/>
      <c r="E178" s="88"/>
      <c r="F178" s="88"/>
      <c r="G178" s="88"/>
      <c r="H178" s="88"/>
      <c r="I178" s="88"/>
      <c r="J178" s="88"/>
      <c r="K178" s="86"/>
      <c r="L178" s="86"/>
      <c r="M178" s="93"/>
      <c r="N178" s="88"/>
      <c r="P178" s="8"/>
      <c r="Q178" s="8"/>
      <c r="R178" s="8"/>
      <c r="S178" s="8"/>
    </row>
    <row r="179" spans="1:19" s="91" customFormat="1" x14ac:dyDescent="0.3">
      <c r="A179" s="90"/>
      <c r="B179" s="86"/>
      <c r="C179" s="88"/>
      <c r="D179" s="88"/>
      <c r="E179" s="88"/>
      <c r="F179" s="88"/>
      <c r="G179" s="88"/>
      <c r="H179" s="88"/>
      <c r="I179" s="88"/>
      <c r="J179" s="88"/>
      <c r="K179" s="86"/>
      <c r="L179" s="86"/>
      <c r="M179" s="93"/>
      <c r="N179" s="88"/>
      <c r="P179" s="8"/>
      <c r="Q179" s="8"/>
      <c r="R179" s="8"/>
      <c r="S179" s="8"/>
    </row>
    <row r="180" spans="1:19" s="91" customFormat="1" x14ac:dyDescent="0.3">
      <c r="A180" s="90"/>
      <c r="B180" s="86"/>
      <c r="C180" s="88"/>
      <c r="D180" s="88"/>
      <c r="E180" s="88"/>
      <c r="F180" s="88"/>
      <c r="G180" s="88"/>
      <c r="H180" s="88"/>
      <c r="I180" s="88"/>
      <c r="J180" s="88"/>
      <c r="K180" s="86"/>
      <c r="L180" s="86"/>
      <c r="M180" s="93"/>
      <c r="N180" s="88"/>
      <c r="P180" s="8"/>
      <c r="Q180" s="8"/>
      <c r="R180" s="8"/>
      <c r="S180" s="8"/>
    </row>
    <row r="181" spans="1:19" x14ac:dyDescent="0.3">
      <c r="A181" s="90"/>
      <c r="B181" s="86"/>
      <c r="C181" s="88"/>
      <c r="D181" s="88"/>
      <c r="E181" s="88"/>
      <c r="F181" s="88"/>
      <c r="G181" s="88"/>
      <c r="H181" s="88"/>
      <c r="I181" s="88"/>
      <c r="J181" s="88"/>
      <c r="K181" s="86"/>
      <c r="L181" s="86"/>
      <c r="M181" s="93"/>
      <c r="N181" s="88"/>
      <c r="P181" s="8"/>
      <c r="Q181" s="8"/>
      <c r="R181" s="8"/>
      <c r="S181" s="8"/>
    </row>
    <row r="182" spans="1:19" s="91" customFormat="1" x14ac:dyDescent="0.3">
      <c r="A182" s="90"/>
      <c r="B182" s="86"/>
      <c r="C182" s="88"/>
      <c r="D182" s="88"/>
      <c r="E182" s="88"/>
      <c r="F182" s="88"/>
      <c r="G182" s="88"/>
      <c r="H182" s="88"/>
      <c r="I182" s="88"/>
      <c r="J182" s="88"/>
      <c r="K182" s="86"/>
      <c r="L182" s="86"/>
      <c r="M182" s="93"/>
      <c r="N182" s="88"/>
      <c r="P182" s="8"/>
      <c r="Q182" s="8"/>
      <c r="R182" s="8"/>
      <c r="S182" s="8"/>
    </row>
    <row r="183" spans="1:19" s="91" customFormat="1" x14ac:dyDescent="0.3">
      <c r="A183" s="90"/>
      <c r="B183" s="86"/>
      <c r="C183" s="88"/>
      <c r="D183" s="88"/>
      <c r="E183" s="88"/>
      <c r="F183" s="88"/>
      <c r="G183" s="88"/>
      <c r="H183" s="88"/>
      <c r="I183" s="88"/>
      <c r="J183" s="88"/>
      <c r="K183" s="86"/>
      <c r="L183" s="86"/>
      <c r="M183" s="93"/>
      <c r="N183" s="88"/>
      <c r="P183" s="8"/>
      <c r="Q183" s="8"/>
      <c r="R183" s="8"/>
      <c r="S183" s="8"/>
    </row>
    <row r="184" spans="1:19" s="91" customFormat="1" x14ac:dyDescent="0.3">
      <c r="A184" s="90"/>
      <c r="B184" s="86"/>
      <c r="C184" s="88"/>
      <c r="D184" s="88"/>
      <c r="E184" s="88"/>
      <c r="F184" s="88"/>
      <c r="G184" s="88"/>
      <c r="H184" s="88"/>
      <c r="I184" s="88"/>
      <c r="J184" s="88"/>
      <c r="K184" s="86"/>
      <c r="L184" s="86"/>
      <c r="M184" s="93"/>
      <c r="N184" s="88"/>
      <c r="P184" s="8"/>
      <c r="Q184" s="8"/>
      <c r="R184" s="8"/>
      <c r="S184" s="8"/>
    </row>
    <row r="185" spans="1:19" s="91" customFormat="1" x14ac:dyDescent="0.3">
      <c r="A185" s="90"/>
      <c r="B185" s="86"/>
      <c r="C185" s="88"/>
      <c r="D185" s="88"/>
      <c r="E185" s="88"/>
      <c r="F185" s="88"/>
      <c r="G185" s="88"/>
      <c r="H185" s="88"/>
      <c r="I185" s="88"/>
      <c r="J185" s="88"/>
      <c r="K185" s="86"/>
      <c r="L185" s="86"/>
      <c r="M185" s="93"/>
      <c r="N185" s="88"/>
      <c r="P185" s="8"/>
      <c r="Q185" s="8"/>
      <c r="R185" s="8"/>
      <c r="S185" s="8"/>
    </row>
    <row r="186" spans="1:19" x14ac:dyDescent="0.3">
      <c r="A186" s="90"/>
      <c r="B186" s="86"/>
      <c r="C186" s="88"/>
      <c r="D186" s="88"/>
      <c r="E186" s="88"/>
      <c r="F186" s="88"/>
      <c r="G186" s="88"/>
      <c r="H186" s="88"/>
      <c r="I186" s="88"/>
      <c r="J186" s="88"/>
      <c r="K186" s="86"/>
      <c r="L186" s="86"/>
      <c r="M186" s="93"/>
      <c r="N186" s="88"/>
      <c r="P186" s="8"/>
      <c r="Q186" s="8"/>
      <c r="R186" s="8"/>
      <c r="S186" s="8"/>
    </row>
    <row r="187" spans="1:19" x14ac:dyDescent="0.3">
      <c r="A187" s="90"/>
      <c r="B187" s="86"/>
      <c r="C187" s="88"/>
      <c r="D187" s="88"/>
      <c r="E187" s="88"/>
      <c r="F187" s="88"/>
      <c r="G187" s="88"/>
      <c r="H187" s="88"/>
      <c r="I187" s="88"/>
      <c r="J187" s="88"/>
      <c r="K187" s="86"/>
      <c r="L187" s="86"/>
      <c r="M187" s="89"/>
      <c r="N187" s="88"/>
      <c r="P187" s="8"/>
      <c r="Q187" s="8"/>
      <c r="R187" s="8"/>
      <c r="S187" s="8"/>
    </row>
    <row r="188" spans="1:19" s="91" customFormat="1" x14ac:dyDescent="0.3">
      <c r="A188" s="90"/>
      <c r="B188" s="86"/>
      <c r="C188" s="88"/>
      <c r="D188" s="88"/>
      <c r="E188" s="88"/>
      <c r="F188" s="88"/>
      <c r="G188" s="88"/>
      <c r="H188" s="88"/>
      <c r="I188" s="88"/>
      <c r="J188" s="88"/>
      <c r="K188" s="86"/>
      <c r="L188" s="86"/>
      <c r="M188" s="89"/>
      <c r="N188" s="88"/>
      <c r="P188" s="8"/>
      <c r="Q188" s="8"/>
      <c r="R188" s="8"/>
      <c r="S188" s="8"/>
    </row>
    <row r="189" spans="1:19" s="91" customFormat="1" x14ac:dyDescent="0.3">
      <c r="A189" s="90"/>
      <c r="B189" s="86"/>
      <c r="C189" s="88"/>
      <c r="D189" s="88"/>
      <c r="E189" s="88"/>
      <c r="F189" s="88"/>
      <c r="G189" s="88"/>
      <c r="H189" s="88"/>
      <c r="I189" s="88"/>
      <c r="J189" s="88"/>
      <c r="K189" s="86"/>
      <c r="L189" s="86"/>
      <c r="M189" s="89"/>
      <c r="N189" s="88"/>
      <c r="P189" s="8"/>
      <c r="Q189" s="8"/>
      <c r="R189" s="8"/>
      <c r="S189" s="8"/>
    </row>
    <row r="190" spans="1:19" x14ac:dyDescent="0.3">
      <c r="A190" s="90"/>
      <c r="B190" s="86"/>
      <c r="C190" s="88"/>
      <c r="D190" s="88"/>
      <c r="E190" s="88"/>
      <c r="F190" s="88"/>
      <c r="G190" s="88"/>
      <c r="H190" s="88"/>
      <c r="I190" s="88"/>
      <c r="J190" s="88"/>
      <c r="K190" s="86"/>
      <c r="L190" s="86"/>
      <c r="M190" s="89"/>
      <c r="N190" s="91"/>
      <c r="P190" s="8"/>
      <c r="Q190" s="8"/>
      <c r="R190" s="8"/>
      <c r="S190" s="8"/>
    </row>
    <row r="191" spans="1:19" x14ac:dyDescent="0.3">
      <c r="A191" s="90"/>
      <c r="B191" s="86"/>
      <c r="C191" s="88"/>
      <c r="D191" s="88"/>
      <c r="E191" s="88"/>
      <c r="F191" s="88"/>
      <c r="G191" s="88"/>
      <c r="H191" s="88"/>
      <c r="I191" s="88"/>
      <c r="J191" s="88"/>
      <c r="K191" s="86"/>
      <c r="L191" s="86"/>
      <c r="M191" s="89"/>
      <c r="N191" s="88"/>
      <c r="P191" s="8"/>
      <c r="Q191" s="8"/>
      <c r="R191" s="8"/>
      <c r="S191" s="8"/>
    </row>
    <row r="192" spans="1:19" s="91" customFormat="1" x14ac:dyDescent="0.3">
      <c r="A192" s="90"/>
      <c r="B192" s="86"/>
      <c r="C192" s="88"/>
      <c r="D192" s="88"/>
      <c r="E192" s="88"/>
      <c r="F192" s="88"/>
      <c r="G192" s="88"/>
      <c r="H192" s="88"/>
      <c r="I192" s="88"/>
      <c r="J192" s="88"/>
      <c r="K192" s="86"/>
      <c r="L192" s="86"/>
      <c r="M192" s="89"/>
      <c r="N192" s="88"/>
      <c r="P192" s="8"/>
      <c r="Q192" s="8"/>
      <c r="R192" s="8"/>
      <c r="S192" s="8"/>
    </row>
    <row r="193" spans="1:14" x14ac:dyDescent="0.3">
      <c r="A193" s="90"/>
      <c r="B193" s="86"/>
      <c r="C193" s="88"/>
      <c r="D193" s="88"/>
      <c r="E193" s="88"/>
      <c r="F193" s="88"/>
      <c r="G193" s="88"/>
      <c r="H193" s="88"/>
      <c r="I193" s="88"/>
      <c r="J193" s="88"/>
      <c r="K193" s="86"/>
      <c r="L193" s="86"/>
      <c r="M193" s="89"/>
      <c r="N193" s="88"/>
    </row>
    <row r="194" spans="1:14" s="91" customFormat="1" x14ac:dyDescent="0.3">
      <c r="A194" s="90"/>
      <c r="B194" s="86"/>
      <c r="C194" s="88"/>
      <c r="D194" s="88"/>
      <c r="E194" s="88"/>
      <c r="F194" s="88"/>
      <c r="G194" s="88"/>
      <c r="H194" s="88"/>
      <c r="I194" s="88"/>
      <c r="J194" s="88"/>
      <c r="K194" s="86"/>
      <c r="L194" s="86"/>
      <c r="M194" s="89"/>
      <c r="N194" s="88"/>
    </row>
    <row r="195" spans="1:14" x14ac:dyDescent="0.3">
      <c r="A195" s="90"/>
      <c r="B195" s="86"/>
      <c r="C195" s="88"/>
      <c r="D195" s="88"/>
      <c r="E195" s="88"/>
      <c r="F195" s="88"/>
      <c r="G195" s="88"/>
      <c r="H195" s="88"/>
      <c r="I195" s="88"/>
      <c r="J195" s="88"/>
      <c r="K195" s="86"/>
      <c r="L195" s="86"/>
      <c r="M195" s="89"/>
      <c r="N195" s="88"/>
    </row>
    <row r="196" spans="1:14" s="91" customFormat="1" x14ac:dyDescent="0.3">
      <c r="A196" s="90"/>
      <c r="B196" s="86"/>
      <c r="C196" s="88"/>
      <c r="D196" s="88"/>
      <c r="E196" s="88"/>
      <c r="F196" s="88"/>
      <c r="G196" s="88"/>
      <c r="H196" s="88"/>
      <c r="I196" s="88"/>
      <c r="J196" s="88"/>
      <c r="K196" s="86"/>
      <c r="L196" s="86"/>
      <c r="M196" s="89"/>
      <c r="N196" s="88"/>
    </row>
    <row r="197" spans="1:14" x14ac:dyDescent="0.3">
      <c r="A197" s="90"/>
      <c r="B197" s="86"/>
      <c r="C197" s="88"/>
      <c r="D197" s="88"/>
      <c r="E197" s="88"/>
      <c r="F197" s="88"/>
      <c r="G197" s="88"/>
      <c r="H197" s="88"/>
      <c r="I197" s="88"/>
      <c r="J197" s="88"/>
      <c r="K197" s="86"/>
      <c r="L197" s="86"/>
      <c r="M197" s="89"/>
      <c r="N197" s="88"/>
    </row>
    <row r="198" spans="1:14" x14ac:dyDescent="0.3">
      <c r="A198" s="90"/>
      <c r="B198" s="86"/>
      <c r="C198" s="88"/>
      <c r="D198" s="88"/>
      <c r="E198" s="88"/>
      <c r="F198" s="88"/>
      <c r="G198" s="88"/>
      <c r="H198" s="88"/>
      <c r="I198" s="88"/>
      <c r="J198" s="88"/>
      <c r="K198" s="86"/>
      <c r="L198" s="86"/>
      <c r="M198" s="89"/>
      <c r="N198" s="88"/>
    </row>
    <row r="199" spans="1:14" s="91" customFormat="1" x14ac:dyDescent="0.3">
      <c r="A199" s="90"/>
      <c r="B199" s="86"/>
      <c r="C199" s="88"/>
      <c r="D199" s="88"/>
      <c r="E199" s="88"/>
      <c r="F199" s="88"/>
      <c r="G199" s="88"/>
      <c r="H199" s="88"/>
      <c r="I199" s="88"/>
      <c r="J199" s="88"/>
      <c r="K199" s="86"/>
      <c r="L199" s="86"/>
      <c r="M199" s="89"/>
      <c r="N199" s="88"/>
    </row>
    <row r="200" spans="1:14" s="91" customFormat="1" x14ac:dyDescent="0.3">
      <c r="A200" s="90"/>
      <c r="B200" s="86"/>
      <c r="C200" s="88"/>
      <c r="D200" s="88"/>
      <c r="E200" s="88"/>
      <c r="F200" s="88"/>
      <c r="G200" s="88"/>
      <c r="H200" s="88"/>
      <c r="I200" s="88"/>
      <c r="J200" s="88"/>
      <c r="K200" s="86"/>
      <c r="L200" s="86"/>
      <c r="M200" s="89"/>
      <c r="N200" s="88"/>
    </row>
    <row r="201" spans="1:14" x14ac:dyDescent="0.3">
      <c r="A201" s="90"/>
      <c r="B201" s="86"/>
      <c r="C201" s="88"/>
      <c r="D201" s="88"/>
      <c r="E201" s="88"/>
      <c r="F201" s="88"/>
      <c r="G201" s="88"/>
      <c r="H201" s="88"/>
      <c r="I201" s="88"/>
      <c r="J201" s="88"/>
      <c r="K201" s="86"/>
      <c r="L201" s="86"/>
      <c r="M201" s="93"/>
      <c r="N201" s="88"/>
    </row>
    <row r="202" spans="1:14" s="91" customFormat="1" x14ac:dyDescent="0.3">
      <c r="A202" s="90"/>
      <c r="B202" s="86"/>
      <c r="C202" s="88"/>
      <c r="D202" s="88"/>
      <c r="E202" s="88"/>
      <c r="F202" s="88"/>
      <c r="G202" s="88"/>
      <c r="H202" s="88"/>
      <c r="I202" s="88"/>
      <c r="J202" s="88"/>
      <c r="K202" s="86"/>
      <c r="L202" s="86"/>
      <c r="M202" s="93"/>
      <c r="N202" s="88"/>
    </row>
    <row r="203" spans="1:14" s="91" customFormat="1" x14ac:dyDescent="0.3">
      <c r="A203" s="90"/>
      <c r="B203" s="86"/>
      <c r="C203" s="88"/>
      <c r="D203" s="88"/>
      <c r="E203" s="88"/>
      <c r="F203" s="88"/>
      <c r="G203" s="88"/>
      <c r="H203" s="88"/>
      <c r="I203" s="88"/>
      <c r="J203" s="88"/>
      <c r="K203" s="86"/>
      <c r="L203" s="86"/>
      <c r="M203" s="93"/>
      <c r="N203" s="88"/>
    </row>
    <row r="204" spans="1:14" x14ac:dyDescent="0.3">
      <c r="A204" s="90"/>
      <c r="B204" s="86"/>
      <c r="C204" s="88"/>
      <c r="D204" s="88"/>
      <c r="E204" s="88"/>
      <c r="F204" s="88"/>
      <c r="G204" s="88"/>
      <c r="H204" s="88"/>
      <c r="I204" s="88"/>
      <c r="J204" s="88"/>
      <c r="K204" s="86"/>
      <c r="L204" s="86"/>
      <c r="M204" s="93"/>
      <c r="N204" s="88"/>
    </row>
    <row r="205" spans="1:14" x14ac:dyDescent="0.3">
      <c r="A205" s="90"/>
      <c r="B205" s="86"/>
      <c r="C205" s="88"/>
      <c r="D205" s="88"/>
      <c r="E205" s="88"/>
      <c r="F205" s="88"/>
      <c r="G205" s="88"/>
      <c r="H205" s="88"/>
      <c r="I205" s="88"/>
      <c r="J205" s="88"/>
      <c r="K205" s="86"/>
      <c r="L205" s="86"/>
      <c r="M205" s="93"/>
      <c r="N205" s="88"/>
    </row>
    <row r="206" spans="1:14" x14ac:dyDescent="0.3">
      <c r="A206" s="90"/>
      <c r="B206" s="86"/>
      <c r="C206" s="88"/>
      <c r="D206" s="88"/>
      <c r="E206" s="88"/>
      <c r="F206" s="88"/>
      <c r="G206" s="88"/>
      <c r="H206" s="88"/>
      <c r="I206" s="88"/>
      <c r="J206" s="88"/>
      <c r="K206" s="86"/>
      <c r="L206" s="86"/>
      <c r="M206" s="93"/>
      <c r="N206" s="88"/>
    </row>
    <row r="207" spans="1:14" s="91" customFormat="1" x14ac:dyDescent="0.3">
      <c r="A207" s="90"/>
      <c r="B207" s="86"/>
      <c r="C207" s="88"/>
      <c r="D207" s="88"/>
      <c r="E207" s="88"/>
      <c r="F207" s="88"/>
      <c r="G207" s="88"/>
      <c r="H207" s="88"/>
      <c r="I207" s="88"/>
      <c r="J207" s="88"/>
      <c r="K207" s="86"/>
      <c r="L207" s="86"/>
      <c r="M207" s="93"/>
      <c r="N207" s="88"/>
    </row>
    <row r="208" spans="1:14" s="91" customFormat="1" x14ac:dyDescent="0.3">
      <c r="A208" s="90"/>
      <c r="B208" s="86"/>
      <c r="C208" s="88"/>
      <c r="D208" s="88"/>
      <c r="E208" s="88"/>
      <c r="F208" s="88"/>
      <c r="G208" s="88"/>
      <c r="H208" s="88"/>
      <c r="I208" s="88"/>
      <c r="J208" s="88"/>
      <c r="K208" s="86"/>
      <c r="L208" s="86"/>
      <c r="M208" s="93"/>
      <c r="N208" s="88"/>
    </row>
    <row r="209" spans="1:14" s="91" customFormat="1" x14ac:dyDescent="0.3">
      <c r="A209" s="90"/>
      <c r="B209" s="86"/>
      <c r="C209" s="88"/>
      <c r="D209" s="88"/>
      <c r="E209" s="88"/>
      <c r="F209" s="88"/>
      <c r="G209" s="88"/>
      <c r="H209" s="88"/>
      <c r="I209" s="88"/>
      <c r="J209" s="88"/>
      <c r="K209" s="86"/>
      <c r="L209" s="86"/>
      <c r="M209" s="93"/>
      <c r="N209" s="88"/>
    </row>
    <row r="210" spans="1:14" x14ac:dyDescent="0.3">
      <c r="A210" s="90"/>
      <c r="B210" s="86"/>
      <c r="C210" s="88"/>
      <c r="D210" s="88"/>
      <c r="E210" s="88"/>
      <c r="F210" s="88"/>
      <c r="G210" s="88"/>
      <c r="H210" s="88"/>
      <c r="I210" s="88"/>
      <c r="J210" s="88"/>
      <c r="K210" s="86"/>
      <c r="L210" s="86"/>
      <c r="M210" s="93"/>
      <c r="N210" s="88"/>
    </row>
    <row r="211" spans="1:14" s="91" customFormat="1" x14ac:dyDescent="0.3">
      <c r="A211" s="90"/>
      <c r="B211" s="86"/>
      <c r="C211" s="88"/>
      <c r="D211" s="88"/>
      <c r="E211" s="88"/>
      <c r="F211" s="88"/>
      <c r="G211" s="88"/>
      <c r="H211" s="88"/>
      <c r="I211" s="88"/>
      <c r="J211" s="88"/>
      <c r="K211" s="86"/>
      <c r="L211" s="86"/>
      <c r="M211" s="93"/>
      <c r="N211" s="88"/>
    </row>
    <row r="212" spans="1:14" s="91" customFormat="1" x14ac:dyDescent="0.3">
      <c r="A212" s="90"/>
      <c r="B212" s="86"/>
      <c r="C212" s="88"/>
      <c r="D212" s="88"/>
      <c r="E212" s="88"/>
      <c r="F212" s="88"/>
      <c r="G212" s="88"/>
      <c r="H212" s="88"/>
      <c r="I212" s="88"/>
      <c r="J212" s="88"/>
      <c r="K212" s="86"/>
      <c r="L212" s="86"/>
      <c r="M212" s="93"/>
      <c r="N212" s="88"/>
    </row>
    <row r="213" spans="1:14" x14ac:dyDescent="0.3">
      <c r="A213" s="90"/>
      <c r="B213" s="86"/>
      <c r="C213" s="88"/>
      <c r="D213" s="88"/>
      <c r="E213" s="88"/>
      <c r="F213" s="88"/>
      <c r="G213" s="88"/>
      <c r="H213" s="88"/>
      <c r="I213" s="88"/>
      <c r="J213" s="88"/>
      <c r="K213" s="86"/>
      <c r="L213" s="86"/>
      <c r="M213" s="93"/>
      <c r="N213" s="88"/>
    </row>
    <row r="214" spans="1:14" x14ac:dyDescent="0.3">
      <c r="A214" s="90"/>
      <c r="B214" s="86"/>
      <c r="C214" s="88"/>
      <c r="D214" s="88"/>
      <c r="E214" s="88"/>
      <c r="F214" s="88"/>
      <c r="G214" s="88"/>
      <c r="H214" s="88"/>
      <c r="I214" s="88"/>
      <c r="J214" s="88"/>
      <c r="K214" s="86"/>
      <c r="L214" s="86"/>
      <c r="M214" s="93"/>
      <c r="N214" s="88"/>
    </row>
    <row r="215" spans="1:14" x14ac:dyDescent="0.3">
      <c r="A215" s="90"/>
      <c r="B215" s="86"/>
      <c r="C215" s="88"/>
      <c r="D215" s="88"/>
      <c r="E215" s="88"/>
      <c r="F215" s="88"/>
      <c r="G215" s="88"/>
      <c r="H215" s="88"/>
      <c r="I215" s="88"/>
      <c r="J215" s="88"/>
      <c r="K215" s="86"/>
      <c r="L215" s="86"/>
      <c r="M215" s="93"/>
      <c r="N215" s="88"/>
    </row>
    <row r="216" spans="1:14" s="91" customFormat="1" x14ac:dyDescent="0.3">
      <c r="A216" s="90"/>
      <c r="B216" s="86"/>
      <c r="C216" s="88"/>
      <c r="D216" s="88"/>
      <c r="E216" s="88"/>
      <c r="F216" s="88"/>
      <c r="G216" s="88"/>
      <c r="H216" s="88"/>
      <c r="I216" s="88"/>
      <c r="J216" s="88"/>
      <c r="K216" s="86"/>
      <c r="L216" s="86"/>
      <c r="M216" s="93"/>
      <c r="N216" s="88"/>
    </row>
    <row r="217" spans="1:14" s="91" customFormat="1" x14ac:dyDescent="0.3">
      <c r="A217" s="90"/>
      <c r="B217" s="86"/>
      <c r="C217" s="88"/>
      <c r="D217" s="88"/>
      <c r="E217" s="88"/>
      <c r="F217" s="88"/>
      <c r="G217" s="88"/>
      <c r="H217" s="88"/>
      <c r="I217" s="88"/>
      <c r="J217" s="88"/>
      <c r="K217" s="86"/>
      <c r="L217" s="86"/>
      <c r="M217" s="93"/>
      <c r="N217" s="88"/>
    </row>
    <row r="218" spans="1:14" x14ac:dyDescent="0.3">
      <c r="A218" s="90"/>
      <c r="B218" s="86"/>
      <c r="C218" s="88"/>
      <c r="D218" s="88"/>
      <c r="E218" s="88"/>
      <c r="F218" s="88"/>
      <c r="G218" s="88"/>
      <c r="H218" s="88"/>
      <c r="I218" s="88"/>
      <c r="J218" s="88"/>
      <c r="K218" s="86"/>
      <c r="L218" s="86"/>
      <c r="M218" s="93"/>
      <c r="N218" s="88"/>
    </row>
    <row r="219" spans="1:14" s="91" customFormat="1" x14ac:dyDescent="0.3">
      <c r="A219" s="90"/>
      <c r="B219" s="86"/>
      <c r="C219" s="88"/>
      <c r="D219" s="88"/>
      <c r="E219" s="88"/>
      <c r="F219" s="88"/>
      <c r="G219" s="88"/>
      <c r="H219" s="88"/>
      <c r="I219" s="88"/>
      <c r="J219" s="88"/>
      <c r="K219" s="86"/>
      <c r="L219" s="86"/>
      <c r="M219" s="93"/>
      <c r="N219" s="88"/>
    </row>
    <row r="220" spans="1:14" x14ac:dyDescent="0.3">
      <c r="A220" s="90"/>
      <c r="B220" s="86"/>
      <c r="C220" s="88"/>
      <c r="D220" s="88"/>
      <c r="E220" s="88"/>
      <c r="F220" s="88"/>
      <c r="G220" s="88"/>
      <c r="H220" s="88"/>
      <c r="I220" s="88"/>
      <c r="J220" s="88"/>
      <c r="K220" s="86"/>
      <c r="L220" s="86"/>
      <c r="M220" s="93"/>
      <c r="N220" s="88"/>
    </row>
    <row r="221" spans="1:14" s="91" customFormat="1" x14ac:dyDescent="0.3">
      <c r="A221" s="90"/>
      <c r="B221" s="86"/>
      <c r="C221" s="88"/>
      <c r="D221" s="88"/>
      <c r="E221" s="88"/>
      <c r="F221" s="88"/>
      <c r="G221" s="88"/>
      <c r="H221" s="88"/>
      <c r="I221" s="88"/>
      <c r="J221" s="88"/>
      <c r="K221" s="86"/>
      <c r="L221" s="86"/>
      <c r="M221" s="93"/>
      <c r="N221" s="88"/>
    </row>
    <row r="222" spans="1:14" x14ac:dyDescent="0.3">
      <c r="A222" s="90"/>
      <c r="B222" s="86"/>
      <c r="C222" s="88"/>
      <c r="D222" s="88"/>
      <c r="E222" s="88"/>
      <c r="F222" s="88"/>
      <c r="G222" s="88"/>
      <c r="H222" s="88"/>
      <c r="I222" s="88"/>
      <c r="J222" s="88"/>
      <c r="K222" s="86"/>
      <c r="L222" s="86"/>
      <c r="M222" s="93"/>
      <c r="N222" s="88"/>
    </row>
    <row r="223" spans="1:14" x14ac:dyDescent="0.3">
      <c r="A223" s="90"/>
      <c r="B223" s="86"/>
      <c r="C223" s="88"/>
      <c r="D223" s="88"/>
      <c r="E223" s="88"/>
      <c r="F223" s="88"/>
      <c r="G223" s="88"/>
      <c r="H223" s="88"/>
      <c r="I223" s="88"/>
      <c r="J223" s="88"/>
      <c r="K223" s="86"/>
      <c r="L223" s="86"/>
      <c r="M223" s="93"/>
      <c r="N223" s="88"/>
    </row>
    <row r="224" spans="1:14" x14ac:dyDescent="0.3">
      <c r="A224" s="90"/>
      <c r="B224" s="86"/>
      <c r="C224" s="88"/>
      <c r="D224" s="88"/>
      <c r="E224" s="88"/>
      <c r="F224" s="88"/>
      <c r="G224" s="88"/>
      <c r="H224" s="88"/>
      <c r="I224" s="88"/>
      <c r="J224" s="88"/>
      <c r="K224" s="86"/>
      <c r="L224" s="86"/>
      <c r="M224" s="93"/>
      <c r="N224" s="88"/>
    </row>
    <row r="225" spans="1:14" x14ac:dyDescent="0.3">
      <c r="A225" s="90"/>
      <c r="B225" s="86"/>
      <c r="C225" s="88"/>
      <c r="D225" s="88"/>
      <c r="E225" s="88"/>
      <c r="F225" s="88"/>
      <c r="G225" s="88"/>
      <c r="H225" s="88"/>
      <c r="I225" s="88"/>
      <c r="J225" s="88"/>
      <c r="K225" s="86"/>
      <c r="L225" s="86"/>
      <c r="M225" s="93"/>
      <c r="N225" s="88"/>
    </row>
    <row r="226" spans="1:14" x14ac:dyDescent="0.3">
      <c r="A226" s="90"/>
      <c r="B226" s="86"/>
      <c r="C226" s="88"/>
      <c r="D226" s="88"/>
      <c r="E226" s="88"/>
      <c r="F226" s="88"/>
      <c r="G226" s="88"/>
      <c r="H226" s="88"/>
      <c r="I226" s="88"/>
      <c r="J226" s="88"/>
      <c r="K226" s="86"/>
      <c r="L226" s="86"/>
      <c r="M226" s="93"/>
      <c r="N226" s="88"/>
    </row>
    <row r="227" spans="1:14" x14ac:dyDescent="0.3">
      <c r="A227" s="90"/>
      <c r="B227" s="86"/>
      <c r="C227" s="88"/>
      <c r="D227" s="88"/>
      <c r="E227" s="88"/>
      <c r="F227" s="88"/>
      <c r="G227" s="88"/>
      <c r="H227" s="88"/>
      <c r="I227" s="88"/>
      <c r="J227" s="88"/>
      <c r="K227" s="86"/>
      <c r="L227" s="86"/>
      <c r="M227" s="93"/>
      <c r="N227" s="88"/>
    </row>
    <row r="228" spans="1:14" s="20" customFormat="1" x14ac:dyDescent="0.3">
      <c r="A228" s="90"/>
      <c r="B228" s="86"/>
      <c r="C228" s="88"/>
      <c r="D228" s="88"/>
      <c r="E228" s="88"/>
      <c r="F228" s="88"/>
      <c r="G228" s="88"/>
      <c r="H228" s="88"/>
      <c r="I228" s="88"/>
      <c r="J228" s="88"/>
      <c r="K228" s="86"/>
      <c r="L228" s="86"/>
      <c r="M228" s="89"/>
      <c r="N228" s="91"/>
    </row>
    <row r="229" spans="1:14" x14ac:dyDescent="0.3">
      <c r="A229" s="90"/>
      <c r="B229" s="86"/>
      <c r="C229" s="88"/>
      <c r="D229" s="88"/>
      <c r="E229" s="88"/>
      <c r="F229" s="88"/>
      <c r="G229" s="88"/>
      <c r="H229" s="88"/>
      <c r="I229" s="88"/>
      <c r="J229" s="88"/>
      <c r="K229" s="86"/>
      <c r="L229" s="86"/>
      <c r="M229" s="89"/>
      <c r="N229" s="88"/>
    </row>
    <row r="230" spans="1:14" x14ac:dyDescent="0.3">
      <c r="A230" s="90"/>
      <c r="B230" s="86"/>
      <c r="C230" s="88"/>
      <c r="D230" s="88"/>
      <c r="E230" s="88"/>
      <c r="F230" s="88"/>
      <c r="G230" s="88"/>
      <c r="H230" s="88"/>
      <c r="I230" s="88"/>
      <c r="J230" s="88"/>
      <c r="K230" s="86"/>
      <c r="L230" s="86"/>
      <c r="M230" s="89"/>
      <c r="N230" s="88"/>
    </row>
    <row r="231" spans="1:14" x14ac:dyDescent="0.3">
      <c r="A231" s="90"/>
      <c r="B231" s="86"/>
      <c r="C231" s="88"/>
      <c r="D231" s="88"/>
      <c r="E231" s="88"/>
      <c r="F231" s="88"/>
      <c r="G231" s="88"/>
      <c r="H231" s="88"/>
      <c r="I231" s="88"/>
      <c r="J231" s="88"/>
      <c r="K231" s="86"/>
      <c r="L231" s="86"/>
      <c r="M231" s="89"/>
      <c r="N231" s="88"/>
    </row>
    <row r="232" spans="1:14" x14ac:dyDescent="0.3">
      <c r="A232" s="90"/>
      <c r="B232" s="86"/>
      <c r="C232" s="88"/>
      <c r="D232" s="88"/>
      <c r="E232" s="88"/>
      <c r="F232" s="88"/>
      <c r="G232" s="88"/>
      <c r="H232" s="88"/>
      <c r="I232" s="88"/>
      <c r="J232" s="88"/>
      <c r="K232" s="86"/>
      <c r="L232" s="86"/>
      <c r="M232" s="89"/>
      <c r="N232" s="88"/>
    </row>
    <row r="233" spans="1:14" x14ac:dyDescent="0.3">
      <c r="A233" s="90"/>
      <c r="B233" s="86"/>
      <c r="C233" s="88"/>
      <c r="D233" s="88"/>
      <c r="E233" s="88"/>
      <c r="F233" s="88"/>
      <c r="G233" s="88"/>
      <c r="H233" s="88"/>
      <c r="I233" s="88"/>
      <c r="J233" s="88"/>
      <c r="K233" s="86"/>
      <c r="L233" s="86"/>
      <c r="M233" s="89"/>
      <c r="N233" s="88"/>
    </row>
    <row r="234" spans="1:14" x14ac:dyDescent="0.3">
      <c r="A234" s="90"/>
      <c r="B234" s="86"/>
      <c r="C234" s="88"/>
      <c r="D234" s="88"/>
      <c r="E234" s="88"/>
      <c r="F234" s="88"/>
      <c r="G234" s="88"/>
      <c r="H234" s="88"/>
      <c r="I234" s="88"/>
      <c r="J234" s="88"/>
      <c r="K234" s="86"/>
      <c r="L234" s="86"/>
      <c r="M234" s="89"/>
      <c r="N234" s="88"/>
    </row>
    <row r="235" spans="1:14" s="91" customFormat="1" x14ac:dyDescent="0.3">
      <c r="A235" s="90"/>
      <c r="B235" s="86"/>
      <c r="C235" s="88"/>
      <c r="D235" s="88"/>
      <c r="E235" s="88"/>
      <c r="F235" s="88"/>
      <c r="G235" s="88"/>
      <c r="H235" s="88"/>
      <c r="I235" s="88"/>
      <c r="J235" s="88"/>
      <c r="K235" s="86"/>
      <c r="L235" s="86"/>
      <c r="M235" s="89"/>
      <c r="N235" s="88"/>
    </row>
    <row r="236" spans="1:14" s="91" customFormat="1" x14ac:dyDescent="0.3">
      <c r="A236" s="90"/>
      <c r="B236" s="86"/>
      <c r="C236" s="88"/>
      <c r="D236" s="88"/>
      <c r="E236" s="88"/>
      <c r="F236" s="88"/>
      <c r="G236" s="88"/>
      <c r="H236" s="88"/>
      <c r="I236" s="88"/>
      <c r="J236" s="88"/>
      <c r="K236" s="86"/>
      <c r="L236" s="86"/>
      <c r="M236" s="89"/>
      <c r="N236" s="88"/>
    </row>
    <row r="237" spans="1:14" s="91" customFormat="1" x14ac:dyDescent="0.3">
      <c r="A237" s="90"/>
      <c r="B237" s="86"/>
      <c r="C237" s="88"/>
      <c r="D237" s="88"/>
      <c r="E237" s="88"/>
      <c r="F237" s="88"/>
      <c r="G237" s="88"/>
      <c r="H237" s="88"/>
      <c r="I237" s="88"/>
      <c r="J237" s="88"/>
      <c r="K237" s="86"/>
      <c r="L237" s="86"/>
      <c r="M237" s="89"/>
      <c r="N237" s="88"/>
    </row>
    <row r="238" spans="1:14" x14ac:dyDescent="0.3">
      <c r="A238" s="90"/>
      <c r="B238" s="86"/>
      <c r="C238" s="88"/>
      <c r="D238" s="88"/>
      <c r="E238" s="88"/>
      <c r="F238" s="88"/>
      <c r="G238" s="88"/>
      <c r="H238" s="88"/>
      <c r="I238" s="88"/>
      <c r="J238" s="88"/>
      <c r="K238" s="86"/>
      <c r="L238" s="86"/>
      <c r="M238" s="89"/>
      <c r="N238" s="88"/>
    </row>
    <row r="239" spans="1:14" x14ac:dyDescent="0.3">
      <c r="A239" s="90"/>
      <c r="B239" s="86"/>
      <c r="C239" s="88"/>
      <c r="D239" s="88"/>
      <c r="E239" s="88"/>
      <c r="F239" s="88"/>
      <c r="G239" s="88"/>
      <c r="H239" s="88"/>
      <c r="I239" s="88"/>
      <c r="J239" s="88"/>
      <c r="K239" s="86"/>
      <c r="L239" s="86"/>
      <c r="M239" s="89"/>
      <c r="N239" s="88"/>
    </row>
    <row r="240" spans="1:14" x14ac:dyDescent="0.3">
      <c r="A240" s="90"/>
      <c r="B240" s="86"/>
      <c r="C240" s="88"/>
      <c r="D240" s="88"/>
      <c r="E240" s="88"/>
      <c r="F240" s="88"/>
      <c r="G240" s="88"/>
      <c r="H240" s="88"/>
      <c r="I240" s="88"/>
      <c r="J240" s="88"/>
      <c r="K240" s="86"/>
      <c r="L240" s="86"/>
      <c r="M240" s="89"/>
      <c r="N240" s="88"/>
    </row>
    <row r="241" spans="1:14" x14ac:dyDescent="0.3">
      <c r="A241" s="90"/>
      <c r="B241" s="86"/>
      <c r="C241" s="88"/>
      <c r="D241" s="88"/>
      <c r="E241" s="88"/>
      <c r="F241" s="88"/>
      <c r="G241" s="88"/>
      <c r="H241" s="88"/>
      <c r="I241" s="88"/>
      <c r="J241" s="88"/>
      <c r="K241" s="86"/>
      <c r="L241" s="86"/>
      <c r="M241" s="89"/>
      <c r="N241" s="88"/>
    </row>
    <row r="242" spans="1:14" s="91" customFormat="1" x14ac:dyDescent="0.3">
      <c r="A242" s="90"/>
      <c r="B242" s="86"/>
      <c r="C242" s="88"/>
      <c r="D242" s="88"/>
      <c r="E242" s="88"/>
      <c r="F242" s="88"/>
      <c r="G242" s="88"/>
      <c r="H242" s="88"/>
      <c r="I242" s="88"/>
      <c r="J242" s="88"/>
      <c r="K242" s="86"/>
      <c r="L242" s="86"/>
      <c r="M242" s="89"/>
      <c r="N242" s="88"/>
    </row>
    <row r="243" spans="1:14" s="91" customFormat="1" x14ac:dyDescent="0.3">
      <c r="A243" s="90"/>
      <c r="B243" s="86"/>
      <c r="C243" s="88"/>
      <c r="D243" s="88"/>
      <c r="E243" s="88"/>
      <c r="F243" s="88"/>
      <c r="G243" s="88"/>
      <c r="H243" s="88"/>
      <c r="I243" s="88"/>
      <c r="J243" s="88"/>
      <c r="K243" s="86"/>
      <c r="L243" s="86"/>
      <c r="M243" s="89"/>
      <c r="N243" s="88"/>
    </row>
    <row r="244" spans="1:14" s="91" customFormat="1" x14ac:dyDescent="0.3">
      <c r="A244" s="90"/>
      <c r="B244" s="86"/>
      <c r="C244" s="88"/>
      <c r="D244" s="88"/>
      <c r="E244" s="88"/>
      <c r="F244" s="88"/>
      <c r="G244" s="88"/>
      <c r="H244" s="88"/>
      <c r="I244" s="88"/>
      <c r="J244" s="88"/>
      <c r="K244" s="86"/>
      <c r="L244" s="86"/>
      <c r="M244" s="89"/>
      <c r="N244" s="88"/>
    </row>
    <row r="245" spans="1:14" x14ac:dyDescent="0.3">
      <c r="A245" s="90"/>
      <c r="B245" s="86"/>
      <c r="C245" s="88"/>
      <c r="D245" s="88"/>
      <c r="E245" s="88"/>
      <c r="F245" s="88"/>
      <c r="G245" s="88"/>
      <c r="H245" s="88"/>
      <c r="I245" s="88"/>
      <c r="J245" s="88"/>
      <c r="K245" s="86"/>
      <c r="L245" s="86"/>
      <c r="M245" s="89"/>
      <c r="N245" s="88"/>
    </row>
    <row r="246" spans="1:14" x14ac:dyDescent="0.3">
      <c r="A246" s="90"/>
      <c r="B246" s="86"/>
      <c r="C246" s="88"/>
      <c r="D246" s="88"/>
      <c r="E246" s="88"/>
      <c r="F246" s="88"/>
      <c r="G246" s="88"/>
      <c r="H246" s="88"/>
      <c r="I246" s="88"/>
      <c r="J246" s="88"/>
      <c r="K246" s="86"/>
      <c r="L246" s="86"/>
      <c r="M246" s="89"/>
      <c r="N246" s="88"/>
    </row>
    <row r="247" spans="1:14" x14ac:dyDescent="0.3">
      <c r="A247" s="90"/>
      <c r="B247" s="86"/>
      <c r="C247" s="88"/>
      <c r="D247" s="88"/>
      <c r="E247" s="88"/>
      <c r="F247" s="88"/>
      <c r="G247" s="88"/>
      <c r="H247" s="88"/>
      <c r="I247" s="88"/>
      <c r="J247" s="88"/>
      <c r="K247" s="86"/>
      <c r="L247" s="86"/>
      <c r="M247" s="89"/>
      <c r="N247" s="88"/>
    </row>
    <row r="248" spans="1:14" x14ac:dyDescent="0.3">
      <c r="A248" s="90"/>
      <c r="B248" s="86"/>
      <c r="C248" s="88"/>
      <c r="D248" s="88"/>
      <c r="E248" s="88"/>
      <c r="F248" s="88"/>
      <c r="G248" s="88"/>
      <c r="H248" s="88"/>
      <c r="I248" s="88"/>
      <c r="J248" s="88"/>
      <c r="K248" s="86"/>
      <c r="L248" s="86"/>
      <c r="M248" s="93"/>
      <c r="N248" s="88"/>
    </row>
    <row r="249" spans="1:14" x14ac:dyDescent="0.3">
      <c r="A249" s="90"/>
      <c r="B249" s="86"/>
      <c r="C249" s="88"/>
      <c r="D249" s="88"/>
      <c r="E249" s="88"/>
      <c r="F249" s="88"/>
      <c r="G249" s="88"/>
      <c r="H249" s="88"/>
      <c r="I249" s="88"/>
      <c r="J249" s="88"/>
      <c r="K249" s="86"/>
      <c r="L249" s="86"/>
      <c r="M249" s="93"/>
      <c r="N249" s="88"/>
    </row>
    <row r="250" spans="1:14" x14ac:dyDescent="0.3">
      <c r="A250" s="90"/>
      <c r="B250" s="86"/>
      <c r="C250" s="88"/>
      <c r="D250" s="88"/>
      <c r="E250" s="88"/>
      <c r="F250" s="88"/>
      <c r="G250" s="88"/>
      <c r="H250" s="88"/>
      <c r="I250" s="88"/>
      <c r="J250" s="88"/>
      <c r="K250" s="86"/>
      <c r="L250" s="86"/>
      <c r="M250" s="93"/>
      <c r="N250" s="88"/>
    </row>
    <row r="251" spans="1:14" x14ac:dyDescent="0.3">
      <c r="A251" s="90"/>
      <c r="B251" s="86"/>
      <c r="C251" s="88"/>
      <c r="D251" s="88"/>
      <c r="E251" s="88"/>
      <c r="F251" s="88"/>
      <c r="G251" s="88"/>
      <c r="H251" s="88"/>
      <c r="I251" s="88"/>
      <c r="J251" s="88"/>
      <c r="K251" s="86"/>
      <c r="L251" s="86"/>
      <c r="M251" s="89"/>
      <c r="N251" s="88"/>
    </row>
    <row r="252" spans="1:14" x14ac:dyDescent="0.3">
      <c r="A252" s="90"/>
      <c r="B252" s="86"/>
      <c r="C252" s="88"/>
      <c r="D252" s="88"/>
      <c r="E252" s="88"/>
      <c r="F252" s="88"/>
      <c r="G252" s="88"/>
      <c r="H252" s="88"/>
      <c r="I252" s="88"/>
      <c r="J252" s="88"/>
      <c r="K252" s="86"/>
      <c r="L252" s="86"/>
      <c r="M252" s="89"/>
      <c r="N252" s="88"/>
    </row>
    <row r="253" spans="1:14" x14ac:dyDescent="0.3">
      <c r="A253" s="90"/>
      <c r="B253" s="86"/>
      <c r="C253" s="88"/>
      <c r="D253" s="88"/>
      <c r="E253" s="88"/>
      <c r="F253" s="88"/>
      <c r="G253" s="88"/>
      <c r="H253" s="88"/>
      <c r="I253" s="88"/>
      <c r="J253" s="88"/>
      <c r="K253" s="86"/>
      <c r="L253" s="86"/>
      <c r="M253" s="93"/>
      <c r="N253" s="88"/>
    </row>
    <row r="254" spans="1:14" s="91" customFormat="1" x14ac:dyDescent="0.3">
      <c r="A254" s="90"/>
      <c r="B254" s="86"/>
      <c r="C254" s="88"/>
      <c r="D254" s="88"/>
      <c r="E254" s="88"/>
      <c r="F254" s="88"/>
      <c r="G254" s="88"/>
      <c r="H254" s="88"/>
      <c r="I254" s="88"/>
      <c r="J254" s="88"/>
      <c r="K254" s="86"/>
      <c r="L254" s="86"/>
      <c r="M254" s="93"/>
      <c r="N254" s="88"/>
    </row>
    <row r="255" spans="1:14" x14ac:dyDescent="0.3">
      <c r="A255" s="90"/>
      <c r="B255" s="86"/>
      <c r="C255" s="88"/>
      <c r="D255" s="88"/>
      <c r="E255" s="88"/>
      <c r="F255" s="88"/>
      <c r="G255" s="88"/>
      <c r="H255" s="88"/>
      <c r="I255" s="88"/>
      <c r="J255" s="88"/>
      <c r="K255" s="86"/>
      <c r="L255" s="86"/>
      <c r="M255" s="89"/>
      <c r="N255" s="88"/>
    </row>
    <row r="256" spans="1:14" x14ac:dyDescent="0.3">
      <c r="A256" s="90"/>
      <c r="B256" s="86"/>
      <c r="C256" s="88"/>
      <c r="D256" s="88"/>
      <c r="E256" s="88"/>
      <c r="F256" s="88"/>
      <c r="G256" s="88"/>
      <c r="H256" s="88"/>
      <c r="I256" s="88"/>
      <c r="J256" s="88"/>
      <c r="K256" s="86"/>
      <c r="L256" s="86"/>
      <c r="M256" s="89"/>
      <c r="N256" s="88"/>
    </row>
    <row r="257" spans="1:14" x14ac:dyDescent="0.3">
      <c r="A257" s="90"/>
      <c r="B257" s="86"/>
      <c r="C257" s="88"/>
      <c r="D257" s="88"/>
      <c r="E257" s="88"/>
      <c r="F257" s="88"/>
      <c r="G257" s="88"/>
      <c r="H257" s="88"/>
      <c r="I257" s="88"/>
      <c r="J257" s="88"/>
      <c r="K257" s="86"/>
      <c r="L257" s="86"/>
      <c r="M257" s="89"/>
      <c r="N257" s="88"/>
    </row>
    <row r="258" spans="1:14" x14ac:dyDescent="0.3">
      <c r="A258" s="90"/>
      <c r="B258" s="86"/>
      <c r="C258" s="88"/>
      <c r="D258" s="88"/>
      <c r="E258" s="88"/>
      <c r="F258" s="88"/>
      <c r="G258" s="88"/>
      <c r="H258" s="88"/>
      <c r="I258" s="88"/>
      <c r="J258" s="88"/>
      <c r="K258" s="86"/>
      <c r="L258" s="86"/>
      <c r="M258" s="89"/>
      <c r="N258" s="88"/>
    </row>
    <row r="259" spans="1:14" x14ac:dyDescent="0.3">
      <c r="A259" s="90"/>
      <c r="B259" s="86"/>
      <c r="C259" s="88"/>
      <c r="D259" s="88"/>
      <c r="E259" s="88"/>
      <c r="F259" s="88"/>
      <c r="G259" s="88"/>
      <c r="H259" s="88"/>
      <c r="I259" s="88"/>
      <c r="J259" s="88"/>
      <c r="K259" s="86"/>
      <c r="L259" s="86"/>
      <c r="M259" s="89"/>
      <c r="N259" s="88"/>
    </row>
    <row r="260" spans="1:14" x14ac:dyDescent="0.3">
      <c r="A260" s="90"/>
      <c r="B260" s="86"/>
      <c r="C260" s="88"/>
      <c r="D260" s="88"/>
      <c r="E260" s="88"/>
      <c r="F260" s="88"/>
      <c r="G260" s="88"/>
      <c r="H260" s="88"/>
      <c r="I260" s="88"/>
      <c r="J260" s="88"/>
      <c r="K260" s="86"/>
      <c r="L260" s="86"/>
      <c r="M260" s="89"/>
      <c r="N260" s="88"/>
    </row>
    <row r="261" spans="1:14" s="91" customFormat="1" x14ac:dyDescent="0.3">
      <c r="A261" s="90"/>
      <c r="B261" s="86"/>
      <c r="C261" s="88"/>
      <c r="D261" s="88"/>
      <c r="E261" s="88"/>
      <c r="F261" s="88"/>
      <c r="G261" s="88"/>
      <c r="H261" s="88"/>
      <c r="I261" s="88"/>
      <c r="J261" s="88"/>
      <c r="K261" s="86"/>
      <c r="L261" s="86"/>
      <c r="M261" s="89"/>
      <c r="N261" s="88"/>
    </row>
    <row r="262" spans="1:14" s="91" customFormat="1" x14ac:dyDescent="0.3">
      <c r="A262" s="90"/>
      <c r="B262" s="86"/>
      <c r="C262" s="88"/>
      <c r="D262" s="88"/>
      <c r="E262" s="88"/>
      <c r="F262" s="88"/>
      <c r="G262" s="88"/>
      <c r="H262" s="88"/>
      <c r="I262" s="88"/>
      <c r="J262" s="88"/>
      <c r="K262" s="86"/>
      <c r="L262" s="86"/>
      <c r="M262" s="89"/>
      <c r="N262" s="88"/>
    </row>
    <row r="263" spans="1:14" x14ac:dyDescent="0.3">
      <c r="A263" s="90"/>
      <c r="B263" s="86"/>
      <c r="C263" s="88"/>
      <c r="D263" s="88"/>
      <c r="E263" s="88"/>
      <c r="F263" s="88"/>
      <c r="G263" s="88"/>
      <c r="H263" s="88"/>
      <c r="I263" s="88"/>
      <c r="J263" s="88"/>
      <c r="K263" s="86"/>
      <c r="L263" s="86"/>
      <c r="M263" s="89"/>
      <c r="N263" s="88"/>
    </row>
    <row r="264" spans="1:14" s="91" customFormat="1" x14ac:dyDescent="0.3">
      <c r="A264" s="90"/>
      <c r="B264" s="86"/>
      <c r="C264" s="88"/>
      <c r="D264" s="88"/>
      <c r="E264" s="88"/>
      <c r="F264" s="88"/>
      <c r="G264" s="88"/>
      <c r="H264" s="88"/>
      <c r="I264" s="88"/>
      <c r="J264" s="88"/>
      <c r="K264" s="86"/>
      <c r="L264" s="86"/>
      <c r="M264" s="89"/>
      <c r="N264" s="88"/>
    </row>
    <row r="265" spans="1:14" s="91" customFormat="1" x14ac:dyDescent="0.3">
      <c r="A265" s="90"/>
      <c r="B265" s="86"/>
      <c r="C265" s="88"/>
      <c r="D265" s="88"/>
      <c r="E265" s="88"/>
      <c r="F265" s="88"/>
      <c r="G265" s="88"/>
      <c r="H265" s="88"/>
      <c r="I265" s="88"/>
      <c r="J265" s="88"/>
      <c r="K265" s="86"/>
      <c r="L265" s="86"/>
      <c r="M265" s="89"/>
      <c r="N265" s="88"/>
    </row>
    <row r="266" spans="1:14" s="91" customFormat="1" x14ac:dyDescent="0.3">
      <c r="A266" s="90"/>
      <c r="B266" s="86"/>
      <c r="C266" s="88"/>
      <c r="D266" s="88"/>
      <c r="E266" s="88"/>
      <c r="F266" s="88"/>
      <c r="G266" s="88"/>
      <c r="H266" s="88"/>
      <c r="I266" s="88"/>
      <c r="J266" s="88"/>
      <c r="K266" s="86"/>
      <c r="L266" s="86"/>
      <c r="M266" s="89"/>
      <c r="N266" s="88"/>
    </row>
    <row r="267" spans="1:14" s="91" customFormat="1" x14ac:dyDescent="0.3">
      <c r="A267" s="90"/>
      <c r="B267" s="86"/>
      <c r="C267" s="88"/>
      <c r="D267" s="88"/>
      <c r="E267" s="88"/>
      <c r="F267" s="88"/>
      <c r="G267" s="88"/>
      <c r="H267" s="88"/>
      <c r="I267" s="88"/>
      <c r="J267" s="88"/>
      <c r="K267" s="86"/>
      <c r="L267" s="86"/>
      <c r="M267" s="89"/>
      <c r="N267" s="88"/>
    </row>
    <row r="268" spans="1:14" x14ac:dyDescent="0.3">
      <c r="A268" s="90"/>
      <c r="B268" s="86"/>
      <c r="C268" s="88"/>
      <c r="D268" s="88"/>
      <c r="E268" s="88"/>
      <c r="F268" s="88"/>
      <c r="G268" s="88"/>
      <c r="H268" s="94"/>
      <c r="I268" s="88"/>
      <c r="J268" s="88"/>
      <c r="K268" s="86"/>
      <c r="L268" s="86"/>
      <c r="M268" s="89"/>
      <c r="N268" s="88"/>
    </row>
    <row r="269" spans="1:14" x14ac:dyDescent="0.3">
      <c r="A269" s="90"/>
      <c r="B269" s="86"/>
      <c r="C269" s="88"/>
      <c r="D269" s="88"/>
      <c r="E269" s="88"/>
      <c r="F269" s="88"/>
      <c r="G269" s="88"/>
      <c r="H269" s="88"/>
      <c r="I269" s="88"/>
      <c r="J269" s="88"/>
      <c r="K269" s="86"/>
      <c r="L269" s="86"/>
      <c r="M269" s="89"/>
      <c r="N269" s="88"/>
    </row>
    <row r="270" spans="1:14" x14ac:dyDescent="0.3">
      <c r="A270" s="90"/>
      <c r="B270" s="86"/>
      <c r="C270" s="88"/>
      <c r="D270" s="88"/>
      <c r="E270" s="88"/>
      <c r="F270" s="88"/>
      <c r="G270" s="88"/>
      <c r="H270" s="88"/>
      <c r="I270" s="88"/>
      <c r="J270" s="88"/>
      <c r="K270" s="86"/>
      <c r="L270" s="86"/>
      <c r="M270" s="89"/>
      <c r="N270" s="88"/>
    </row>
    <row r="271" spans="1:14" x14ac:dyDescent="0.3">
      <c r="A271" s="90"/>
      <c r="B271" s="86"/>
      <c r="C271" s="88"/>
      <c r="D271" s="88"/>
      <c r="E271" s="88"/>
      <c r="F271" s="88"/>
      <c r="G271" s="88"/>
      <c r="H271" s="88"/>
      <c r="I271" s="88"/>
      <c r="J271" s="88"/>
      <c r="K271" s="86"/>
      <c r="L271" s="86"/>
      <c r="M271" s="93"/>
      <c r="N271" s="88"/>
    </row>
    <row r="272" spans="1:14" x14ac:dyDescent="0.3">
      <c r="A272" s="90"/>
      <c r="B272" s="86"/>
      <c r="C272" s="88"/>
      <c r="D272" s="88"/>
      <c r="E272" s="88"/>
      <c r="F272" s="88"/>
      <c r="G272" s="88"/>
      <c r="H272" s="35"/>
      <c r="I272" s="88"/>
      <c r="J272" s="88"/>
      <c r="K272" s="86"/>
      <c r="L272" s="86"/>
      <c r="M272" s="93"/>
      <c r="N272" s="88"/>
    </row>
    <row r="273" spans="1:14" x14ac:dyDescent="0.3">
      <c r="A273" s="90"/>
      <c r="B273" s="86"/>
      <c r="C273" s="88"/>
      <c r="D273" s="88"/>
      <c r="E273" s="88"/>
      <c r="F273" s="88"/>
      <c r="G273" s="88"/>
      <c r="H273" s="88"/>
      <c r="I273" s="88"/>
      <c r="J273" s="88"/>
      <c r="K273" s="86"/>
      <c r="L273" s="86"/>
      <c r="M273" s="93"/>
      <c r="N273" s="88"/>
    </row>
    <row r="274" spans="1:14" x14ac:dyDescent="0.3">
      <c r="A274" s="90"/>
      <c r="B274" s="86"/>
      <c r="C274" s="88"/>
      <c r="D274" s="88"/>
      <c r="E274" s="88"/>
      <c r="F274" s="88"/>
      <c r="G274" s="88"/>
      <c r="H274" s="88"/>
      <c r="I274" s="88"/>
      <c r="J274" s="88"/>
      <c r="K274" s="86"/>
      <c r="L274" s="86"/>
      <c r="M274" s="89"/>
      <c r="N274" s="88"/>
    </row>
    <row r="275" spans="1:14" x14ac:dyDescent="0.3">
      <c r="A275" s="90"/>
      <c r="B275" s="86"/>
      <c r="C275" s="88"/>
      <c r="D275" s="88"/>
      <c r="E275" s="88"/>
      <c r="F275" s="88"/>
      <c r="G275" s="88"/>
      <c r="H275" s="88"/>
      <c r="I275" s="88"/>
      <c r="J275" s="88"/>
      <c r="K275" s="86"/>
      <c r="L275" s="86"/>
      <c r="M275" s="89"/>
      <c r="N275" s="88"/>
    </row>
    <row r="276" spans="1:14" x14ac:dyDescent="0.3">
      <c r="A276" s="90"/>
      <c r="B276" s="86"/>
      <c r="C276" s="88"/>
      <c r="D276" s="88"/>
      <c r="E276" s="88"/>
      <c r="F276" s="88"/>
      <c r="G276" s="88"/>
      <c r="H276" s="88"/>
      <c r="I276" s="88"/>
      <c r="J276" s="88"/>
      <c r="K276" s="86"/>
      <c r="L276" s="86"/>
      <c r="M276" s="93"/>
      <c r="N276" s="88"/>
    </row>
    <row r="277" spans="1:14" x14ac:dyDescent="0.3">
      <c r="A277" s="90"/>
      <c r="B277" s="86"/>
      <c r="C277" s="88"/>
      <c r="D277" s="88"/>
      <c r="E277" s="88"/>
      <c r="F277" s="88"/>
      <c r="G277" s="88"/>
      <c r="H277" s="88"/>
      <c r="I277" s="88"/>
      <c r="J277" s="88"/>
      <c r="K277" s="86"/>
      <c r="L277" s="86"/>
      <c r="M277" s="93"/>
      <c r="N277" s="88"/>
    </row>
    <row r="278" spans="1:14" x14ac:dyDescent="0.3">
      <c r="A278" s="90"/>
      <c r="B278" s="86"/>
      <c r="C278" s="88"/>
      <c r="D278" s="88"/>
      <c r="E278" s="88"/>
      <c r="F278" s="88"/>
      <c r="G278" s="88"/>
      <c r="H278" s="88"/>
      <c r="I278" s="88"/>
      <c r="J278" s="88"/>
      <c r="K278" s="86"/>
      <c r="L278" s="86"/>
      <c r="M278" s="89"/>
      <c r="N278" s="88"/>
    </row>
    <row r="279" spans="1:14" x14ac:dyDescent="0.3">
      <c r="A279" s="90"/>
      <c r="B279" s="86"/>
      <c r="C279" s="88"/>
      <c r="D279" s="88"/>
      <c r="E279" s="88"/>
      <c r="F279" s="88"/>
      <c r="G279" s="88"/>
      <c r="H279" s="88"/>
      <c r="I279" s="88"/>
      <c r="J279" s="88"/>
      <c r="K279" s="86"/>
      <c r="L279" s="86"/>
      <c r="M279" s="89"/>
      <c r="N279" s="88"/>
    </row>
    <row r="280" spans="1:14" x14ac:dyDescent="0.3">
      <c r="A280" s="90"/>
      <c r="B280" s="86"/>
      <c r="C280" s="88"/>
      <c r="D280" s="88"/>
      <c r="E280" s="88"/>
      <c r="F280" s="88"/>
      <c r="G280" s="88"/>
      <c r="H280" s="88"/>
      <c r="I280" s="88"/>
      <c r="J280" s="88"/>
      <c r="K280" s="86"/>
      <c r="L280" s="86"/>
      <c r="M280" s="93"/>
      <c r="N280" s="88"/>
    </row>
    <row r="281" spans="1:14" x14ac:dyDescent="0.3">
      <c r="A281" s="90"/>
      <c r="B281" s="86"/>
      <c r="C281" s="88"/>
      <c r="D281" s="88"/>
      <c r="E281" s="88"/>
      <c r="F281" s="88"/>
      <c r="G281" s="88"/>
      <c r="H281" s="88"/>
      <c r="I281" s="88"/>
      <c r="J281" s="88"/>
      <c r="K281" s="86"/>
      <c r="L281" s="86"/>
      <c r="M281" s="93"/>
      <c r="N281" s="88"/>
    </row>
    <row r="282" spans="1:14" x14ac:dyDescent="0.3">
      <c r="A282" s="90"/>
      <c r="B282" s="86"/>
      <c r="C282" s="88"/>
      <c r="D282" s="88"/>
      <c r="E282" s="88"/>
      <c r="F282" s="88"/>
      <c r="G282" s="88"/>
      <c r="H282" s="88"/>
      <c r="I282" s="88"/>
      <c r="J282" s="88"/>
      <c r="K282" s="86"/>
      <c r="L282" s="86"/>
      <c r="M282" s="93"/>
      <c r="N282" s="88"/>
    </row>
    <row r="283" spans="1:14" x14ac:dyDescent="0.3">
      <c r="A283" s="90"/>
      <c r="B283" s="86"/>
      <c r="C283" s="88"/>
      <c r="D283" s="88"/>
      <c r="E283" s="88"/>
      <c r="F283" s="88"/>
      <c r="G283" s="88"/>
      <c r="H283" s="88"/>
      <c r="I283" s="88"/>
      <c r="J283" s="88"/>
      <c r="K283" s="86"/>
      <c r="L283" s="86"/>
      <c r="M283" s="89"/>
      <c r="N283" s="88"/>
    </row>
    <row r="284" spans="1:14" x14ac:dyDescent="0.3">
      <c r="A284" s="90"/>
      <c r="B284" s="86"/>
      <c r="C284" s="88"/>
      <c r="D284" s="88"/>
      <c r="E284" s="88"/>
      <c r="F284" s="88"/>
      <c r="G284" s="88"/>
      <c r="H284" s="88"/>
      <c r="I284" s="88"/>
      <c r="J284" s="88"/>
      <c r="K284" s="86"/>
      <c r="L284" s="86"/>
      <c r="M284" s="89"/>
      <c r="N284" s="88"/>
    </row>
    <row r="285" spans="1:14" x14ac:dyDescent="0.3">
      <c r="A285" s="90"/>
      <c r="B285" s="86"/>
      <c r="C285" s="88"/>
      <c r="D285" s="88"/>
      <c r="E285" s="88"/>
      <c r="F285" s="88"/>
      <c r="G285" s="88"/>
      <c r="H285" s="88"/>
      <c r="I285" s="88"/>
      <c r="J285" s="88"/>
      <c r="K285" s="86"/>
      <c r="L285" s="86"/>
      <c r="M285" s="93"/>
      <c r="N285" s="88"/>
    </row>
    <row r="286" spans="1:14" x14ac:dyDescent="0.3">
      <c r="A286" s="90"/>
      <c r="B286" s="86"/>
      <c r="C286" s="88"/>
      <c r="D286" s="88"/>
      <c r="E286" s="88"/>
      <c r="F286" s="88"/>
      <c r="G286" s="88"/>
      <c r="H286" s="88"/>
      <c r="I286" s="88"/>
      <c r="J286" s="88"/>
      <c r="K286" s="86"/>
      <c r="L286" s="86"/>
      <c r="M286" s="89"/>
      <c r="N286" s="88"/>
    </row>
    <row r="287" spans="1:14" x14ac:dyDescent="0.3">
      <c r="A287" s="90"/>
      <c r="B287" s="86"/>
      <c r="C287" s="88"/>
      <c r="D287" s="88"/>
      <c r="E287" s="88"/>
      <c r="F287" s="88"/>
      <c r="G287" s="88"/>
      <c r="H287" s="88"/>
      <c r="I287" s="88"/>
      <c r="J287" s="88"/>
      <c r="K287" s="86"/>
      <c r="L287" s="86"/>
      <c r="M287" s="89"/>
      <c r="N287" s="88"/>
    </row>
    <row r="288" spans="1:14" x14ac:dyDescent="0.3">
      <c r="A288" s="90"/>
      <c r="B288" s="86"/>
      <c r="C288" s="88"/>
      <c r="D288" s="88"/>
      <c r="E288" s="88"/>
      <c r="F288" s="88"/>
      <c r="G288" s="88"/>
      <c r="H288" s="88"/>
      <c r="I288" s="88"/>
      <c r="J288" s="88"/>
      <c r="K288" s="86"/>
      <c r="L288" s="86"/>
      <c r="M288" s="89"/>
      <c r="N288" s="88"/>
    </row>
    <row r="289" spans="1:14" x14ac:dyDescent="0.3">
      <c r="A289" s="90"/>
      <c r="B289" s="86"/>
      <c r="C289" s="88"/>
      <c r="D289" s="88"/>
      <c r="E289" s="88"/>
      <c r="F289" s="88"/>
      <c r="G289" s="88"/>
      <c r="H289" s="88"/>
      <c r="I289" s="88"/>
      <c r="J289" s="88"/>
      <c r="K289" s="86"/>
      <c r="L289" s="86"/>
      <c r="M289" s="93"/>
      <c r="N289" s="88"/>
    </row>
    <row r="290" spans="1:14" x14ac:dyDescent="0.3">
      <c r="A290" s="90"/>
      <c r="B290" s="86"/>
      <c r="C290" s="88"/>
      <c r="D290" s="88"/>
      <c r="E290" s="88"/>
      <c r="F290" s="88"/>
      <c r="G290" s="88"/>
      <c r="H290" s="88"/>
      <c r="I290" s="88"/>
      <c r="J290" s="88"/>
      <c r="K290" s="86"/>
      <c r="L290" s="86"/>
      <c r="M290" s="93"/>
      <c r="N290" s="88"/>
    </row>
    <row r="291" spans="1:14" x14ac:dyDescent="0.3">
      <c r="A291" s="90"/>
      <c r="B291" s="86"/>
      <c r="C291" s="88"/>
      <c r="D291" s="88"/>
      <c r="E291" s="88"/>
      <c r="F291" s="88"/>
      <c r="G291" s="88"/>
      <c r="H291" s="88"/>
      <c r="I291" s="88"/>
      <c r="J291" s="88"/>
      <c r="K291" s="86"/>
      <c r="L291" s="86"/>
      <c r="M291" s="89"/>
      <c r="N291" s="88"/>
    </row>
    <row r="292" spans="1:14" x14ac:dyDescent="0.3">
      <c r="A292" s="90"/>
      <c r="B292" s="86"/>
      <c r="C292" s="88"/>
      <c r="D292" s="88"/>
      <c r="E292" s="88"/>
      <c r="F292" s="88"/>
      <c r="G292" s="88"/>
      <c r="H292" s="88"/>
      <c r="I292" s="88"/>
      <c r="J292" s="88"/>
      <c r="K292" s="86"/>
      <c r="L292" s="86"/>
      <c r="M292" s="93"/>
      <c r="N292" s="88"/>
    </row>
    <row r="293" spans="1:14" x14ac:dyDescent="0.3">
      <c r="A293" s="90"/>
      <c r="B293" s="86"/>
      <c r="C293" s="88"/>
      <c r="D293" s="88"/>
      <c r="E293" s="88"/>
      <c r="F293" s="88"/>
      <c r="G293" s="88"/>
      <c r="H293" s="88"/>
      <c r="I293" s="88"/>
      <c r="J293" s="88"/>
      <c r="K293" s="86"/>
      <c r="L293" s="86"/>
      <c r="M293" s="89"/>
      <c r="N293" s="88"/>
    </row>
    <row r="294" spans="1:14" x14ac:dyDescent="0.3">
      <c r="A294" s="90"/>
      <c r="B294" s="86"/>
      <c r="C294" s="88"/>
      <c r="D294" s="88"/>
      <c r="E294" s="88"/>
      <c r="F294" s="88"/>
      <c r="G294" s="88"/>
      <c r="H294" s="88"/>
      <c r="I294" s="88"/>
      <c r="J294" s="88"/>
      <c r="K294" s="86"/>
      <c r="L294" s="86"/>
      <c r="M294" s="89"/>
      <c r="N294" s="88"/>
    </row>
    <row r="295" spans="1:14" x14ac:dyDescent="0.3">
      <c r="A295" s="90"/>
      <c r="B295" s="86"/>
      <c r="C295" s="88"/>
      <c r="D295" s="88"/>
      <c r="E295" s="88"/>
      <c r="F295" s="88"/>
      <c r="G295" s="88"/>
      <c r="H295" s="88"/>
      <c r="I295" s="88"/>
      <c r="J295" s="88"/>
      <c r="K295" s="86"/>
      <c r="L295" s="86"/>
      <c r="M295" s="89"/>
      <c r="N295" s="88"/>
    </row>
    <row r="296" spans="1:14" x14ac:dyDescent="0.3">
      <c r="A296" s="90"/>
      <c r="B296" s="86"/>
      <c r="C296" s="88"/>
      <c r="D296" s="88"/>
      <c r="E296" s="88"/>
      <c r="F296" s="88"/>
      <c r="G296" s="88"/>
      <c r="H296" s="88"/>
      <c r="I296" s="88"/>
      <c r="J296" s="88"/>
      <c r="K296" s="86"/>
      <c r="L296" s="86"/>
      <c r="M296" s="93"/>
      <c r="N296" s="88"/>
    </row>
    <row r="297" spans="1:14" x14ac:dyDescent="0.3">
      <c r="A297" s="90"/>
      <c r="B297" s="86"/>
      <c r="C297" s="88"/>
      <c r="D297" s="88"/>
      <c r="E297" s="88"/>
      <c r="F297" s="88"/>
      <c r="G297" s="88"/>
      <c r="H297" s="88"/>
      <c r="I297" s="88"/>
      <c r="J297" s="88"/>
      <c r="K297" s="86"/>
      <c r="L297" s="86"/>
      <c r="M297" s="89"/>
      <c r="N297" s="88"/>
    </row>
    <row r="298" spans="1:14" x14ac:dyDescent="0.3">
      <c r="A298" s="90"/>
      <c r="B298" s="86"/>
      <c r="C298" s="88"/>
      <c r="D298" s="88"/>
      <c r="E298" s="88"/>
      <c r="F298" s="88"/>
      <c r="G298" s="88"/>
      <c r="H298" s="88"/>
      <c r="I298" s="88"/>
      <c r="J298" s="88"/>
      <c r="K298" s="86"/>
      <c r="L298" s="86"/>
      <c r="M298" s="93"/>
      <c r="N298" s="88"/>
    </row>
    <row r="299" spans="1:14" x14ac:dyDescent="0.3">
      <c r="A299" s="90"/>
      <c r="B299" s="86"/>
      <c r="C299" s="88"/>
      <c r="D299" s="88"/>
      <c r="E299" s="88"/>
      <c r="F299" s="88"/>
      <c r="G299" s="88"/>
      <c r="H299" s="88"/>
      <c r="I299" s="88"/>
      <c r="J299" s="88"/>
      <c r="K299" s="86"/>
      <c r="L299" s="86"/>
      <c r="M299" s="93"/>
      <c r="N299" s="88"/>
    </row>
    <row r="300" spans="1:14" x14ac:dyDescent="0.3">
      <c r="A300" s="90"/>
      <c r="B300" s="86"/>
      <c r="C300" s="88"/>
      <c r="D300" s="88"/>
      <c r="E300" s="88"/>
      <c r="F300" s="88"/>
      <c r="G300" s="88"/>
      <c r="H300" s="88"/>
      <c r="I300" s="88"/>
      <c r="J300" s="88"/>
      <c r="K300" s="86"/>
      <c r="L300" s="86"/>
      <c r="M300" s="89"/>
      <c r="N300" s="88"/>
    </row>
    <row r="301" spans="1:14" x14ac:dyDescent="0.3">
      <c r="A301" s="90"/>
      <c r="B301" s="86"/>
      <c r="C301" s="88"/>
      <c r="D301" s="88"/>
      <c r="E301" s="88"/>
      <c r="F301" s="88"/>
      <c r="G301" s="88"/>
      <c r="H301" s="88"/>
      <c r="I301" s="88"/>
      <c r="J301" s="88"/>
      <c r="K301" s="86"/>
      <c r="L301" s="86"/>
      <c r="M301" s="89"/>
      <c r="N301" s="91"/>
    </row>
    <row r="302" spans="1:14" x14ac:dyDescent="0.3">
      <c r="A302" s="90"/>
      <c r="B302" s="86"/>
      <c r="C302" s="88"/>
      <c r="D302" s="88"/>
      <c r="E302" s="88"/>
      <c r="F302" s="88"/>
      <c r="G302" s="88"/>
      <c r="H302" s="88"/>
      <c r="I302" s="88"/>
      <c r="J302" s="88"/>
      <c r="K302" s="86"/>
      <c r="L302" s="86"/>
      <c r="M302" s="89"/>
      <c r="N302" s="88"/>
    </row>
    <row r="303" spans="1:14" x14ac:dyDescent="0.3">
      <c r="A303" s="90"/>
      <c r="B303" s="86"/>
      <c r="C303" s="91"/>
      <c r="D303" s="91"/>
      <c r="E303" s="91"/>
      <c r="F303" s="88"/>
      <c r="G303" s="88"/>
      <c r="H303" s="88"/>
      <c r="I303" s="88"/>
      <c r="J303" s="88"/>
      <c r="K303" s="86"/>
      <c r="L303" s="86"/>
      <c r="M303" s="93"/>
      <c r="N303" s="88"/>
    </row>
    <row r="304" spans="1:14" x14ac:dyDescent="0.3">
      <c r="A304" s="90"/>
      <c r="B304" s="86"/>
      <c r="C304" s="91"/>
      <c r="D304" s="88"/>
      <c r="E304" s="88"/>
      <c r="F304" s="88"/>
      <c r="G304" s="88"/>
      <c r="H304" s="88"/>
      <c r="I304" s="88"/>
      <c r="J304" s="88"/>
      <c r="K304" s="86"/>
      <c r="L304" s="86"/>
      <c r="M304" s="89"/>
      <c r="N304" s="88"/>
    </row>
    <row r="305" spans="1:14" x14ac:dyDescent="0.3">
      <c r="A305" s="90"/>
      <c r="B305" s="86"/>
      <c r="C305" s="88"/>
      <c r="D305" s="88"/>
      <c r="E305" s="88"/>
      <c r="F305" s="88"/>
      <c r="G305" s="88"/>
      <c r="H305" s="88"/>
      <c r="I305" s="88"/>
      <c r="J305" s="88"/>
      <c r="K305" s="86"/>
      <c r="L305" s="86"/>
      <c r="M305" s="89"/>
      <c r="N305" s="88"/>
    </row>
    <row r="306" spans="1:14" x14ac:dyDescent="0.3">
      <c r="A306" s="90"/>
      <c r="B306" s="86"/>
      <c r="C306" s="88"/>
      <c r="D306" s="88"/>
      <c r="E306" s="88"/>
      <c r="F306" s="88"/>
      <c r="G306" s="88"/>
      <c r="H306" s="88"/>
      <c r="I306" s="88"/>
      <c r="J306" s="88"/>
      <c r="K306" s="86"/>
      <c r="L306" s="86"/>
      <c r="M306" s="89"/>
      <c r="N306" s="88"/>
    </row>
    <row r="307" spans="1:14" x14ac:dyDescent="0.3">
      <c r="A307" s="90"/>
      <c r="B307" s="86"/>
      <c r="C307" s="88"/>
      <c r="D307" s="88"/>
      <c r="E307" s="88"/>
      <c r="F307" s="88"/>
      <c r="G307" s="88"/>
      <c r="H307" s="88"/>
      <c r="I307" s="88"/>
      <c r="J307" s="88"/>
      <c r="K307" s="86"/>
      <c r="L307" s="86"/>
      <c r="M307" s="89"/>
      <c r="N307" s="88"/>
    </row>
    <row r="308" spans="1:14" x14ac:dyDescent="0.3">
      <c r="A308" s="90"/>
      <c r="B308" s="86"/>
      <c r="C308" s="88"/>
      <c r="D308" s="88"/>
      <c r="E308" s="88"/>
      <c r="F308" s="88"/>
      <c r="G308" s="88"/>
      <c r="H308" s="88"/>
      <c r="I308" s="88"/>
      <c r="J308" s="88"/>
      <c r="K308" s="86"/>
      <c r="L308" s="86"/>
      <c r="M308" s="89"/>
      <c r="N308" s="91"/>
    </row>
    <row r="309" spans="1:14" x14ac:dyDescent="0.3">
      <c r="A309" s="90"/>
      <c r="B309" s="86"/>
      <c r="C309" s="88"/>
      <c r="D309" s="88"/>
      <c r="E309" s="88"/>
      <c r="F309" s="88"/>
      <c r="G309" s="88"/>
      <c r="H309" s="88"/>
      <c r="I309" s="88"/>
      <c r="J309" s="88"/>
      <c r="K309" s="86"/>
      <c r="L309" s="86"/>
      <c r="M309" s="89"/>
      <c r="N309" s="88"/>
    </row>
    <row r="310" spans="1:14" x14ac:dyDescent="0.3">
      <c r="A310" s="90"/>
      <c r="B310" s="86"/>
      <c r="C310" s="88"/>
      <c r="D310" s="88"/>
      <c r="E310" s="88"/>
      <c r="F310" s="88"/>
      <c r="G310" s="88"/>
      <c r="H310" s="88"/>
      <c r="I310" s="88"/>
      <c r="J310" s="88"/>
      <c r="K310" s="86"/>
      <c r="L310" s="86"/>
      <c r="M310" s="89"/>
      <c r="N310" s="88"/>
    </row>
    <row r="311" spans="1:14" x14ac:dyDescent="0.3">
      <c r="A311" s="90"/>
      <c r="B311" s="86"/>
      <c r="C311" s="88"/>
      <c r="D311" s="88"/>
      <c r="E311" s="88"/>
      <c r="F311" s="88"/>
      <c r="G311" s="88"/>
      <c r="H311" s="88"/>
      <c r="I311" s="88"/>
      <c r="J311" s="88"/>
      <c r="K311" s="86"/>
      <c r="L311" s="86"/>
      <c r="M311" s="89"/>
      <c r="N311" s="88"/>
    </row>
    <row r="312" spans="1:14" x14ac:dyDescent="0.3">
      <c r="A312" s="90"/>
      <c r="B312" s="86"/>
      <c r="C312" s="88"/>
      <c r="D312" s="88"/>
      <c r="E312" s="88"/>
      <c r="F312" s="88"/>
      <c r="G312" s="88"/>
      <c r="H312" s="88"/>
      <c r="I312" s="88"/>
      <c r="J312" s="88"/>
      <c r="K312" s="86"/>
      <c r="L312" s="86"/>
      <c r="M312" s="89"/>
      <c r="N312" s="88"/>
    </row>
    <row r="313" spans="1:14" x14ac:dyDescent="0.3">
      <c r="A313" s="90"/>
      <c r="B313" s="86"/>
      <c r="C313" s="88"/>
      <c r="D313" s="88"/>
      <c r="E313" s="88"/>
      <c r="F313" s="88"/>
      <c r="G313" s="88"/>
      <c r="H313" s="88"/>
      <c r="I313" s="88"/>
      <c r="J313" s="88"/>
      <c r="K313" s="86"/>
      <c r="L313" s="86"/>
      <c r="M313" s="92"/>
      <c r="N313" s="88"/>
    </row>
    <row r="314" spans="1:14" x14ac:dyDescent="0.3">
      <c r="A314" s="90"/>
      <c r="B314" s="86"/>
      <c r="C314" s="91"/>
      <c r="D314" s="91"/>
      <c r="E314" s="91"/>
      <c r="F314" s="88"/>
      <c r="G314" s="88"/>
      <c r="H314" s="88"/>
      <c r="I314" s="88"/>
      <c r="J314" s="88"/>
      <c r="K314" s="86"/>
      <c r="L314" s="86"/>
      <c r="M314" s="93"/>
      <c r="N314" s="88"/>
    </row>
    <row r="315" spans="1:14" x14ac:dyDescent="0.3">
      <c r="A315" s="90"/>
      <c r="B315" s="86"/>
      <c r="C315" s="91"/>
      <c r="D315" s="88"/>
      <c r="E315" s="88"/>
      <c r="F315" s="88"/>
      <c r="G315" s="88"/>
      <c r="H315" s="88"/>
      <c r="I315" s="88"/>
      <c r="J315" s="88"/>
      <c r="K315" s="86"/>
      <c r="L315" s="86"/>
      <c r="M315" s="89"/>
      <c r="N315" s="88"/>
    </row>
    <row r="316" spans="1:14" x14ac:dyDescent="0.3">
      <c r="A316" s="90"/>
      <c r="B316" s="86"/>
      <c r="C316" s="91"/>
      <c r="D316" s="88"/>
      <c r="E316" s="88"/>
      <c r="F316" s="88"/>
      <c r="G316" s="88"/>
      <c r="H316" s="88"/>
      <c r="I316" s="88"/>
      <c r="J316" s="88"/>
      <c r="K316" s="86"/>
      <c r="L316" s="86"/>
      <c r="M316" s="89"/>
      <c r="N316" s="88"/>
    </row>
    <row r="317" spans="1:14" x14ac:dyDescent="0.3">
      <c r="A317" s="90"/>
      <c r="B317" s="86"/>
      <c r="C317" s="91"/>
      <c r="D317" s="88"/>
      <c r="E317" s="88"/>
      <c r="F317" s="88"/>
      <c r="G317" s="88"/>
      <c r="H317" s="88"/>
      <c r="I317" s="88"/>
      <c r="J317" s="88"/>
      <c r="K317" s="86"/>
      <c r="L317" s="86"/>
      <c r="M317" s="89"/>
      <c r="N317" s="88"/>
    </row>
    <row r="318" spans="1:14" x14ac:dyDescent="0.3">
      <c r="A318" s="90"/>
      <c r="B318" s="86"/>
      <c r="C318" s="91"/>
      <c r="D318" s="88"/>
      <c r="E318" s="88"/>
      <c r="F318" s="88"/>
      <c r="G318" s="88"/>
      <c r="H318" s="88"/>
      <c r="I318" s="88"/>
      <c r="J318" s="88"/>
      <c r="K318" s="86"/>
      <c r="L318" s="86"/>
      <c r="M318" s="89"/>
      <c r="N318" s="88"/>
    </row>
    <row r="319" spans="1:14" x14ac:dyDescent="0.3">
      <c r="A319" s="90"/>
      <c r="B319" s="86"/>
      <c r="C319" s="91"/>
      <c r="D319" s="88"/>
      <c r="E319" s="88"/>
      <c r="F319" s="88"/>
      <c r="G319" s="88"/>
      <c r="H319" s="88"/>
      <c r="I319" s="88"/>
      <c r="J319" s="88"/>
      <c r="K319" s="86"/>
      <c r="L319" s="86"/>
      <c r="M319" s="89"/>
      <c r="N319" s="91"/>
    </row>
    <row r="320" spans="1:14" x14ac:dyDescent="0.3">
      <c r="A320" s="90"/>
      <c r="B320" s="86"/>
      <c r="C320" s="91"/>
      <c r="D320" s="88"/>
      <c r="E320" s="88"/>
      <c r="F320" s="88"/>
      <c r="G320" s="88"/>
      <c r="H320" s="88"/>
      <c r="I320" s="88"/>
      <c r="J320" s="88"/>
      <c r="K320" s="86"/>
      <c r="L320" s="86"/>
      <c r="M320" s="89"/>
      <c r="N320" s="88"/>
    </row>
    <row r="321" spans="1:14" x14ac:dyDescent="0.3">
      <c r="A321" s="90"/>
      <c r="B321" s="86"/>
      <c r="C321" s="91"/>
      <c r="D321" s="88"/>
      <c r="E321" s="88"/>
      <c r="F321" s="88"/>
      <c r="G321" s="88"/>
      <c r="H321" s="88"/>
      <c r="I321" s="88"/>
      <c r="J321" s="88"/>
      <c r="K321" s="86"/>
      <c r="L321" s="86"/>
      <c r="M321" s="89"/>
      <c r="N321" s="88"/>
    </row>
    <row r="322" spans="1:14" x14ac:dyDescent="0.3">
      <c r="A322" s="90"/>
      <c r="B322" s="86"/>
      <c r="C322" s="91"/>
      <c r="D322" s="88"/>
      <c r="E322" s="88"/>
      <c r="F322" s="88"/>
      <c r="G322" s="88"/>
      <c r="H322" s="88"/>
      <c r="I322" s="88"/>
      <c r="J322" s="88"/>
      <c r="K322" s="86"/>
      <c r="L322" s="86"/>
      <c r="M322" s="89"/>
      <c r="N322" s="88"/>
    </row>
    <row r="323" spans="1:14" x14ac:dyDescent="0.3">
      <c r="A323" s="90"/>
      <c r="B323" s="86"/>
      <c r="C323" s="91"/>
      <c r="D323" s="88"/>
      <c r="E323" s="88"/>
      <c r="F323" s="88"/>
      <c r="G323" s="88"/>
      <c r="H323" s="88"/>
      <c r="I323" s="88"/>
      <c r="J323" s="88"/>
      <c r="K323" s="86"/>
      <c r="L323" s="86"/>
      <c r="M323" s="89"/>
      <c r="N323" s="88"/>
    </row>
    <row r="324" spans="1:14" x14ac:dyDescent="0.3">
      <c r="A324" s="90"/>
      <c r="B324" s="86"/>
      <c r="C324" s="91"/>
      <c r="D324" s="88"/>
      <c r="E324" s="88"/>
      <c r="F324" s="88"/>
      <c r="G324" s="88"/>
      <c r="H324" s="88"/>
      <c r="I324" s="88"/>
      <c r="J324" s="88"/>
      <c r="K324" s="86"/>
      <c r="L324" s="86"/>
      <c r="M324" s="92"/>
      <c r="N324" s="88"/>
    </row>
    <row r="325" spans="1:14" x14ac:dyDescent="0.3">
      <c r="A325" s="90"/>
      <c r="B325" s="86"/>
      <c r="C325" s="91"/>
      <c r="D325" s="88"/>
      <c r="E325" s="88"/>
      <c r="F325" s="88"/>
      <c r="G325" s="88"/>
      <c r="H325" s="88"/>
      <c r="I325" s="88"/>
      <c r="J325" s="88"/>
      <c r="K325" s="86"/>
      <c r="L325" s="86"/>
      <c r="M325" s="89"/>
      <c r="N325" s="88"/>
    </row>
    <row r="326" spans="1:14" x14ac:dyDescent="0.3">
      <c r="A326" s="90"/>
      <c r="B326" s="86"/>
      <c r="C326" s="91"/>
      <c r="D326" s="88"/>
      <c r="E326" s="88"/>
      <c r="F326" s="88"/>
      <c r="G326" s="88"/>
      <c r="H326" s="88"/>
      <c r="I326" s="88"/>
      <c r="J326" s="88"/>
      <c r="K326" s="86"/>
      <c r="L326" s="86"/>
      <c r="M326" s="89"/>
      <c r="N326" s="88"/>
    </row>
    <row r="327" spans="1:14" x14ac:dyDescent="0.3">
      <c r="A327" s="90"/>
      <c r="B327" s="86"/>
      <c r="C327" s="91"/>
      <c r="D327" s="88"/>
      <c r="E327" s="88"/>
      <c r="F327" s="88"/>
      <c r="G327" s="88"/>
      <c r="H327" s="88"/>
      <c r="I327" s="88"/>
      <c r="J327" s="88"/>
      <c r="K327" s="86"/>
      <c r="L327" s="86"/>
      <c r="M327" s="89"/>
      <c r="N327" s="88"/>
    </row>
    <row r="328" spans="1:14" x14ac:dyDescent="0.3">
      <c r="A328" s="90"/>
      <c r="B328" s="86"/>
      <c r="C328" s="91"/>
      <c r="D328" s="88"/>
      <c r="E328" s="88"/>
      <c r="F328" s="88"/>
      <c r="G328" s="88"/>
      <c r="H328" s="88"/>
      <c r="I328" s="88"/>
      <c r="J328" s="88"/>
      <c r="K328" s="86"/>
      <c r="L328" s="86"/>
      <c r="M328" s="89"/>
      <c r="N328" s="88"/>
    </row>
    <row r="329" spans="1:14" x14ac:dyDescent="0.3">
      <c r="A329" s="90"/>
      <c r="B329" s="86"/>
      <c r="C329" s="91"/>
      <c r="D329" s="88"/>
      <c r="E329" s="88"/>
      <c r="F329" s="88"/>
      <c r="G329" s="88"/>
      <c r="H329" s="88"/>
      <c r="I329" s="88"/>
      <c r="J329" s="88"/>
      <c r="K329" s="86"/>
      <c r="L329" s="86"/>
      <c r="M329" s="89"/>
      <c r="N329" s="88"/>
    </row>
    <row r="330" spans="1:14" x14ac:dyDescent="0.3">
      <c r="A330" s="90"/>
      <c r="B330" s="86"/>
      <c r="C330" s="91"/>
      <c r="D330" s="88"/>
      <c r="E330" s="88"/>
      <c r="F330" s="88"/>
      <c r="G330" s="88"/>
      <c r="H330" s="88"/>
      <c r="I330" s="88"/>
      <c r="J330" s="88"/>
      <c r="K330" s="86"/>
      <c r="L330" s="86"/>
      <c r="M330" s="89"/>
      <c r="N330" s="88"/>
    </row>
    <row r="331" spans="1:14" x14ac:dyDescent="0.3">
      <c r="A331" s="90"/>
      <c r="B331" s="86"/>
      <c r="C331" s="91"/>
      <c r="D331" s="88"/>
      <c r="E331" s="88"/>
      <c r="F331" s="88"/>
      <c r="G331" s="88"/>
      <c r="H331" s="88"/>
      <c r="I331" s="88"/>
      <c r="J331" s="88"/>
      <c r="K331" s="86"/>
      <c r="L331" s="86"/>
      <c r="M331" s="89"/>
      <c r="N331" s="88"/>
    </row>
    <row r="332" spans="1:14" x14ac:dyDescent="0.3">
      <c r="A332" s="90"/>
      <c r="B332" s="86"/>
      <c r="C332" s="91"/>
      <c r="D332" s="88"/>
      <c r="E332" s="88"/>
      <c r="F332" s="88"/>
      <c r="G332" s="88"/>
      <c r="H332" s="88"/>
      <c r="I332" s="88"/>
      <c r="J332" s="88"/>
      <c r="K332" s="86"/>
      <c r="L332" s="86"/>
      <c r="M332" s="89"/>
      <c r="N332" s="88"/>
    </row>
    <row r="333" spans="1:14" x14ac:dyDescent="0.3">
      <c r="A333" s="90"/>
      <c r="B333" s="86"/>
      <c r="C333" s="91"/>
      <c r="D333" s="88"/>
      <c r="E333" s="88"/>
      <c r="F333" s="88"/>
      <c r="G333" s="88"/>
      <c r="H333" s="88"/>
      <c r="I333" s="88"/>
      <c r="J333" s="88"/>
      <c r="K333" s="86"/>
      <c r="L333" s="86"/>
      <c r="M333" s="89"/>
      <c r="N333" s="88"/>
    </row>
    <row r="334" spans="1:14" x14ac:dyDescent="0.3">
      <c r="A334" s="90"/>
      <c r="B334" s="86"/>
      <c r="C334" s="91"/>
      <c r="D334" s="88"/>
      <c r="E334" s="88"/>
      <c r="F334" s="88"/>
      <c r="G334" s="88"/>
      <c r="H334" s="88"/>
      <c r="I334" s="88"/>
      <c r="J334" s="88"/>
      <c r="K334" s="86"/>
      <c r="L334" s="86"/>
      <c r="M334" s="89"/>
      <c r="N334" s="88"/>
    </row>
    <row r="335" spans="1:14" x14ac:dyDescent="0.3">
      <c r="A335" s="90"/>
      <c r="B335" s="86"/>
      <c r="C335" s="91"/>
      <c r="D335" s="88"/>
      <c r="E335" s="88"/>
      <c r="F335" s="88"/>
      <c r="G335" s="88"/>
      <c r="H335" s="88"/>
      <c r="I335" s="88"/>
      <c r="J335" s="88"/>
      <c r="K335" s="86"/>
      <c r="L335" s="86"/>
      <c r="M335" s="89"/>
      <c r="N335" s="88"/>
    </row>
    <row r="336" spans="1:14" x14ac:dyDescent="0.3">
      <c r="A336" s="90"/>
      <c r="B336" s="86"/>
      <c r="C336" s="91"/>
      <c r="D336" s="88"/>
      <c r="E336" s="88"/>
      <c r="F336" s="88"/>
      <c r="G336" s="88"/>
      <c r="H336" s="88"/>
      <c r="I336" s="88"/>
      <c r="J336" s="88"/>
      <c r="K336" s="86"/>
      <c r="L336" s="86"/>
      <c r="M336" s="89"/>
      <c r="N336" s="88"/>
    </row>
    <row r="337" spans="1:14" x14ac:dyDescent="0.3">
      <c r="A337" s="90"/>
      <c r="B337" s="86"/>
      <c r="C337" s="91"/>
      <c r="D337" s="88"/>
      <c r="E337" s="88"/>
      <c r="F337" s="88"/>
      <c r="G337" s="88"/>
      <c r="H337" s="88"/>
      <c r="I337" s="88"/>
      <c r="J337" s="88"/>
      <c r="K337" s="86"/>
      <c r="L337" s="86"/>
      <c r="M337" s="89"/>
      <c r="N337" s="88"/>
    </row>
    <row r="338" spans="1:14" x14ac:dyDescent="0.3">
      <c r="A338" s="90"/>
      <c r="B338" s="86"/>
      <c r="C338" s="91"/>
      <c r="D338" s="88"/>
      <c r="E338" s="88"/>
      <c r="F338" s="88"/>
      <c r="G338" s="88"/>
      <c r="H338" s="88"/>
      <c r="I338" s="88"/>
      <c r="J338" s="88"/>
      <c r="K338" s="86"/>
      <c r="L338" s="86"/>
      <c r="M338" s="89"/>
      <c r="N338" s="88"/>
    </row>
    <row r="339" spans="1:14" x14ac:dyDescent="0.3">
      <c r="A339" s="90"/>
      <c r="B339" s="86"/>
      <c r="C339" s="91"/>
      <c r="D339" s="88"/>
      <c r="E339" s="88"/>
      <c r="F339" s="88"/>
      <c r="G339" s="88"/>
      <c r="H339" s="88"/>
      <c r="I339" s="88"/>
      <c r="J339" s="88"/>
      <c r="K339" s="86"/>
      <c r="L339" s="86"/>
      <c r="M339" s="89"/>
      <c r="N339" s="91"/>
    </row>
    <row r="340" spans="1:14" x14ac:dyDescent="0.3">
      <c r="A340" s="90"/>
      <c r="B340" s="86"/>
      <c r="C340" s="91"/>
      <c r="D340" s="88"/>
      <c r="E340" s="88"/>
      <c r="F340" s="88"/>
      <c r="G340" s="88"/>
      <c r="H340" s="88"/>
      <c r="I340" s="88"/>
      <c r="J340" s="88"/>
      <c r="K340" s="86"/>
      <c r="L340" s="86"/>
      <c r="M340" s="89"/>
      <c r="N340" s="88"/>
    </row>
    <row r="341" spans="1:14" x14ac:dyDescent="0.3">
      <c r="A341" s="90"/>
      <c r="B341" s="86"/>
      <c r="C341" s="91"/>
      <c r="D341" s="88"/>
      <c r="E341" s="88"/>
      <c r="F341" s="88"/>
      <c r="G341" s="88"/>
      <c r="H341" s="88"/>
      <c r="I341" s="88"/>
      <c r="J341" s="88"/>
      <c r="K341" s="86"/>
      <c r="L341" s="86"/>
      <c r="M341" s="89"/>
      <c r="N341" s="88"/>
    </row>
    <row r="342" spans="1:14" x14ac:dyDescent="0.3">
      <c r="A342" s="90"/>
      <c r="B342" s="86"/>
      <c r="C342" s="91"/>
      <c r="D342" s="88"/>
      <c r="E342" s="88"/>
      <c r="F342" s="88"/>
      <c r="G342" s="88"/>
      <c r="H342" s="88"/>
      <c r="I342" s="88"/>
      <c r="J342" s="88"/>
      <c r="K342" s="86"/>
      <c r="L342" s="86"/>
      <c r="M342" s="89"/>
      <c r="N342" s="88"/>
    </row>
    <row r="343" spans="1:14" x14ac:dyDescent="0.3">
      <c r="A343" s="25"/>
      <c r="B343" s="21"/>
      <c r="C343" s="22"/>
      <c r="D343" s="22"/>
      <c r="E343" s="22"/>
      <c r="F343" s="22"/>
      <c r="G343" s="22"/>
      <c r="H343" s="22"/>
      <c r="I343" s="22"/>
      <c r="J343" s="22"/>
      <c r="K343" s="21"/>
      <c r="L343" s="87"/>
      <c r="M343" s="23"/>
      <c r="N343" s="22"/>
    </row>
    <row r="344" spans="1:14" x14ac:dyDescent="0.3">
      <c r="A344" s="25"/>
      <c r="B344" s="21"/>
      <c r="C344" s="22"/>
      <c r="D344" s="22"/>
      <c r="E344" s="22"/>
      <c r="F344" s="22"/>
      <c r="G344" s="22"/>
      <c r="H344" s="22"/>
      <c r="I344" s="22"/>
      <c r="J344" s="22"/>
      <c r="K344" s="21"/>
      <c r="L344" s="87"/>
      <c r="M344" s="23"/>
      <c r="N344" s="22"/>
    </row>
    <row r="345" spans="1:14" x14ac:dyDescent="0.3">
      <c r="A345" s="25"/>
      <c r="B345" s="21"/>
      <c r="C345" s="22"/>
      <c r="D345" s="22"/>
      <c r="E345" s="22"/>
      <c r="F345" s="22"/>
      <c r="G345" s="22"/>
      <c r="H345" s="22"/>
      <c r="I345" s="22"/>
      <c r="J345" s="22"/>
      <c r="K345" s="21"/>
      <c r="L345" s="87"/>
      <c r="M345" s="23"/>
      <c r="N345" s="22"/>
    </row>
    <row r="346" spans="1:14" x14ac:dyDescent="0.3">
      <c r="A346" s="25"/>
      <c r="B346" s="21"/>
      <c r="C346" s="22"/>
      <c r="D346" s="22"/>
      <c r="E346" s="22"/>
      <c r="F346" s="22"/>
      <c r="G346" s="22"/>
      <c r="H346" s="22"/>
      <c r="I346" s="22"/>
      <c r="J346" s="22"/>
      <c r="K346" s="21"/>
      <c r="L346" s="87"/>
      <c r="M346" s="23"/>
      <c r="N346" s="22"/>
    </row>
    <row r="347" spans="1:14" x14ac:dyDescent="0.3">
      <c r="A347" s="25"/>
      <c r="B347" s="21"/>
      <c r="C347" s="22"/>
      <c r="D347" s="22"/>
      <c r="E347" s="22"/>
      <c r="F347" s="22"/>
      <c r="G347" s="22"/>
      <c r="H347" s="22"/>
      <c r="I347" s="22"/>
      <c r="J347" s="22"/>
      <c r="K347" s="21"/>
      <c r="L347" s="87"/>
      <c r="M347" s="23"/>
      <c r="N347" s="22"/>
    </row>
    <row r="348" spans="1:14" x14ac:dyDescent="0.3">
      <c r="A348" s="25"/>
      <c r="B348" s="21"/>
      <c r="C348" s="22"/>
      <c r="D348" s="22"/>
      <c r="E348" s="22"/>
      <c r="F348" s="22"/>
      <c r="G348" s="22"/>
      <c r="H348" s="22"/>
      <c r="I348" s="22"/>
      <c r="J348" s="22"/>
      <c r="K348" s="21"/>
      <c r="L348" s="87"/>
      <c r="M348" s="23"/>
      <c r="N348" s="22"/>
    </row>
    <row r="349" spans="1:14" x14ac:dyDescent="0.3">
      <c r="A349" s="25"/>
      <c r="B349" s="21"/>
      <c r="C349" s="22"/>
      <c r="D349" s="22"/>
      <c r="E349" s="22"/>
      <c r="F349" s="22"/>
      <c r="G349" s="22"/>
      <c r="H349" s="22"/>
      <c r="I349" s="22"/>
      <c r="J349" s="22"/>
      <c r="K349" s="21"/>
      <c r="L349" s="87"/>
      <c r="M349" s="23"/>
      <c r="N349" s="22"/>
    </row>
    <row r="350" spans="1:14" x14ac:dyDescent="0.3">
      <c r="A350" s="25"/>
      <c r="B350" s="21"/>
      <c r="C350" s="22"/>
      <c r="D350" s="22"/>
      <c r="E350" s="22"/>
      <c r="F350" s="22"/>
      <c r="G350" s="22"/>
      <c r="H350" s="22"/>
      <c r="I350" s="22"/>
      <c r="J350" s="22"/>
      <c r="K350" s="21"/>
      <c r="L350" s="87"/>
      <c r="M350" s="23"/>
      <c r="N350" s="22"/>
    </row>
    <row r="351" spans="1:14" x14ac:dyDescent="0.3">
      <c r="A351" s="25"/>
      <c r="B351" s="21"/>
      <c r="C351" s="22"/>
      <c r="D351" s="22"/>
      <c r="E351" s="22"/>
      <c r="F351" s="22"/>
      <c r="G351" s="22"/>
      <c r="H351" s="22"/>
      <c r="I351" s="22"/>
      <c r="J351" s="22"/>
      <c r="K351" s="21"/>
      <c r="L351" s="87"/>
      <c r="M351" s="23"/>
      <c r="N351" s="22"/>
    </row>
    <row r="352" spans="1:14" x14ac:dyDescent="0.3">
      <c r="A352" s="25"/>
      <c r="B352" s="21"/>
      <c r="C352" s="22"/>
      <c r="D352" s="22"/>
      <c r="E352" s="22"/>
      <c r="F352" s="22"/>
      <c r="G352" s="22"/>
      <c r="H352" s="22"/>
      <c r="I352" s="22"/>
      <c r="J352" s="22"/>
      <c r="K352" s="21"/>
      <c r="L352" s="87"/>
      <c r="M352" s="23"/>
      <c r="N352" s="22"/>
    </row>
    <row r="353" spans="1:14" x14ac:dyDescent="0.3">
      <c r="A353" s="25"/>
      <c r="B353" s="21"/>
      <c r="C353" s="22"/>
      <c r="D353" s="22"/>
      <c r="E353" s="22"/>
      <c r="F353" s="22"/>
      <c r="G353" s="22"/>
      <c r="H353" s="22"/>
      <c r="I353" s="22"/>
      <c r="J353" s="22"/>
      <c r="K353" s="21"/>
      <c r="L353" s="87"/>
      <c r="M353" s="23"/>
      <c r="N353" s="22"/>
    </row>
    <row r="354" spans="1:14" x14ac:dyDescent="0.3">
      <c r="A354" s="25"/>
      <c r="B354" s="21"/>
      <c r="C354" s="22"/>
      <c r="D354" s="22"/>
      <c r="E354" s="22"/>
      <c r="F354" s="22"/>
      <c r="G354" s="22"/>
      <c r="H354" s="22"/>
      <c r="I354" s="22"/>
      <c r="J354" s="22"/>
      <c r="K354" s="21"/>
      <c r="L354" s="87"/>
      <c r="M354" s="23"/>
      <c r="N354" s="22"/>
    </row>
    <row r="355" spans="1:14" x14ac:dyDescent="0.3">
      <c r="A355" s="25"/>
      <c r="B355" s="21"/>
      <c r="C355" s="22"/>
      <c r="D355" s="22"/>
      <c r="E355" s="22"/>
      <c r="F355" s="22"/>
      <c r="G355" s="22"/>
      <c r="H355" s="22"/>
      <c r="I355" s="22"/>
      <c r="J355" s="22"/>
      <c r="K355" s="21"/>
      <c r="L355" s="87"/>
      <c r="M355" s="23"/>
      <c r="N355" s="22"/>
    </row>
    <row r="356" spans="1:14" x14ac:dyDescent="0.3">
      <c r="A356" s="25"/>
      <c r="B356" s="21"/>
      <c r="C356" s="22"/>
      <c r="D356" s="22"/>
      <c r="E356" s="22"/>
      <c r="F356" s="22"/>
      <c r="G356" s="22"/>
      <c r="H356" s="22"/>
      <c r="I356" s="22"/>
      <c r="J356" s="22"/>
      <c r="K356" s="21"/>
      <c r="L356" s="87"/>
      <c r="M356" s="23"/>
      <c r="N356" s="22"/>
    </row>
    <row r="357" spans="1:14" x14ac:dyDescent="0.3">
      <c r="A357" s="25"/>
      <c r="B357" s="21"/>
      <c r="C357" s="22"/>
      <c r="D357" s="22"/>
      <c r="E357" s="22"/>
      <c r="F357" s="22"/>
      <c r="G357" s="22"/>
      <c r="H357" s="22"/>
      <c r="I357" s="22"/>
      <c r="J357" s="22"/>
      <c r="K357" s="21"/>
      <c r="L357" s="87"/>
      <c r="M357" s="23"/>
      <c r="N357" s="22"/>
    </row>
    <row r="358" spans="1:14" x14ac:dyDescent="0.3">
      <c r="A358" s="25"/>
      <c r="B358" s="21"/>
      <c r="C358" s="22"/>
      <c r="D358" s="22"/>
      <c r="E358" s="22"/>
      <c r="F358" s="22"/>
      <c r="G358" s="22"/>
      <c r="H358" s="22"/>
      <c r="I358" s="22"/>
      <c r="J358" s="22"/>
      <c r="K358" s="21"/>
      <c r="L358" s="87"/>
      <c r="M358" s="23"/>
      <c r="N358" s="22"/>
    </row>
    <row r="359" spans="1:14" x14ac:dyDescent="0.3">
      <c r="A359" s="25"/>
      <c r="B359" s="21"/>
      <c r="C359" s="22"/>
      <c r="D359" s="22"/>
      <c r="E359" s="22"/>
      <c r="F359" s="22"/>
      <c r="G359" s="22"/>
      <c r="H359" s="22"/>
      <c r="I359" s="22"/>
      <c r="J359" s="22"/>
      <c r="K359" s="21"/>
      <c r="L359" s="87"/>
      <c r="M359" s="23"/>
      <c r="N359" s="20"/>
    </row>
    <row r="360" spans="1:14" x14ac:dyDescent="0.3">
      <c r="A360" s="25"/>
      <c r="B360" s="21"/>
      <c r="C360" s="22"/>
      <c r="D360" s="22"/>
      <c r="E360" s="22"/>
      <c r="F360" s="22"/>
      <c r="G360" s="22"/>
      <c r="H360" s="22"/>
      <c r="I360" s="22"/>
      <c r="J360" s="22"/>
      <c r="K360" s="21"/>
      <c r="L360" s="87"/>
      <c r="M360" s="23"/>
      <c r="N360" s="22"/>
    </row>
    <row r="361" spans="1:14" x14ac:dyDescent="0.3">
      <c r="A361" s="25"/>
      <c r="B361" s="21"/>
      <c r="C361" s="22"/>
      <c r="D361" s="22"/>
      <c r="E361" s="22"/>
      <c r="F361" s="22"/>
      <c r="G361" s="22"/>
      <c r="H361" s="22"/>
      <c r="I361" s="22"/>
      <c r="J361" s="22"/>
      <c r="K361" s="21"/>
      <c r="L361" s="87"/>
      <c r="M361" s="23"/>
      <c r="N361" s="22"/>
    </row>
    <row r="362" spans="1:14" x14ac:dyDescent="0.3">
      <c r="A362" s="25"/>
      <c r="B362" s="21"/>
      <c r="C362" s="22"/>
      <c r="D362" s="22"/>
      <c r="E362" s="22"/>
      <c r="F362" s="22"/>
      <c r="G362" s="22"/>
      <c r="H362" s="22"/>
      <c r="I362" s="22"/>
      <c r="J362" s="22"/>
      <c r="K362" s="21"/>
      <c r="L362" s="87"/>
      <c r="M362" s="23"/>
      <c r="N362" s="22"/>
    </row>
    <row r="363" spans="1:14" x14ac:dyDescent="0.3">
      <c r="A363" s="25"/>
      <c r="B363" s="21"/>
      <c r="C363" s="22"/>
      <c r="D363" s="22"/>
      <c r="E363" s="22"/>
      <c r="F363" s="22"/>
      <c r="G363" s="22"/>
      <c r="H363" s="22"/>
      <c r="I363" s="22"/>
      <c r="J363" s="22"/>
      <c r="K363" s="21"/>
      <c r="L363" s="87"/>
      <c r="M363" s="23"/>
      <c r="N363" s="22"/>
    </row>
    <row r="364" spans="1:14" x14ac:dyDescent="0.3">
      <c r="A364" s="25"/>
      <c r="B364" s="21"/>
      <c r="C364" s="22"/>
      <c r="D364" s="22"/>
      <c r="E364" s="22"/>
      <c r="F364" s="22"/>
      <c r="G364" s="22"/>
      <c r="H364" s="22"/>
      <c r="I364" s="22"/>
      <c r="J364" s="22"/>
      <c r="K364" s="21"/>
      <c r="L364" s="87"/>
      <c r="M364" s="23"/>
      <c r="N364" s="22"/>
    </row>
    <row r="365" spans="1:14" x14ac:dyDescent="0.3">
      <c r="A365" s="25"/>
      <c r="B365" s="21"/>
      <c r="C365" s="22"/>
      <c r="D365" s="22"/>
      <c r="E365" s="22"/>
      <c r="F365" s="22"/>
      <c r="G365" s="22"/>
      <c r="H365" s="22"/>
      <c r="I365" s="22"/>
      <c r="J365" s="22"/>
      <c r="K365" s="21"/>
      <c r="L365" s="87"/>
      <c r="M365" s="23"/>
      <c r="N365" s="22"/>
    </row>
    <row r="366" spans="1:14" x14ac:dyDescent="0.3">
      <c r="A366" s="25"/>
      <c r="B366" s="21"/>
      <c r="C366" s="22"/>
      <c r="D366" s="22"/>
      <c r="E366" s="22"/>
      <c r="F366" s="22"/>
      <c r="G366" s="22"/>
      <c r="H366" s="22"/>
      <c r="I366" s="22"/>
      <c r="J366" s="22"/>
      <c r="K366" s="21"/>
      <c r="L366" s="87"/>
      <c r="M366" s="23"/>
      <c r="N366" s="22"/>
    </row>
    <row r="367" spans="1:14" x14ac:dyDescent="0.3">
      <c r="A367" s="25"/>
      <c r="B367" s="21"/>
      <c r="C367" s="22"/>
      <c r="D367" s="22"/>
      <c r="E367" s="22"/>
      <c r="F367" s="22"/>
      <c r="G367" s="22"/>
      <c r="H367" s="22"/>
      <c r="I367" s="22"/>
      <c r="J367" s="22"/>
      <c r="K367" s="21"/>
      <c r="L367" s="87"/>
      <c r="M367" s="23"/>
      <c r="N367" s="22"/>
    </row>
    <row r="368" spans="1:14" x14ac:dyDescent="0.3">
      <c r="A368" s="25"/>
      <c r="B368" s="21"/>
      <c r="C368" s="22"/>
      <c r="D368" s="22"/>
      <c r="E368" s="22"/>
      <c r="F368" s="22"/>
      <c r="G368" s="22"/>
      <c r="H368" s="22"/>
      <c r="I368" s="22"/>
      <c r="J368" s="22"/>
      <c r="K368" s="21"/>
      <c r="L368" s="87"/>
      <c r="M368" s="23"/>
      <c r="N368" s="22"/>
    </row>
    <row r="369" spans="1:14" x14ac:dyDescent="0.3">
      <c r="A369" s="25"/>
      <c r="B369" s="21"/>
      <c r="C369" s="22"/>
      <c r="D369" s="22"/>
      <c r="E369" s="22"/>
      <c r="F369" s="22"/>
      <c r="G369" s="22"/>
      <c r="H369" s="22"/>
      <c r="I369" s="22"/>
      <c r="J369" s="22"/>
      <c r="K369" s="21"/>
      <c r="L369" s="87"/>
      <c r="M369" s="23"/>
      <c r="N369" s="22"/>
    </row>
    <row r="370" spans="1:14" x14ac:dyDescent="0.3">
      <c r="A370" s="25"/>
      <c r="B370" s="21"/>
      <c r="C370" s="22"/>
      <c r="D370" s="22"/>
      <c r="E370" s="22"/>
      <c r="F370" s="22"/>
      <c r="G370" s="22"/>
      <c r="H370" s="22"/>
      <c r="I370" s="22"/>
      <c r="J370" s="22"/>
      <c r="K370" s="21"/>
      <c r="L370" s="87"/>
      <c r="M370" s="23"/>
      <c r="N370" s="22"/>
    </row>
    <row r="371" spans="1:14" x14ac:dyDescent="0.3">
      <c r="A371" s="25"/>
      <c r="B371" s="21"/>
      <c r="C371" s="22"/>
      <c r="D371" s="22"/>
      <c r="E371" s="22"/>
      <c r="F371" s="22"/>
      <c r="G371" s="22"/>
      <c r="H371" s="22"/>
      <c r="I371" s="22"/>
      <c r="J371" s="22"/>
      <c r="K371" s="21"/>
      <c r="L371" s="87"/>
      <c r="M371" s="23"/>
      <c r="N371" s="22"/>
    </row>
    <row r="372" spans="1:14" x14ac:dyDescent="0.3">
      <c r="A372" s="25"/>
      <c r="B372" s="21"/>
      <c r="C372" s="22"/>
      <c r="D372" s="22"/>
      <c r="E372" s="22"/>
      <c r="F372" s="22"/>
      <c r="G372" s="22"/>
      <c r="H372" s="22"/>
      <c r="I372" s="22"/>
      <c r="J372" s="22"/>
      <c r="K372" s="21"/>
      <c r="L372" s="87"/>
      <c r="M372" s="23"/>
      <c r="N372" s="22"/>
    </row>
    <row r="373" spans="1:14" x14ac:dyDescent="0.3">
      <c r="A373" s="25"/>
      <c r="B373" s="21"/>
      <c r="C373" s="22"/>
      <c r="D373" s="22"/>
      <c r="E373" s="22"/>
      <c r="F373" s="22"/>
      <c r="G373" s="22"/>
      <c r="H373" s="22"/>
      <c r="I373" s="22"/>
      <c r="J373" s="22"/>
      <c r="K373" s="21"/>
      <c r="L373" s="87"/>
      <c r="M373" s="23"/>
      <c r="N373" s="22"/>
    </row>
    <row r="374" spans="1:14" x14ac:dyDescent="0.3">
      <c r="A374" s="25"/>
      <c r="B374" s="21"/>
      <c r="C374" s="22"/>
      <c r="D374" s="22"/>
      <c r="E374" s="22"/>
      <c r="F374" s="22"/>
      <c r="G374" s="22"/>
      <c r="H374" s="22"/>
      <c r="I374" s="22"/>
      <c r="J374" s="22"/>
      <c r="K374" s="21"/>
      <c r="L374" s="87"/>
      <c r="M374" s="23"/>
      <c r="N374" s="22"/>
    </row>
    <row r="375" spans="1:14" x14ac:dyDescent="0.3">
      <c r="A375" s="25"/>
      <c r="B375" s="21"/>
      <c r="C375" s="22"/>
      <c r="D375" s="22"/>
      <c r="E375" s="22"/>
      <c r="F375" s="22"/>
      <c r="G375" s="22"/>
      <c r="H375" s="22"/>
      <c r="I375" s="22"/>
      <c r="J375" s="22"/>
      <c r="K375" s="21"/>
      <c r="L375" s="87"/>
      <c r="M375" s="23"/>
      <c r="N375" s="22"/>
    </row>
    <row r="376" spans="1:14" x14ac:dyDescent="0.3">
      <c r="A376" s="25"/>
      <c r="B376" s="21"/>
      <c r="C376" s="22"/>
      <c r="D376" s="22"/>
      <c r="E376" s="22"/>
      <c r="F376" s="22"/>
      <c r="G376" s="22"/>
      <c r="H376" s="22"/>
      <c r="I376" s="22"/>
      <c r="J376" s="22"/>
      <c r="K376" s="21"/>
      <c r="L376" s="87"/>
      <c r="M376" s="23"/>
      <c r="N376" s="22"/>
    </row>
    <row r="377" spans="1:14" x14ac:dyDescent="0.3">
      <c r="A377" s="25"/>
      <c r="B377" s="21"/>
      <c r="C377" s="22"/>
      <c r="D377" s="22"/>
      <c r="E377" s="22"/>
      <c r="F377" s="22"/>
      <c r="G377" s="22"/>
      <c r="H377" s="22"/>
      <c r="I377" s="22"/>
      <c r="J377" s="22"/>
      <c r="K377" s="21"/>
      <c r="L377" s="87"/>
      <c r="M377" s="23"/>
      <c r="N377" s="22"/>
    </row>
    <row r="378" spans="1:14" x14ac:dyDescent="0.3">
      <c r="A378" s="25"/>
      <c r="B378" s="21"/>
      <c r="C378" s="22"/>
      <c r="D378" s="22"/>
      <c r="E378" s="22"/>
      <c r="F378" s="22"/>
      <c r="G378" s="22"/>
      <c r="H378" s="22"/>
      <c r="I378" s="22"/>
      <c r="J378" s="22"/>
      <c r="K378" s="21"/>
      <c r="L378" s="87"/>
      <c r="M378" s="23"/>
      <c r="N378" s="22"/>
    </row>
    <row r="379" spans="1:14" x14ac:dyDescent="0.3">
      <c r="A379" s="25"/>
      <c r="B379" s="21"/>
      <c r="C379" s="22"/>
      <c r="D379" s="22"/>
      <c r="E379" s="22"/>
      <c r="F379" s="22"/>
      <c r="G379" s="22"/>
      <c r="H379" s="22"/>
      <c r="I379" s="22"/>
      <c r="J379" s="22"/>
      <c r="K379" s="21"/>
      <c r="L379" s="87"/>
      <c r="M379" s="23"/>
      <c r="N379" s="22"/>
    </row>
    <row r="380" spans="1:14" x14ac:dyDescent="0.3">
      <c r="A380" s="25"/>
      <c r="B380" s="21"/>
      <c r="C380" s="22"/>
      <c r="D380" s="22"/>
      <c r="E380" s="22"/>
      <c r="F380" s="22"/>
      <c r="G380" s="22"/>
      <c r="H380" s="22"/>
      <c r="I380" s="22"/>
      <c r="J380" s="22"/>
      <c r="K380" s="21"/>
      <c r="L380" s="87"/>
      <c r="M380" s="23"/>
      <c r="N380" s="22"/>
    </row>
    <row r="381" spans="1:14" x14ac:dyDescent="0.3">
      <c r="A381" s="25"/>
      <c r="B381" s="21"/>
      <c r="C381" s="22"/>
      <c r="D381" s="22"/>
      <c r="E381" s="22"/>
      <c r="F381" s="22"/>
      <c r="G381" s="22"/>
      <c r="H381" s="22"/>
      <c r="I381" s="22"/>
      <c r="J381" s="22"/>
      <c r="K381" s="21"/>
      <c r="L381" s="87"/>
      <c r="M381" s="23"/>
      <c r="N381" s="22"/>
    </row>
    <row r="382" spans="1:14" x14ac:dyDescent="0.3">
      <c r="A382" s="25"/>
      <c r="B382" s="21"/>
      <c r="C382" s="22"/>
      <c r="D382" s="22"/>
      <c r="E382" s="22"/>
      <c r="F382" s="22"/>
      <c r="G382" s="22"/>
      <c r="H382" s="22"/>
      <c r="I382" s="22"/>
      <c r="J382" s="22"/>
      <c r="K382" s="21"/>
      <c r="L382" s="87"/>
      <c r="M382" s="23"/>
      <c r="N382" s="22"/>
    </row>
    <row r="383" spans="1:14" x14ac:dyDescent="0.3">
      <c r="A383" s="25"/>
      <c r="B383" s="21"/>
      <c r="C383" s="22"/>
      <c r="D383" s="22"/>
      <c r="E383" s="22"/>
      <c r="F383" s="22"/>
      <c r="G383" s="22"/>
      <c r="H383" s="22"/>
      <c r="I383" s="22"/>
      <c r="J383" s="22"/>
      <c r="K383" s="21"/>
      <c r="L383" s="87"/>
      <c r="M383" s="23"/>
      <c r="N383" s="22"/>
    </row>
    <row r="384" spans="1:14" x14ac:dyDescent="0.3">
      <c r="A384" s="25"/>
      <c r="B384" s="21"/>
      <c r="C384" s="22"/>
      <c r="D384" s="22"/>
      <c r="E384" s="22"/>
      <c r="F384" s="22"/>
      <c r="G384" s="22"/>
      <c r="H384" s="22"/>
      <c r="I384" s="22"/>
      <c r="J384" s="22"/>
      <c r="K384" s="21"/>
      <c r="L384" s="87"/>
      <c r="M384" s="23"/>
      <c r="N384" s="22"/>
    </row>
    <row r="385" spans="1:14" x14ac:dyDescent="0.3">
      <c r="A385" s="25"/>
      <c r="B385" s="21"/>
      <c r="C385" s="22"/>
      <c r="D385" s="22"/>
      <c r="E385" s="22"/>
      <c r="F385" s="22"/>
      <c r="G385" s="22"/>
      <c r="H385" s="22"/>
      <c r="I385" s="22"/>
      <c r="J385" s="22"/>
      <c r="K385" s="21"/>
      <c r="L385" s="87"/>
      <c r="M385" s="23"/>
      <c r="N385" s="20"/>
    </row>
    <row r="386" spans="1:14" x14ac:dyDescent="0.3">
      <c r="A386" s="25"/>
      <c r="B386" s="21"/>
      <c r="C386" s="22"/>
      <c r="D386" s="22"/>
      <c r="E386" s="22"/>
      <c r="F386" s="22"/>
      <c r="G386" s="22"/>
      <c r="H386" s="22"/>
      <c r="I386" s="22"/>
      <c r="J386" s="22"/>
      <c r="K386" s="21"/>
      <c r="L386" s="87"/>
      <c r="M386" s="23"/>
      <c r="N386" s="22"/>
    </row>
    <row r="387" spans="1:14" x14ac:dyDescent="0.3">
      <c r="A387" s="25"/>
      <c r="B387" s="21"/>
      <c r="C387" s="22"/>
      <c r="D387" s="22"/>
      <c r="E387" s="22"/>
      <c r="F387" s="22"/>
      <c r="G387" s="22"/>
      <c r="H387" s="22"/>
      <c r="I387" s="22"/>
      <c r="J387" s="22"/>
      <c r="K387" s="21"/>
      <c r="L387" s="87"/>
      <c r="M387" s="23"/>
      <c r="N387" s="22"/>
    </row>
    <row r="388" spans="1:14" x14ac:dyDescent="0.3">
      <c r="A388" s="25"/>
      <c r="B388" s="21"/>
      <c r="C388" s="22"/>
      <c r="D388" s="22"/>
      <c r="E388" s="22"/>
      <c r="F388" s="22"/>
      <c r="G388" s="22"/>
      <c r="H388" s="22"/>
      <c r="I388" s="22"/>
      <c r="J388" s="22"/>
      <c r="K388" s="21"/>
      <c r="L388" s="87"/>
      <c r="M388" s="23"/>
      <c r="N388" s="22"/>
    </row>
    <row r="389" spans="1:14" x14ac:dyDescent="0.3">
      <c r="A389" s="25"/>
      <c r="B389" s="21"/>
      <c r="C389" s="22"/>
      <c r="D389" s="22"/>
      <c r="E389" s="22"/>
      <c r="F389" s="22"/>
      <c r="G389" s="22"/>
      <c r="H389" s="22"/>
      <c r="I389" s="22"/>
      <c r="J389" s="22"/>
      <c r="K389" s="21"/>
      <c r="L389" s="87"/>
      <c r="M389" s="23"/>
      <c r="N389" s="22"/>
    </row>
    <row r="390" spans="1:14" x14ac:dyDescent="0.3">
      <c r="A390" s="25"/>
      <c r="B390" s="21"/>
      <c r="C390" s="22"/>
      <c r="D390" s="22"/>
      <c r="E390" s="22"/>
      <c r="F390" s="22"/>
      <c r="G390" s="22"/>
      <c r="H390" s="22"/>
      <c r="I390" s="22"/>
      <c r="J390" s="22"/>
      <c r="K390" s="21"/>
      <c r="L390" s="87"/>
      <c r="M390" s="23"/>
      <c r="N390" s="22"/>
    </row>
    <row r="391" spans="1:14" x14ac:dyDescent="0.3">
      <c r="A391" s="25"/>
      <c r="B391" s="21"/>
      <c r="C391" s="22"/>
      <c r="D391" s="22"/>
      <c r="E391" s="22"/>
      <c r="F391" s="22"/>
      <c r="G391" s="22"/>
      <c r="H391" s="22"/>
      <c r="I391" s="22"/>
      <c r="J391" s="22"/>
      <c r="K391" s="21"/>
      <c r="L391" s="87"/>
      <c r="M391" s="23"/>
      <c r="N391" s="22"/>
    </row>
    <row r="392" spans="1:14" x14ac:dyDescent="0.3">
      <c r="A392" s="25"/>
      <c r="B392" s="21"/>
      <c r="C392" s="22"/>
      <c r="D392" s="22"/>
      <c r="E392" s="22"/>
      <c r="F392" s="22"/>
      <c r="G392" s="22"/>
      <c r="H392" s="22"/>
      <c r="I392" s="22"/>
      <c r="J392" s="22"/>
      <c r="K392" s="21"/>
      <c r="L392" s="87"/>
      <c r="M392" s="23"/>
      <c r="N392" s="22"/>
    </row>
    <row r="393" spans="1:14" x14ac:dyDescent="0.3">
      <c r="A393" s="25"/>
      <c r="B393" s="21"/>
      <c r="C393" s="22"/>
      <c r="D393" s="22"/>
      <c r="E393" s="22"/>
      <c r="F393" s="22"/>
      <c r="G393" s="22"/>
      <c r="H393" s="22"/>
      <c r="I393" s="22"/>
      <c r="J393" s="22"/>
      <c r="K393" s="21"/>
      <c r="L393" s="87"/>
      <c r="M393" s="23"/>
      <c r="N393" s="22"/>
    </row>
    <row r="394" spans="1:14" x14ac:dyDescent="0.3">
      <c r="A394" s="25"/>
      <c r="B394" s="21"/>
      <c r="C394" s="22"/>
      <c r="D394" s="22"/>
      <c r="E394" s="22"/>
      <c r="F394" s="22"/>
      <c r="G394" s="22"/>
      <c r="H394" s="22"/>
      <c r="I394" s="22"/>
      <c r="J394" s="22"/>
      <c r="K394" s="21"/>
      <c r="L394" s="87"/>
      <c r="M394" s="23"/>
      <c r="N394" s="22"/>
    </row>
    <row r="395" spans="1:14" x14ac:dyDescent="0.3">
      <c r="A395" s="25"/>
      <c r="B395" s="21"/>
      <c r="C395" s="22"/>
      <c r="D395" s="22"/>
      <c r="E395" s="22"/>
      <c r="F395" s="22"/>
      <c r="G395" s="22"/>
      <c r="H395" s="22"/>
      <c r="I395" s="22"/>
      <c r="J395" s="22"/>
      <c r="K395" s="21"/>
      <c r="L395" s="87"/>
      <c r="M395" s="23"/>
      <c r="N395" s="22"/>
    </row>
    <row r="396" spans="1:14" x14ac:dyDescent="0.3">
      <c r="A396" s="25"/>
      <c r="B396" s="21"/>
      <c r="C396" s="22"/>
      <c r="D396" s="22"/>
      <c r="E396" s="22"/>
      <c r="F396" s="22"/>
      <c r="G396" s="22"/>
      <c r="H396" s="22"/>
      <c r="I396" s="22"/>
      <c r="J396" s="22"/>
      <c r="K396" s="21"/>
      <c r="L396" s="87"/>
      <c r="M396" s="23"/>
      <c r="N396" s="22"/>
    </row>
    <row r="397" spans="1:14" x14ac:dyDescent="0.3">
      <c r="A397" s="25"/>
      <c r="B397" s="21"/>
      <c r="C397" s="22"/>
      <c r="D397" s="22"/>
      <c r="E397" s="22"/>
      <c r="F397" s="22"/>
      <c r="G397" s="22"/>
      <c r="H397" s="22"/>
      <c r="I397" s="22"/>
      <c r="J397" s="22"/>
      <c r="K397" s="21"/>
      <c r="L397" s="87"/>
      <c r="M397" s="23"/>
      <c r="N397" s="22"/>
    </row>
    <row r="398" spans="1:14" x14ac:dyDescent="0.3">
      <c r="A398" s="25"/>
      <c r="B398" s="21"/>
      <c r="C398" s="22"/>
      <c r="D398" s="22"/>
      <c r="E398" s="22"/>
      <c r="F398" s="22"/>
      <c r="G398" s="22"/>
      <c r="H398" s="22"/>
      <c r="I398" s="22"/>
      <c r="J398" s="22"/>
      <c r="K398" s="21"/>
      <c r="L398" s="87"/>
      <c r="M398" s="23"/>
      <c r="N398" s="22"/>
    </row>
    <row r="399" spans="1:14" x14ac:dyDescent="0.3">
      <c r="A399" s="25"/>
      <c r="B399" s="21"/>
      <c r="C399" s="22"/>
      <c r="D399" s="22"/>
      <c r="E399" s="22"/>
      <c r="F399" s="22"/>
      <c r="G399" s="22"/>
      <c r="H399" s="22"/>
      <c r="I399" s="22"/>
      <c r="J399" s="22"/>
      <c r="K399" s="21"/>
      <c r="L399" s="87"/>
      <c r="M399" s="23"/>
      <c r="N399" s="22"/>
    </row>
    <row r="400" spans="1:14" x14ac:dyDescent="0.3">
      <c r="A400" s="25"/>
      <c r="B400" s="21"/>
      <c r="C400" s="22"/>
      <c r="D400" s="22"/>
      <c r="E400" s="22"/>
      <c r="F400" s="22"/>
      <c r="G400" s="22"/>
      <c r="H400" s="22"/>
      <c r="I400" s="22"/>
      <c r="J400" s="22"/>
      <c r="K400" s="21"/>
      <c r="L400" s="87"/>
      <c r="M400" s="23"/>
      <c r="N400" s="22"/>
    </row>
    <row r="401" spans="1:14" x14ac:dyDescent="0.3">
      <c r="A401" s="25"/>
      <c r="B401" s="21"/>
      <c r="C401" s="22"/>
      <c r="D401" s="22"/>
      <c r="E401" s="22"/>
      <c r="F401" s="22"/>
      <c r="G401" s="22"/>
      <c r="H401" s="22"/>
      <c r="I401" s="22"/>
      <c r="J401" s="22"/>
      <c r="K401" s="21"/>
      <c r="L401" s="87"/>
      <c r="M401" s="23"/>
      <c r="N401" s="22"/>
    </row>
    <row r="402" spans="1:14" x14ac:dyDescent="0.3">
      <c r="A402" s="25"/>
      <c r="B402" s="21"/>
      <c r="C402" s="22"/>
      <c r="D402" s="22"/>
      <c r="E402" s="22"/>
      <c r="F402" s="22"/>
      <c r="G402" s="22"/>
      <c r="H402" s="22"/>
      <c r="I402" s="22"/>
      <c r="J402" s="22"/>
      <c r="K402" s="21"/>
      <c r="L402" s="87"/>
      <c r="M402" s="23"/>
      <c r="N402" s="22"/>
    </row>
    <row r="403" spans="1:14" x14ac:dyDescent="0.3">
      <c r="A403" s="25"/>
      <c r="B403" s="21"/>
      <c r="C403" s="22"/>
      <c r="D403" s="22"/>
      <c r="E403" s="22"/>
      <c r="F403" s="22"/>
      <c r="G403" s="22"/>
      <c r="H403" s="22"/>
      <c r="I403" s="22"/>
      <c r="J403" s="22"/>
      <c r="K403" s="21"/>
      <c r="L403" s="87"/>
      <c r="M403" s="23"/>
      <c r="N403" s="22"/>
    </row>
    <row r="404" spans="1:14" x14ac:dyDescent="0.3">
      <c r="A404" s="25"/>
      <c r="B404" s="21"/>
      <c r="C404" s="22"/>
      <c r="D404" s="22"/>
      <c r="E404" s="22"/>
      <c r="F404" s="22"/>
      <c r="G404" s="22"/>
      <c r="H404" s="22"/>
      <c r="I404" s="22"/>
      <c r="J404" s="22"/>
      <c r="K404" s="21"/>
      <c r="L404" s="87"/>
      <c r="M404" s="23"/>
      <c r="N404" s="22"/>
    </row>
    <row r="405" spans="1:14" x14ac:dyDescent="0.3">
      <c r="A405" s="25"/>
      <c r="B405" s="21"/>
      <c r="C405" s="22"/>
      <c r="D405" s="22"/>
      <c r="E405" s="22"/>
      <c r="F405" s="22"/>
      <c r="G405" s="22"/>
      <c r="H405" s="22"/>
      <c r="I405" s="22"/>
      <c r="J405" s="22"/>
      <c r="K405" s="21"/>
      <c r="L405" s="87"/>
      <c r="M405" s="23"/>
      <c r="N405" s="22"/>
    </row>
    <row r="406" spans="1:14" x14ac:dyDescent="0.3">
      <c r="A406" s="25"/>
      <c r="B406" s="21"/>
      <c r="C406" s="22"/>
      <c r="D406" s="22"/>
      <c r="E406" s="22"/>
      <c r="F406" s="22"/>
      <c r="G406" s="22"/>
      <c r="H406" s="22"/>
      <c r="I406" s="22"/>
      <c r="J406" s="22"/>
      <c r="K406" s="21"/>
      <c r="L406" s="87"/>
      <c r="M406" s="23"/>
      <c r="N406" s="22"/>
    </row>
    <row r="407" spans="1:14" x14ac:dyDescent="0.3">
      <c r="A407" s="25"/>
      <c r="B407" s="21"/>
      <c r="C407" s="22"/>
      <c r="D407" s="22"/>
      <c r="E407" s="22"/>
      <c r="F407" s="22"/>
      <c r="G407" s="22"/>
      <c r="H407" s="22"/>
      <c r="I407" s="22"/>
      <c r="J407" s="22"/>
      <c r="K407" s="21"/>
      <c r="L407" s="87"/>
      <c r="M407" s="23"/>
      <c r="N407" s="22"/>
    </row>
    <row r="408" spans="1:14" x14ac:dyDescent="0.3">
      <c r="A408" s="25"/>
      <c r="B408" s="21"/>
      <c r="C408" s="22"/>
      <c r="D408" s="22"/>
      <c r="E408" s="22"/>
      <c r="F408" s="22"/>
      <c r="G408" s="22"/>
      <c r="H408" s="22"/>
      <c r="I408" s="22"/>
      <c r="J408" s="22"/>
      <c r="K408" s="21"/>
      <c r="L408" s="87"/>
      <c r="M408" s="23"/>
      <c r="N408" s="22"/>
    </row>
    <row r="409" spans="1:14" x14ac:dyDescent="0.3">
      <c r="A409" s="25"/>
      <c r="B409" s="21"/>
      <c r="C409" s="22"/>
      <c r="D409" s="22"/>
      <c r="E409" s="22"/>
      <c r="F409" s="22"/>
      <c r="G409" s="22"/>
      <c r="H409" s="22"/>
      <c r="I409" s="22"/>
      <c r="J409" s="22"/>
      <c r="K409" s="21"/>
      <c r="L409" s="87"/>
      <c r="M409" s="23"/>
      <c r="N409" s="22"/>
    </row>
    <row r="410" spans="1:14" x14ac:dyDescent="0.3">
      <c r="A410" s="25"/>
      <c r="B410" s="21"/>
      <c r="C410" s="22"/>
      <c r="D410" s="22"/>
      <c r="E410" s="22"/>
      <c r="F410" s="22"/>
      <c r="G410" s="22"/>
      <c r="H410" s="22"/>
      <c r="I410" s="22"/>
      <c r="J410" s="22"/>
      <c r="K410" s="21"/>
      <c r="L410" s="87"/>
      <c r="M410" s="23"/>
      <c r="N410" s="22"/>
    </row>
    <row r="411" spans="1:14" x14ac:dyDescent="0.3">
      <c r="A411" s="25"/>
      <c r="B411" s="21"/>
      <c r="C411" s="22"/>
      <c r="D411" s="22"/>
      <c r="E411" s="22"/>
      <c r="F411" s="22"/>
      <c r="G411" s="22"/>
      <c r="H411" s="22"/>
      <c r="I411" s="22"/>
      <c r="J411" s="22"/>
      <c r="K411" s="21"/>
      <c r="L411" s="87"/>
      <c r="M411" s="23"/>
      <c r="N411" s="22"/>
    </row>
    <row r="412" spans="1:14" x14ac:dyDescent="0.3">
      <c r="A412" s="25"/>
      <c r="B412" s="21"/>
      <c r="C412" s="22"/>
      <c r="D412" s="22"/>
      <c r="E412" s="22"/>
      <c r="F412" s="22"/>
      <c r="G412" s="22"/>
      <c r="H412" s="22"/>
      <c r="I412" s="22"/>
      <c r="J412" s="22"/>
      <c r="K412" s="21"/>
      <c r="L412" s="87"/>
      <c r="M412" s="23"/>
      <c r="N412" s="22"/>
    </row>
    <row r="413" spans="1:14" x14ac:dyDescent="0.3">
      <c r="A413" s="25"/>
      <c r="B413" s="21"/>
      <c r="C413" s="22"/>
      <c r="D413" s="22"/>
      <c r="E413" s="22"/>
      <c r="F413" s="22"/>
      <c r="G413" s="22"/>
      <c r="H413" s="22"/>
      <c r="I413" s="22"/>
      <c r="J413" s="22"/>
      <c r="K413" s="21"/>
      <c r="L413" s="87"/>
      <c r="M413" s="23"/>
      <c r="N413" s="22"/>
    </row>
    <row r="414" spans="1:14" x14ac:dyDescent="0.3">
      <c r="A414" s="25"/>
      <c r="B414" s="21"/>
      <c r="C414" s="22"/>
      <c r="D414" s="22"/>
      <c r="E414" s="22"/>
      <c r="F414" s="22"/>
      <c r="G414" s="22"/>
      <c r="H414" s="22"/>
      <c r="I414" s="22"/>
      <c r="J414" s="22"/>
      <c r="K414" s="21"/>
      <c r="L414" s="87"/>
      <c r="M414" s="23"/>
      <c r="N414" s="22"/>
    </row>
    <row r="415" spans="1:14" x14ac:dyDescent="0.3">
      <c r="A415" s="25"/>
      <c r="B415" s="21"/>
      <c r="C415" s="22"/>
      <c r="D415" s="22"/>
      <c r="E415" s="22"/>
      <c r="F415" s="22"/>
      <c r="G415" s="22"/>
      <c r="H415" s="22"/>
      <c r="I415" s="22"/>
      <c r="J415" s="22"/>
      <c r="K415" s="21"/>
      <c r="L415" s="87"/>
      <c r="M415" s="23"/>
      <c r="N415" s="22"/>
    </row>
    <row r="416" spans="1:14" x14ac:dyDescent="0.3">
      <c r="A416" s="25"/>
      <c r="B416" s="21"/>
      <c r="C416" s="22"/>
      <c r="D416" s="22"/>
      <c r="E416" s="22"/>
      <c r="F416" s="22"/>
      <c r="G416" s="22"/>
      <c r="H416" s="22"/>
      <c r="I416" s="22"/>
      <c r="J416" s="22"/>
      <c r="K416" s="21"/>
      <c r="L416" s="87"/>
      <c r="M416" s="23"/>
      <c r="N416" s="22"/>
    </row>
    <row r="417" spans="1:14" x14ac:dyDescent="0.3">
      <c r="A417" s="25"/>
      <c r="B417" s="21"/>
      <c r="C417" s="22"/>
      <c r="D417" s="22"/>
      <c r="E417" s="22"/>
      <c r="F417" s="22"/>
      <c r="G417" s="22"/>
      <c r="H417" s="22"/>
      <c r="I417" s="22"/>
      <c r="J417" s="22"/>
      <c r="K417" s="21"/>
      <c r="L417" s="87"/>
      <c r="M417" s="23"/>
      <c r="N417" s="20"/>
    </row>
    <row r="418" spans="1:14" x14ac:dyDescent="0.3">
      <c r="A418" s="25"/>
      <c r="B418" s="21"/>
      <c r="C418" s="22"/>
      <c r="D418" s="22"/>
      <c r="E418" s="22"/>
      <c r="F418" s="22"/>
      <c r="G418" s="22"/>
      <c r="H418" s="22"/>
      <c r="I418" s="22"/>
      <c r="J418" s="22"/>
      <c r="K418" s="21"/>
      <c r="L418" s="87"/>
      <c r="M418" s="23"/>
      <c r="N418" s="22"/>
    </row>
    <row r="419" spans="1:14" x14ac:dyDescent="0.3">
      <c r="A419" s="25"/>
      <c r="B419" s="21"/>
      <c r="C419" s="22"/>
      <c r="D419" s="22"/>
      <c r="E419" s="22"/>
      <c r="F419" s="22"/>
      <c r="G419" s="22"/>
      <c r="H419" s="22"/>
      <c r="I419" s="22"/>
      <c r="J419" s="22"/>
      <c r="K419" s="21"/>
      <c r="L419" s="87"/>
      <c r="M419" s="23"/>
      <c r="N419" s="22"/>
    </row>
    <row r="420" spans="1:14" x14ac:dyDescent="0.3">
      <c r="A420" s="25"/>
      <c r="B420" s="21"/>
      <c r="C420" s="22"/>
      <c r="D420" s="22"/>
      <c r="E420" s="22"/>
      <c r="F420" s="22"/>
      <c r="G420" s="22"/>
      <c r="H420" s="22"/>
      <c r="I420" s="22"/>
      <c r="J420" s="22"/>
      <c r="K420" s="21"/>
      <c r="L420" s="87"/>
      <c r="M420" s="23"/>
      <c r="N420" s="22"/>
    </row>
    <row r="421" spans="1:14" x14ac:dyDescent="0.3">
      <c r="A421" s="25"/>
      <c r="B421" s="21"/>
      <c r="C421" s="22"/>
      <c r="D421" s="22"/>
      <c r="E421" s="22"/>
      <c r="F421" s="22"/>
      <c r="G421" s="22"/>
      <c r="H421" s="22"/>
      <c r="I421" s="22"/>
      <c r="J421" s="22"/>
      <c r="K421" s="21"/>
      <c r="L421" s="87"/>
      <c r="M421" s="23"/>
      <c r="N421" s="22"/>
    </row>
    <row r="422" spans="1:14" x14ac:dyDescent="0.3">
      <c r="A422" s="25"/>
      <c r="B422" s="21"/>
      <c r="C422" s="22"/>
      <c r="D422" s="22"/>
      <c r="E422" s="22"/>
      <c r="F422" s="22"/>
      <c r="G422" s="22"/>
      <c r="H422" s="22"/>
      <c r="I422" s="22"/>
      <c r="J422" s="22"/>
      <c r="K422" s="21"/>
      <c r="L422" s="87"/>
      <c r="M422" s="23"/>
      <c r="N422" s="22"/>
    </row>
    <row r="423" spans="1:14" x14ac:dyDescent="0.3">
      <c r="A423" s="25"/>
      <c r="B423" s="21"/>
      <c r="C423" s="22"/>
      <c r="D423" s="22"/>
      <c r="E423" s="22"/>
      <c r="F423" s="22"/>
      <c r="G423" s="22"/>
      <c r="H423" s="22"/>
      <c r="I423" s="22"/>
      <c r="J423" s="22"/>
      <c r="K423" s="21"/>
      <c r="L423" s="87"/>
      <c r="M423" s="23"/>
      <c r="N423" s="22"/>
    </row>
    <row r="424" spans="1:14" x14ac:dyDescent="0.3">
      <c r="A424" s="25"/>
      <c r="B424" s="21"/>
      <c r="C424" s="22"/>
      <c r="D424" s="22"/>
      <c r="E424" s="22"/>
      <c r="F424" s="22"/>
      <c r="G424" s="22"/>
      <c r="H424" s="22"/>
      <c r="I424" s="22"/>
      <c r="J424" s="22"/>
      <c r="K424" s="21"/>
      <c r="L424" s="87"/>
      <c r="M424" s="23"/>
      <c r="N424" s="22"/>
    </row>
    <row r="425" spans="1:14" x14ac:dyDescent="0.3">
      <c r="A425" s="25"/>
      <c r="B425" s="21"/>
      <c r="C425" s="22"/>
      <c r="D425" s="22"/>
      <c r="E425" s="22"/>
      <c r="F425" s="22"/>
      <c r="G425" s="22"/>
      <c r="H425" s="22"/>
      <c r="I425" s="22"/>
      <c r="J425" s="22"/>
      <c r="K425" s="21"/>
      <c r="L425" s="87"/>
      <c r="M425" s="23"/>
      <c r="N425" s="22"/>
    </row>
    <row r="426" spans="1:14" x14ac:dyDescent="0.3">
      <c r="A426" s="25"/>
      <c r="B426" s="21"/>
      <c r="C426" s="22"/>
      <c r="D426" s="22"/>
      <c r="E426" s="22"/>
      <c r="F426" s="22"/>
      <c r="G426" s="22"/>
      <c r="H426" s="22"/>
      <c r="I426" s="22"/>
      <c r="J426" s="22"/>
      <c r="K426" s="21"/>
      <c r="L426" s="87"/>
      <c r="M426" s="23"/>
      <c r="N426" s="22"/>
    </row>
    <row r="427" spans="1:14" x14ac:dyDescent="0.3">
      <c r="A427" s="25"/>
      <c r="B427" s="21"/>
      <c r="C427" s="22"/>
      <c r="D427" s="22"/>
      <c r="E427" s="22"/>
      <c r="F427" s="22"/>
      <c r="G427" s="22"/>
      <c r="H427" s="22"/>
      <c r="I427" s="22"/>
      <c r="J427" s="22"/>
      <c r="K427" s="21"/>
      <c r="L427" s="87"/>
      <c r="M427" s="23"/>
      <c r="N427" s="22"/>
    </row>
    <row r="428" spans="1:14" x14ac:dyDescent="0.3">
      <c r="A428" s="25"/>
      <c r="B428" s="21"/>
      <c r="C428" s="22"/>
      <c r="D428" s="22"/>
      <c r="E428" s="22"/>
      <c r="F428" s="22"/>
      <c r="G428" s="22"/>
      <c r="H428" s="22"/>
      <c r="I428" s="22"/>
      <c r="J428" s="22"/>
      <c r="K428" s="21"/>
      <c r="L428" s="87"/>
      <c r="M428" s="23"/>
      <c r="N428" s="22"/>
    </row>
    <row r="429" spans="1:14" x14ac:dyDescent="0.3">
      <c r="A429" s="25"/>
      <c r="B429" s="21"/>
      <c r="C429" s="22"/>
      <c r="D429" s="22"/>
      <c r="E429" s="22"/>
      <c r="F429" s="22"/>
      <c r="G429" s="22"/>
      <c r="H429" s="22"/>
      <c r="I429" s="22"/>
      <c r="J429" s="22"/>
      <c r="K429" s="21"/>
      <c r="L429" s="87"/>
      <c r="M429" s="23"/>
      <c r="N429" s="22"/>
    </row>
    <row r="430" spans="1:14" x14ac:dyDescent="0.3">
      <c r="A430" s="25"/>
      <c r="B430" s="21"/>
      <c r="C430" s="22"/>
      <c r="D430" s="22"/>
      <c r="E430" s="22"/>
      <c r="F430" s="22"/>
      <c r="G430" s="22"/>
      <c r="H430" s="22"/>
      <c r="I430" s="22"/>
      <c r="J430" s="22"/>
      <c r="K430" s="21"/>
      <c r="L430" s="87"/>
      <c r="M430" s="23"/>
      <c r="N430" s="22"/>
    </row>
    <row r="431" spans="1:14" x14ac:dyDescent="0.3">
      <c r="A431" s="25"/>
      <c r="B431" s="21"/>
      <c r="C431" s="22"/>
      <c r="D431" s="22"/>
      <c r="E431" s="22"/>
      <c r="F431" s="22"/>
      <c r="G431" s="22"/>
      <c r="H431" s="22"/>
      <c r="I431" s="22"/>
      <c r="J431" s="22"/>
      <c r="K431" s="21"/>
      <c r="L431" s="87"/>
      <c r="M431" s="23"/>
      <c r="N431" s="20"/>
    </row>
    <row r="432" spans="1:14" x14ac:dyDescent="0.3">
      <c r="A432" s="25"/>
      <c r="B432" s="21"/>
      <c r="C432" s="22"/>
      <c r="D432" s="22"/>
      <c r="E432" s="22"/>
      <c r="F432" s="22"/>
      <c r="G432" s="22"/>
      <c r="H432" s="22"/>
      <c r="I432" s="22"/>
      <c r="J432" s="22"/>
      <c r="K432" s="21"/>
      <c r="L432" s="87"/>
      <c r="M432" s="23"/>
      <c r="N432" s="22"/>
    </row>
    <row r="433" spans="1:14" x14ac:dyDescent="0.3">
      <c r="A433" s="25"/>
      <c r="B433" s="21"/>
      <c r="C433" s="22"/>
      <c r="D433" s="22"/>
      <c r="E433" s="22"/>
      <c r="F433" s="22"/>
      <c r="G433" s="22"/>
      <c r="H433" s="22"/>
      <c r="I433" s="22"/>
      <c r="J433" s="22"/>
      <c r="K433" s="21"/>
      <c r="L433" s="87"/>
      <c r="M433" s="23"/>
      <c r="N433" s="22"/>
    </row>
    <row r="434" spans="1:14" x14ac:dyDescent="0.3">
      <c r="A434" s="25"/>
      <c r="B434" s="21"/>
      <c r="C434" s="22"/>
      <c r="D434" s="22"/>
      <c r="E434" s="22"/>
      <c r="F434" s="22"/>
      <c r="G434" s="22"/>
      <c r="H434" s="22"/>
      <c r="I434" s="22"/>
      <c r="J434" s="22"/>
      <c r="K434" s="21"/>
      <c r="L434" s="87"/>
      <c r="M434" s="23"/>
      <c r="N434" s="22"/>
    </row>
    <row r="435" spans="1:14" x14ac:dyDescent="0.3">
      <c r="A435" s="25"/>
      <c r="B435" s="21"/>
      <c r="C435" s="22"/>
      <c r="D435" s="22"/>
      <c r="E435" s="22"/>
      <c r="F435" s="22"/>
      <c r="G435" s="22"/>
      <c r="H435" s="22"/>
      <c r="I435" s="22"/>
      <c r="J435" s="22"/>
      <c r="K435" s="21"/>
      <c r="L435" s="87"/>
      <c r="M435" s="23"/>
      <c r="N435" s="22"/>
    </row>
    <row r="436" spans="1:14" x14ac:dyDescent="0.3">
      <c r="A436" s="25"/>
      <c r="B436" s="21"/>
      <c r="C436" s="22"/>
      <c r="D436" s="22"/>
      <c r="E436" s="22"/>
      <c r="F436" s="22"/>
      <c r="G436" s="22"/>
      <c r="H436" s="22"/>
      <c r="I436" s="22"/>
      <c r="J436" s="22"/>
      <c r="K436" s="21"/>
      <c r="L436" s="87"/>
      <c r="M436" s="23"/>
      <c r="N436" s="22"/>
    </row>
    <row r="437" spans="1:14" x14ac:dyDescent="0.3">
      <c r="A437" s="25"/>
      <c r="B437" s="21"/>
      <c r="C437" s="22"/>
      <c r="D437" s="22"/>
      <c r="E437" s="22"/>
      <c r="F437" s="22"/>
      <c r="G437" s="22"/>
      <c r="H437" s="22"/>
      <c r="I437" s="22"/>
      <c r="J437" s="22"/>
      <c r="K437" s="21"/>
      <c r="L437" s="87"/>
      <c r="M437" s="23"/>
      <c r="N437" s="22"/>
    </row>
    <row r="438" spans="1:14" x14ac:dyDescent="0.3">
      <c r="A438" s="25"/>
      <c r="B438" s="21"/>
      <c r="C438" s="22"/>
      <c r="D438" s="22"/>
      <c r="E438" s="22"/>
      <c r="F438" s="22"/>
      <c r="G438" s="22"/>
      <c r="H438" s="22"/>
      <c r="I438" s="22"/>
      <c r="J438" s="22"/>
      <c r="K438" s="21"/>
      <c r="L438" s="87"/>
      <c r="M438" s="23"/>
      <c r="N438" s="22"/>
    </row>
    <row r="439" spans="1:14" x14ac:dyDescent="0.3">
      <c r="A439" s="25"/>
      <c r="B439" s="21"/>
      <c r="C439" s="22"/>
      <c r="D439" s="22"/>
      <c r="E439" s="22"/>
      <c r="F439" s="22"/>
      <c r="G439" s="22"/>
      <c r="H439" s="22"/>
      <c r="I439" s="22"/>
      <c r="J439" s="22"/>
      <c r="K439" s="21"/>
      <c r="L439" s="87"/>
      <c r="M439" s="23"/>
      <c r="N439" s="22"/>
    </row>
    <row r="440" spans="1:14" x14ac:dyDescent="0.3">
      <c r="A440" s="25"/>
      <c r="B440" s="21"/>
      <c r="C440" s="22"/>
      <c r="D440" s="22"/>
      <c r="E440" s="22"/>
      <c r="F440" s="22"/>
      <c r="G440" s="22"/>
      <c r="H440" s="22"/>
      <c r="I440" s="22"/>
      <c r="J440" s="22"/>
      <c r="K440" s="21"/>
      <c r="L440" s="87"/>
      <c r="M440" s="23"/>
      <c r="N440" s="22"/>
    </row>
    <row r="441" spans="1:14" x14ac:dyDescent="0.3">
      <c r="A441" s="25"/>
      <c r="B441" s="21"/>
      <c r="C441" s="22"/>
      <c r="D441" s="22"/>
      <c r="E441" s="22"/>
      <c r="F441" s="22"/>
      <c r="G441" s="22"/>
      <c r="H441" s="22"/>
      <c r="I441" s="22"/>
      <c r="J441" s="22"/>
      <c r="K441" s="21"/>
      <c r="L441" s="87"/>
      <c r="M441" s="23"/>
      <c r="N441" s="22"/>
    </row>
    <row r="442" spans="1:14" x14ac:dyDescent="0.3">
      <c r="A442" s="25"/>
      <c r="B442" s="21"/>
      <c r="C442" s="22"/>
      <c r="D442" s="22"/>
      <c r="E442" s="22"/>
      <c r="F442" s="22"/>
      <c r="G442" s="22"/>
      <c r="H442" s="22"/>
      <c r="I442" s="22"/>
      <c r="J442" s="22"/>
      <c r="K442" s="21"/>
      <c r="L442" s="87"/>
      <c r="M442" s="23"/>
      <c r="N442" s="22"/>
    </row>
    <row r="443" spans="1:14" x14ac:dyDescent="0.3">
      <c r="A443" s="25"/>
      <c r="B443" s="21"/>
      <c r="C443" s="22"/>
      <c r="D443" s="22"/>
      <c r="E443" s="22"/>
      <c r="F443" s="22"/>
      <c r="G443" s="22"/>
      <c r="H443" s="22"/>
      <c r="I443" s="22"/>
      <c r="J443" s="22"/>
      <c r="K443" s="21"/>
      <c r="L443" s="87"/>
      <c r="M443" s="23"/>
      <c r="N443" s="22"/>
    </row>
    <row r="444" spans="1:14" x14ac:dyDescent="0.3">
      <c r="A444" s="25"/>
      <c r="B444" s="21"/>
      <c r="C444" s="22"/>
      <c r="D444" s="22"/>
      <c r="E444" s="22"/>
      <c r="F444" s="22"/>
      <c r="G444" s="22"/>
      <c r="H444" s="22"/>
      <c r="I444" s="22"/>
      <c r="J444" s="22"/>
      <c r="K444" s="21"/>
      <c r="L444" s="87"/>
      <c r="M444" s="23"/>
      <c r="N444" s="20"/>
    </row>
    <row r="445" spans="1:14" x14ac:dyDescent="0.3">
      <c r="A445" s="25"/>
      <c r="B445" s="21"/>
      <c r="C445" s="22"/>
      <c r="D445" s="22"/>
      <c r="E445" s="22"/>
      <c r="F445" s="22"/>
      <c r="G445" s="22"/>
      <c r="H445" s="22"/>
      <c r="I445" s="22"/>
      <c r="J445" s="22"/>
      <c r="K445" s="21"/>
      <c r="L445" s="87"/>
      <c r="M445" s="23"/>
      <c r="N445" s="22"/>
    </row>
    <row r="446" spans="1:14" x14ac:dyDescent="0.3">
      <c r="A446" s="25"/>
      <c r="B446" s="21"/>
      <c r="C446" s="22"/>
      <c r="D446" s="22"/>
      <c r="E446" s="22"/>
      <c r="F446" s="22"/>
      <c r="G446" s="22"/>
      <c r="H446" s="22"/>
      <c r="I446" s="22"/>
      <c r="J446" s="22"/>
      <c r="K446" s="21"/>
      <c r="L446" s="87"/>
      <c r="M446" s="23"/>
      <c r="N446" s="22"/>
    </row>
    <row r="447" spans="1:14" x14ac:dyDescent="0.3">
      <c r="A447" s="25"/>
      <c r="B447" s="21"/>
      <c r="C447" s="22"/>
      <c r="D447" s="22"/>
      <c r="E447" s="22"/>
      <c r="F447" s="22"/>
      <c r="G447" s="22"/>
      <c r="H447" s="22"/>
      <c r="I447" s="22"/>
      <c r="J447" s="22"/>
      <c r="K447" s="21"/>
      <c r="L447" s="87"/>
      <c r="M447" s="23"/>
      <c r="N447" s="22"/>
    </row>
    <row r="448" spans="1:14" x14ac:dyDescent="0.3">
      <c r="A448" s="25"/>
      <c r="B448" s="21"/>
      <c r="C448" s="22"/>
      <c r="D448" s="22"/>
      <c r="E448" s="22"/>
      <c r="F448" s="22"/>
      <c r="G448" s="22"/>
      <c r="H448" s="22"/>
      <c r="I448" s="22"/>
      <c r="J448" s="22"/>
      <c r="K448" s="21"/>
      <c r="L448" s="87"/>
      <c r="M448" s="23"/>
      <c r="N448" s="22"/>
    </row>
    <row r="449" spans="1:14" x14ac:dyDescent="0.3">
      <c r="A449" s="25"/>
      <c r="B449" s="21"/>
      <c r="C449" s="22"/>
      <c r="D449" s="22"/>
      <c r="E449" s="22"/>
      <c r="F449" s="22"/>
      <c r="G449" s="22"/>
      <c r="H449" s="22"/>
      <c r="I449" s="22"/>
      <c r="J449" s="22"/>
      <c r="K449" s="21"/>
      <c r="L449" s="87"/>
      <c r="M449" s="23"/>
      <c r="N449" s="22"/>
    </row>
    <row r="450" spans="1:14" x14ac:dyDescent="0.3">
      <c r="A450" s="25"/>
      <c r="B450" s="21"/>
      <c r="C450" s="22"/>
      <c r="D450" s="22"/>
      <c r="E450" s="22"/>
      <c r="F450" s="22"/>
      <c r="G450" s="22"/>
      <c r="H450" s="22"/>
      <c r="I450" s="22"/>
      <c r="J450" s="22"/>
      <c r="K450" s="21"/>
      <c r="L450" s="87"/>
      <c r="M450" s="23"/>
      <c r="N450" s="22"/>
    </row>
    <row r="451" spans="1:14" x14ac:dyDescent="0.3">
      <c r="A451" s="25"/>
      <c r="B451" s="21"/>
      <c r="C451" s="22"/>
      <c r="D451" s="22"/>
      <c r="E451" s="22"/>
      <c r="F451" s="22"/>
      <c r="G451" s="22"/>
      <c r="H451" s="22"/>
      <c r="I451" s="22"/>
      <c r="J451" s="22"/>
      <c r="K451" s="21"/>
      <c r="L451" s="87"/>
      <c r="M451" s="23"/>
      <c r="N451" s="22"/>
    </row>
    <row r="452" spans="1:14" x14ac:dyDescent="0.3">
      <c r="A452" s="25"/>
      <c r="B452" s="21"/>
      <c r="C452" s="22"/>
      <c r="D452" s="22"/>
      <c r="E452" s="22"/>
      <c r="F452" s="22"/>
      <c r="G452" s="22"/>
      <c r="H452" s="22"/>
      <c r="I452" s="22"/>
      <c r="J452" s="22"/>
      <c r="K452" s="21"/>
      <c r="L452" s="87"/>
      <c r="M452" s="23"/>
      <c r="N452" s="22"/>
    </row>
    <row r="453" spans="1:14" x14ac:dyDescent="0.3">
      <c r="A453" s="25"/>
      <c r="B453" s="21"/>
      <c r="C453" s="22"/>
      <c r="D453" s="22"/>
      <c r="E453" s="22"/>
      <c r="F453" s="22"/>
      <c r="G453" s="22"/>
      <c r="H453" s="22"/>
      <c r="I453" s="22"/>
      <c r="J453" s="22"/>
      <c r="K453" s="21"/>
      <c r="L453" s="87"/>
      <c r="M453" s="23"/>
      <c r="N453" s="22"/>
    </row>
    <row r="454" spans="1:14" x14ac:dyDescent="0.3">
      <c r="A454" s="25"/>
      <c r="B454" s="21"/>
      <c r="C454" s="22"/>
      <c r="D454" s="22"/>
      <c r="E454" s="22"/>
      <c r="F454" s="22"/>
      <c r="G454" s="22"/>
      <c r="H454" s="22"/>
      <c r="I454" s="22"/>
      <c r="J454" s="22"/>
      <c r="K454" s="21"/>
      <c r="L454" s="87"/>
      <c r="M454" s="23"/>
      <c r="N454" s="22"/>
    </row>
    <row r="455" spans="1:14" x14ac:dyDescent="0.3">
      <c r="A455" s="25"/>
      <c r="B455" s="21"/>
      <c r="C455" s="22"/>
      <c r="D455" s="22"/>
      <c r="E455" s="22"/>
      <c r="F455" s="22"/>
      <c r="G455" s="22"/>
      <c r="H455" s="22"/>
      <c r="I455" s="22"/>
      <c r="J455" s="22"/>
      <c r="K455" s="21"/>
      <c r="L455" s="87"/>
      <c r="M455" s="23"/>
      <c r="N455" s="22"/>
    </row>
    <row r="456" spans="1:14" x14ac:dyDescent="0.3">
      <c r="A456" s="25"/>
      <c r="B456" s="21"/>
      <c r="C456" s="22"/>
      <c r="D456" s="22"/>
      <c r="E456" s="22"/>
      <c r="F456" s="22"/>
      <c r="G456" s="22"/>
      <c r="H456" s="22"/>
      <c r="I456" s="22"/>
      <c r="J456" s="22"/>
      <c r="K456" s="21"/>
      <c r="L456" s="87"/>
      <c r="M456" s="23"/>
      <c r="N456" s="20"/>
    </row>
    <row r="457" spans="1:14" x14ac:dyDescent="0.3">
      <c r="A457" s="25"/>
      <c r="B457" s="21"/>
      <c r="C457" s="22"/>
      <c r="D457" s="22"/>
      <c r="E457" s="22"/>
      <c r="F457" s="22"/>
      <c r="G457" s="22"/>
      <c r="H457" s="22"/>
      <c r="I457" s="22"/>
      <c r="J457" s="22"/>
      <c r="K457" s="21"/>
      <c r="L457" s="87"/>
      <c r="M457" s="23"/>
      <c r="N457" s="22"/>
    </row>
    <row r="458" spans="1:14" x14ac:dyDescent="0.3">
      <c r="A458" s="25"/>
      <c r="B458" s="21"/>
      <c r="C458" s="22"/>
      <c r="D458" s="22"/>
      <c r="E458" s="22"/>
      <c r="F458" s="22"/>
      <c r="G458" s="22"/>
      <c r="H458" s="22"/>
      <c r="I458" s="22"/>
      <c r="J458" s="22"/>
      <c r="K458" s="21"/>
      <c r="L458" s="87"/>
      <c r="M458" s="23"/>
      <c r="N458" s="22"/>
    </row>
    <row r="459" spans="1:14" x14ac:dyDescent="0.3">
      <c r="A459" s="25"/>
      <c r="B459" s="21"/>
      <c r="C459" s="22"/>
      <c r="D459" s="22"/>
      <c r="E459" s="22"/>
      <c r="F459" s="22"/>
      <c r="G459" s="22"/>
      <c r="H459" s="22"/>
      <c r="I459" s="22"/>
      <c r="J459" s="22"/>
      <c r="K459" s="21"/>
      <c r="L459" s="87"/>
      <c r="M459" s="23"/>
      <c r="N459" s="22"/>
    </row>
    <row r="460" spans="1:14" x14ac:dyDescent="0.3">
      <c r="A460" s="25"/>
      <c r="B460" s="21"/>
      <c r="C460" s="22"/>
      <c r="D460" s="22"/>
      <c r="E460" s="22"/>
      <c r="F460" s="22"/>
      <c r="G460" s="22"/>
      <c r="H460" s="22"/>
      <c r="I460" s="22"/>
      <c r="J460" s="22"/>
      <c r="K460" s="21"/>
      <c r="L460" s="87"/>
      <c r="M460" s="23"/>
      <c r="N460" s="22"/>
    </row>
    <row r="461" spans="1:14" x14ac:dyDescent="0.3">
      <c r="A461" s="25"/>
      <c r="B461" s="21"/>
      <c r="C461" s="22"/>
      <c r="D461" s="22"/>
      <c r="E461" s="22"/>
      <c r="F461" s="22"/>
      <c r="G461" s="22"/>
      <c r="H461" s="22"/>
      <c r="I461" s="22"/>
      <c r="J461" s="22"/>
      <c r="K461" s="21"/>
      <c r="L461" s="87"/>
      <c r="M461" s="23"/>
      <c r="N461" s="22"/>
    </row>
    <row r="462" spans="1:14" x14ac:dyDescent="0.3">
      <c r="A462" s="25"/>
      <c r="B462" s="21"/>
      <c r="C462" s="22"/>
      <c r="D462" s="22"/>
      <c r="E462" s="22"/>
      <c r="F462" s="22"/>
      <c r="G462" s="22"/>
      <c r="H462" s="22"/>
      <c r="I462" s="22"/>
      <c r="J462" s="22"/>
      <c r="K462" s="21"/>
      <c r="L462" s="87"/>
      <c r="M462" s="23"/>
      <c r="N462" s="22"/>
    </row>
    <row r="463" spans="1:14" x14ac:dyDescent="0.3">
      <c r="A463" s="25"/>
      <c r="B463" s="21"/>
      <c r="C463" s="22"/>
      <c r="D463" s="22"/>
      <c r="E463" s="22"/>
      <c r="F463" s="22"/>
      <c r="G463" s="22"/>
      <c r="H463" s="22"/>
      <c r="I463" s="22"/>
      <c r="J463" s="22"/>
      <c r="K463" s="21"/>
      <c r="L463" s="87"/>
      <c r="M463" s="23"/>
      <c r="N463" s="22"/>
    </row>
    <row r="464" spans="1:14" x14ac:dyDescent="0.3">
      <c r="A464" s="25"/>
      <c r="B464" s="21"/>
      <c r="C464" s="22"/>
      <c r="D464" s="22"/>
      <c r="E464" s="22"/>
      <c r="F464" s="22"/>
      <c r="G464" s="22"/>
      <c r="H464" s="22"/>
      <c r="I464" s="22"/>
      <c r="J464" s="22"/>
      <c r="K464" s="21"/>
      <c r="L464" s="87"/>
      <c r="M464" s="23"/>
      <c r="N464" s="22"/>
    </row>
    <row r="465" spans="1:14" x14ac:dyDescent="0.3">
      <c r="A465" s="25"/>
      <c r="B465" s="21"/>
      <c r="C465" s="22"/>
      <c r="D465" s="22"/>
      <c r="E465" s="22"/>
      <c r="F465" s="22"/>
      <c r="G465" s="22"/>
      <c r="H465" s="22"/>
      <c r="I465" s="22"/>
      <c r="J465" s="22"/>
      <c r="K465" s="21"/>
      <c r="L465" s="87"/>
      <c r="M465" s="23"/>
      <c r="N465" s="22"/>
    </row>
    <row r="466" spans="1:14" x14ac:dyDescent="0.3">
      <c r="A466" s="25"/>
      <c r="B466" s="21"/>
      <c r="C466" s="22"/>
      <c r="D466" s="22"/>
      <c r="E466" s="22"/>
      <c r="F466" s="22"/>
      <c r="G466" s="22"/>
      <c r="H466" s="22"/>
      <c r="I466" s="22"/>
      <c r="J466" s="22"/>
      <c r="K466" s="21"/>
      <c r="L466" s="87"/>
      <c r="M466" s="23"/>
      <c r="N466" s="22"/>
    </row>
    <row r="467" spans="1:14" x14ac:dyDescent="0.3">
      <c r="A467" s="25"/>
      <c r="B467" s="21"/>
      <c r="C467" s="22"/>
      <c r="D467" s="22"/>
      <c r="E467" s="22"/>
      <c r="F467" s="22"/>
      <c r="G467" s="22"/>
      <c r="H467" s="22"/>
      <c r="I467" s="22"/>
      <c r="J467" s="22"/>
      <c r="K467" s="21"/>
      <c r="L467" s="87"/>
      <c r="M467" s="23"/>
      <c r="N467" s="22"/>
    </row>
    <row r="468" spans="1:14" x14ac:dyDescent="0.3">
      <c r="A468" s="25"/>
      <c r="B468" s="21"/>
      <c r="C468" s="22"/>
      <c r="D468" s="22"/>
      <c r="E468" s="22"/>
      <c r="F468" s="22"/>
      <c r="G468" s="22"/>
      <c r="H468" s="22"/>
      <c r="I468" s="22"/>
      <c r="J468" s="22"/>
      <c r="K468" s="21"/>
      <c r="L468" s="87"/>
      <c r="M468" s="23"/>
      <c r="N468" s="22"/>
    </row>
    <row r="469" spans="1:14" x14ac:dyDescent="0.3">
      <c r="A469" s="25"/>
      <c r="B469" s="21"/>
      <c r="C469" s="22"/>
      <c r="D469" s="22"/>
      <c r="E469" s="22"/>
      <c r="F469" s="22"/>
      <c r="G469" s="22"/>
      <c r="H469" s="22"/>
      <c r="I469" s="22"/>
      <c r="J469" s="22"/>
      <c r="K469" s="21"/>
      <c r="L469" s="87"/>
      <c r="M469" s="23"/>
      <c r="N469" s="22"/>
    </row>
    <row r="470" spans="1:14" x14ac:dyDescent="0.3">
      <c r="A470" s="25"/>
      <c r="B470" s="21"/>
      <c r="C470" s="22"/>
      <c r="D470" s="22"/>
      <c r="E470" s="22"/>
      <c r="F470" s="22"/>
      <c r="G470" s="22"/>
      <c r="H470" s="22"/>
      <c r="I470" s="22"/>
      <c r="J470" s="22"/>
      <c r="K470" s="21"/>
      <c r="L470" s="87"/>
      <c r="M470" s="23"/>
      <c r="N470" s="20"/>
    </row>
    <row r="471" spans="1:14" x14ac:dyDescent="0.3">
      <c r="A471" s="25"/>
      <c r="B471" s="21"/>
      <c r="C471" s="22"/>
      <c r="D471" s="22"/>
      <c r="E471" s="22"/>
      <c r="F471" s="22"/>
      <c r="G471" s="22"/>
      <c r="H471" s="22"/>
      <c r="I471" s="22"/>
      <c r="J471" s="22"/>
      <c r="K471" s="21"/>
      <c r="L471" s="87"/>
      <c r="M471" s="23"/>
      <c r="N471" s="22"/>
    </row>
    <row r="472" spans="1:14" x14ac:dyDescent="0.3">
      <c r="A472" s="25"/>
      <c r="B472" s="21"/>
      <c r="C472" s="22"/>
      <c r="D472" s="22"/>
      <c r="E472" s="22"/>
      <c r="F472" s="22"/>
      <c r="G472" s="22"/>
      <c r="H472" s="22"/>
      <c r="I472" s="22"/>
      <c r="J472" s="22"/>
      <c r="K472" s="21"/>
      <c r="L472" s="87"/>
      <c r="M472" s="23"/>
      <c r="N472" s="22"/>
    </row>
    <row r="473" spans="1:14" x14ac:dyDescent="0.3">
      <c r="A473" s="25"/>
      <c r="B473" s="21"/>
      <c r="C473" s="22"/>
      <c r="D473" s="22"/>
      <c r="E473" s="22"/>
      <c r="F473" s="22"/>
      <c r="G473" s="22"/>
      <c r="H473" s="22"/>
      <c r="I473" s="22"/>
      <c r="J473" s="22"/>
      <c r="K473" s="21"/>
      <c r="L473" s="87"/>
      <c r="M473" s="23"/>
      <c r="N473" s="22"/>
    </row>
    <row r="474" spans="1:14" x14ac:dyDescent="0.3">
      <c r="A474" s="25"/>
      <c r="B474" s="21"/>
      <c r="C474" s="22"/>
      <c r="D474" s="22"/>
      <c r="E474" s="22"/>
      <c r="F474" s="22"/>
      <c r="G474" s="22"/>
      <c r="H474" s="22"/>
      <c r="I474" s="22"/>
      <c r="J474" s="22"/>
      <c r="K474" s="21"/>
      <c r="L474" s="87"/>
      <c r="M474" s="23"/>
      <c r="N474" s="22"/>
    </row>
    <row r="475" spans="1:14" x14ac:dyDescent="0.3">
      <c r="A475" s="25"/>
      <c r="B475" s="21"/>
      <c r="C475" s="22"/>
      <c r="D475" s="22"/>
      <c r="E475" s="22"/>
      <c r="F475" s="22"/>
      <c r="G475" s="22"/>
      <c r="H475" s="22"/>
      <c r="I475" s="22"/>
      <c r="J475" s="22"/>
      <c r="K475" s="21"/>
      <c r="L475" s="87"/>
      <c r="M475" s="23"/>
      <c r="N475" s="22"/>
    </row>
    <row r="476" spans="1:14" x14ac:dyDescent="0.3">
      <c r="A476" s="25"/>
      <c r="B476" s="21"/>
      <c r="C476" s="22"/>
      <c r="D476" s="22"/>
      <c r="E476" s="22"/>
      <c r="F476" s="22"/>
      <c r="G476" s="22"/>
      <c r="H476" s="22"/>
      <c r="I476" s="22"/>
      <c r="J476" s="22"/>
      <c r="K476" s="21"/>
      <c r="L476" s="87"/>
      <c r="M476" s="23"/>
      <c r="N476" s="22"/>
    </row>
    <row r="477" spans="1:14" x14ac:dyDescent="0.3">
      <c r="A477" s="25"/>
      <c r="B477" s="21"/>
      <c r="C477" s="22"/>
      <c r="D477" s="22"/>
      <c r="E477" s="22"/>
      <c r="F477" s="22"/>
      <c r="G477" s="22"/>
      <c r="H477" s="22"/>
      <c r="I477" s="22"/>
      <c r="J477" s="22"/>
      <c r="K477" s="21"/>
      <c r="L477" s="87"/>
      <c r="M477" s="23"/>
      <c r="N477" s="22"/>
    </row>
    <row r="478" spans="1:14" x14ac:dyDescent="0.3">
      <c r="A478" s="25"/>
      <c r="B478" s="21"/>
      <c r="C478" s="22"/>
      <c r="D478" s="22"/>
      <c r="E478" s="22"/>
      <c r="F478" s="22"/>
      <c r="G478" s="22"/>
      <c r="H478" s="22"/>
      <c r="I478" s="22"/>
      <c r="J478" s="22"/>
      <c r="K478" s="21"/>
      <c r="L478" s="87"/>
      <c r="M478" s="23"/>
      <c r="N478" s="22"/>
    </row>
    <row r="479" spans="1:14" x14ac:dyDescent="0.3">
      <c r="A479" s="25"/>
      <c r="B479" s="21"/>
      <c r="C479" s="22"/>
      <c r="D479" s="22"/>
      <c r="E479" s="22"/>
      <c r="F479" s="22"/>
      <c r="G479" s="22"/>
      <c r="H479" s="22"/>
      <c r="I479" s="22"/>
      <c r="J479" s="22"/>
      <c r="K479" s="21"/>
      <c r="L479" s="87"/>
      <c r="M479" s="23"/>
      <c r="N479" s="22"/>
    </row>
    <row r="480" spans="1:14" x14ac:dyDescent="0.3">
      <c r="A480" s="25"/>
      <c r="B480" s="21"/>
      <c r="C480" s="22"/>
      <c r="D480" s="22"/>
      <c r="E480" s="22"/>
      <c r="F480" s="22"/>
      <c r="G480" s="22"/>
      <c r="H480" s="22"/>
      <c r="I480" s="22"/>
      <c r="J480" s="22"/>
      <c r="K480" s="21"/>
      <c r="L480" s="87"/>
      <c r="M480" s="23"/>
      <c r="N480" s="22"/>
    </row>
    <row r="481" spans="1:14" x14ac:dyDescent="0.3">
      <c r="A481" s="25"/>
      <c r="B481" s="21"/>
      <c r="C481" s="22"/>
      <c r="D481" s="22"/>
      <c r="E481" s="22"/>
      <c r="F481" s="22"/>
      <c r="G481" s="22"/>
      <c r="H481" s="22"/>
      <c r="I481" s="22"/>
      <c r="J481" s="22"/>
      <c r="K481" s="21"/>
      <c r="L481" s="87"/>
      <c r="M481" s="23"/>
      <c r="N481" s="22"/>
    </row>
    <row r="482" spans="1:14" x14ac:dyDescent="0.3">
      <c r="A482" s="25"/>
      <c r="B482" s="21"/>
      <c r="C482" s="22"/>
      <c r="D482" s="22"/>
      <c r="E482" s="22"/>
      <c r="F482" s="22"/>
      <c r="G482" s="22"/>
      <c r="H482" s="22"/>
      <c r="I482" s="22"/>
      <c r="J482" s="22"/>
      <c r="K482" s="21"/>
      <c r="L482" s="87"/>
      <c r="M482" s="23"/>
      <c r="N482" s="22"/>
    </row>
    <row r="483" spans="1:14" x14ac:dyDescent="0.3">
      <c r="A483" s="25"/>
      <c r="B483" s="21"/>
      <c r="C483" s="22"/>
      <c r="D483" s="22"/>
      <c r="E483" s="22"/>
      <c r="F483" s="22"/>
      <c r="G483" s="22"/>
      <c r="H483" s="22"/>
      <c r="I483" s="22"/>
      <c r="J483" s="22"/>
      <c r="K483" s="21"/>
      <c r="L483" s="87"/>
      <c r="M483" s="23"/>
      <c r="N483" s="22"/>
    </row>
    <row r="484" spans="1:14" x14ac:dyDescent="0.3">
      <c r="A484" s="25"/>
      <c r="B484" s="21"/>
      <c r="C484" s="22"/>
      <c r="D484" s="22"/>
      <c r="E484" s="22"/>
      <c r="F484" s="22"/>
      <c r="G484" s="22"/>
      <c r="H484" s="22"/>
      <c r="I484" s="22"/>
      <c r="J484" s="22"/>
      <c r="K484" s="21"/>
      <c r="L484" s="87"/>
      <c r="M484" s="23"/>
      <c r="N484" s="22"/>
    </row>
    <row r="485" spans="1:14" x14ac:dyDescent="0.3">
      <c r="A485" s="25"/>
      <c r="B485" s="21"/>
      <c r="C485" s="22"/>
      <c r="D485" s="22"/>
      <c r="E485" s="22"/>
      <c r="F485" s="22"/>
      <c r="G485" s="22"/>
      <c r="H485" s="22"/>
      <c r="I485" s="22"/>
      <c r="J485" s="22"/>
      <c r="K485" s="21"/>
      <c r="L485" s="87"/>
      <c r="M485" s="23"/>
      <c r="N485" s="22"/>
    </row>
    <row r="486" spans="1:14" x14ac:dyDescent="0.3">
      <c r="A486" s="25"/>
      <c r="B486" s="21"/>
      <c r="C486" s="22"/>
      <c r="D486" s="22"/>
      <c r="E486" s="22"/>
      <c r="F486" s="22"/>
      <c r="G486" s="22"/>
      <c r="H486" s="22"/>
      <c r="I486" s="22"/>
      <c r="J486" s="22"/>
      <c r="K486" s="21"/>
      <c r="L486" s="87"/>
      <c r="M486" s="23"/>
      <c r="N486" s="20"/>
    </row>
    <row r="487" spans="1:14" x14ac:dyDescent="0.3">
      <c r="A487" s="25"/>
      <c r="B487" s="21"/>
      <c r="C487" s="22"/>
      <c r="D487" s="22"/>
      <c r="E487" s="22"/>
      <c r="F487" s="22"/>
      <c r="G487" s="22"/>
      <c r="H487" s="22"/>
      <c r="I487" s="22"/>
      <c r="J487" s="22"/>
      <c r="K487" s="21"/>
      <c r="L487" s="87"/>
      <c r="M487" s="23"/>
      <c r="N487" s="22"/>
    </row>
    <row r="488" spans="1:14" x14ac:dyDescent="0.3">
      <c r="A488" s="25"/>
      <c r="B488" s="21"/>
      <c r="C488" s="22"/>
      <c r="D488" s="22"/>
      <c r="E488" s="22"/>
      <c r="F488" s="22"/>
      <c r="G488" s="22"/>
      <c r="H488" s="22"/>
      <c r="I488" s="22"/>
      <c r="J488" s="22"/>
      <c r="K488" s="21"/>
      <c r="L488" s="87"/>
      <c r="M488" s="23"/>
      <c r="N488" s="22"/>
    </row>
    <row r="489" spans="1:14" x14ac:dyDescent="0.3">
      <c r="A489" s="25"/>
      <c r="B489" s="21"/>
      <c r="C489" s="22"/>
      <c r="D489" s="22"/>
      <c r="E489" s="22"/>
      <c r="F489" s="22"/>
      <c r="G489" s="22"/>
      <c r="H489" s="22"/>
      <c r="I489" s="22"/>
      <c r="J489" s="22"/>
      <c r="K489" s="21"/>
      <c r="L489" s="87"/>
      <c r="M489" s="23"/>
      <c r="N489" s="22"/>
    </row>
    <row r="490" spans="1:14" x14ac:dyDescent="0.3">
      <c r="A490" s="25"/>
      <c r="B490" s="21"/>
      <c r="C490" s="22"/>
      <c r="D490" s="22"/>
      <c r="E490" s="22"/>
      <c r="F490" s="22"/>
      <c r="G490" s="22"/>
      <c r="H490" s="22"/>
      <c r="I490" s="22"/>
      <c r="J490" s="22"/>
      <c r="K490" s="21"/>
      <c r="L490" s="87"/>
      <c r="M490" s="23"/>
      <c r="N490" s="22"/>
    </row>
    <row r="491" spans="1:14" x14ac:dyDescent="0.3">
      <c r="A491" s="25"/>
      <c r="B491" s="21"/>
      <c r="C491" s="22"/>
      <c r="D491" s="22"/>
      <c r="E491" s="22"/>
      <c r="F491" s="22"/>
      <c r="G491" s="22"/>
      <c r="H491" s="22"/>
      <c r="I491" s="22"/>
      <c r="J491" s="22"/>
      <c r="K491" s="21"/>
      <c r="L491" s="87"/>
      <c r="M491" s="23"/>
      <c r="N491" s="22"/>
    </row>
    <row r="492" spans="1:14" x14ac:dyDescent="0.3">
      <c r="A492" s="25"/>
      <c r="B492" s="21"/>
      <c r="C492" s="22"/>
      <c r="D492" s="22"/>
      <c r="E492" s="22"/>
      <c r="F492" s="22"/>
      <c r="G492" s="22"/>
      <c r="H492" s="22"/>
      <c r="I492" s="22"/>
      <c r="J492" s="22"/>
      <c r="K492" s="21"/>
      <c r="L492" s="87"/>
      <c r="M492" s="23"/>
      <c r="N492" s="22"/>
    </row>
    <row r="493" spans="1:14" x14ac:dyDescent="0.3">
      <c r="A493" s="25"/>
      <c r="B493" s="21"/>
      <c r="C493" s="22"/>
      <c r="D493" s="22"/>
      <c r="E493" s="22"/>
      <c r="F493" s="22"/>
      <c r="G493" s="22"/>
      <c r="H493" s="22"/>
      <c r="I493" s="22"/>
      <c r="J493" s="22"/>
      <c r="K493" s="21"/>
      <c r="L493" s="87"/>
      <c r="M493" s="23"/>
      <c r="N493" s="22"/>
    </row>
    <row r="494" spans="1:14" x14ac:dyDescent="0.3">
      <c r="A494" s="25"/>
      <c r="B494" s="21"/>
      <c r="C494" s="22"/>
      <c r="D494" s="22"/>
      <c r="E494" s="22"/>
      <c r="F494" s="22"/>
      <c r="G494" s="22"/>
      <c r="H494" s="22"/>
      <c r="I494" s="22"/>
      <c r="J494" s="22"/>
      <c r="K494" s="21"/>
      <c r="L494" s="87"/>
      <c r="M494" s="23"/>
      <c r="N494" s="22"/>
    </row>
    <row r="495" spans="1:14" x14ac:dyDescent="0.3">
      <c r="A495" s="25"/>
      <c r="B495" s="21"/>
      <c r="C495" s="22"/>
      <c r="D495" s="22"/>
      <c r="E495" s="22"/>
      <c r="F495" s="22"/>
      <c r="G495" s="22"/>
      <c r="H495" s="22"/>
      <c r="I495" s="22"/>
      <c r="J495" s="22"/>
      <c r="K495" s="21"/>
      <c r="L495" s="87"/>
      <c r="M495" s="23"/>
      <c r="N495" s="22"/>
    </row>
    <row r="496" spans="1:14" x14ac:dyDescent="0.3">
      <c r="A496" s="25"/>
      <c r="B496" s="21"/>
      <c r="C496" s="22"/>
      <c r="D496" s="22"/>
      <c r="E496" s="22"/>
      <c r="F496" s="22"/>
      <c r="G496" s="22"/>
      <c r="H496" s="22"/>
      <c r="I496" s="22"/>
      <c r="J496" s="22"/>
      <c r="K496" s="21"/>
      <c r="L496" s="87"/>
      <c r="M496" s="23"/>
      <c r="N496" s="22"/>
    </row>
    <row r="497" spans="1:14" x14ac:dyDescent="0.3">
      <c r="A497" s="25"/>
      <c r="B497" s="21"/>
      <c r="C497" s="22"/>
      <c r="D497" s="22"/>
      <c r="E497" s="22"/>
      <c r="F497" s="22"/>
      <c r="G497" s="22"/>
      <c r="H497" s="22"/>
      <c r="I497" s="22"/>
      <c r="J497" s="22"/>
      <c r="K497" s="21"/>
      <c r="L497" s="87"/>
      <c r="M497" s="23"/>
      <c r="N497" s="22"/>
    </row>
    <row r="498" spans="1:14" x14ac:dyDescent="0.3">
      <c r="A498" s="25"/>
      <c r="B498" s="21"/>
      <c r="C498" s="22"/>
      <c r="D498" s="22"/>
      <c r="E498" s="22"/>
      <c r="F498" s="22"/>
      <c r="G498" s="22"/>
      <c r="H498" s="22"/>
      <c r="I498" s="22"/>
      <c r="J498" s="22"/>
      <c r="K498" s="21"/>
      <c r="L498" s="87"/>
      <c r="M498" s="23"/>
      <c r="N498" s="22"/>
    </row>
    <row r="499" spans="1:14" x14ac:dyDescent="0.3">
      <c r="A499" s="25"/>
      <c r="B499" s="21"/>
      <c r="C499" s="22"/>
      <c r="D499" s="22"/>
      <c r="E499" s="22"/>
      <c r="F499" s="22"/>
      <c r="G499" s="22"/>
      <c r="H499" s="22"/>
      <c r="I499" s="22"/>
      <c r="J499" s="22"/>
      <c r="K499" s="21"/>
      <c r="L499" s="87"/>
      <c r="M499" s="23"/>
      <c r="N499" s="22"/>
    </row>
    <row r="500" spans="1:14" x14ac:dyDescent="0.3">
      <c r="A500" s="25"/>
      <c r="B500" s="21"/>
      <c r="C500" s="22"/>
      <c r="D500" s="22"/>
      <c r="E500" s="22"/>
      <c r="F500" s="22"/>
      <c r="G500" s="22"/>
      <c r="H500" s="22"/>
      <c r="I500" s="22"/>
      <c r="J500" s="22"/>
      <c r="K500" s="21"/>
      <c r="L500" s="87"/>
      <c r="M500" s="23"/>
      <c r="N500" s="22"/>
    </row>
    <row r="501" spans="1:14" x14ac:dyDescent="0.3">
      <c r="A501" s="25"/>
      <c r="B501" s="21"/>
      <c r="C501" s="22"/>
      <c r="D501" s="22"/>
      <c r="E501" s="22"/>
      <c r="F501" s="22"/>
      <c r="G501" s="22"/>
      <c r="H501" s="22"/>
      <c r="I501" s="22"/>
      <c r="J501" s="22"/>
      <c r="K501" s="21"/>
      <c r="L501" s="87"/>
      <c r="M501" s="23"/>
      <c r="N501" s="22"/>
    </row>
    <row r="502" spans="1:14" x14ac:dyDescent="0.3">
      <c r="A502" s="25"/>
      <c r="B502" s="21"/>
      <c r="C502" s="22"/>
      <c r="D502" s="22"/>
      <c r="E502" s="22"/>
      <c r="F502" s="22"/>
      <c r="G502" s="22"/>
      <c r="H502" s="22"/>
      <c r="I502" s="22"/>
      <c r="J502" s="22"/>
      <c r="K502" s="21"/>
      <c r="L502" s="87"/>
      <c r="M502" s="23"/>
      <c r="N502" s="20"/>
    </row>
    <row r="503" spans="1:14" x14ac:dyDescent="0.3">
      <c r="A503" s="25"/>
      <c r="B503" s="21"/>
      <c r="C503" s="22"/>
      <c r="D503" s="22"/>
      <c r="E503" s="22"/>
      <c r="F503" s="22"/>
      <c r="G503" s="22"/>
      <c r="H503" s="22"/>
      <c r="I503" s="22"/>
      <c r="J503" s="22"/>
      <c r="K503" s="21"/>
      <c r="L503" s="87"/>
      <c r="M503" s="23"/>
      <c r="N503" s="22"/>
    </row>
    <row r="504" spans="1:14" x14ac:dyDescent="0.3">
      <c r="A504" s="25"/>
      <c r="B504" s="21"/>
      <c r="C504" s="22"/>
      <c r="D504" s="22"/>
      <c r="E504" s="22"/>
      <c r="F504" s="22"/>
      <c r="G504" s="22"/>
      <c r="H504" s="22"/>
      <c r="I504" s="22"/>
      <c r="J504" s="22"/>
      <c r="K504" s="21"/>
      <c r="L504" s="87"/>
      <c r="M504" s="23"/>
      <c r="N504" s="22"/>
    </row>
    <row r="505" spans="1:14" x14ac:dyDescent="0.3">
      <c r="A505" s="25"/>
      <c r="B505" s="21"/>
      <c r="C505" s="22"/>
      <c r="D505" s="22"/>
      <c r="E505" s="22"/>
      <c r="F505" s="22"/>
      <c r="G505" s="22"/>
      <c r="H505" s="22"/>
      <c r="I505" s="22"/>
      <c r="J505" s="22"/>
      <c r="K505" s="21"/>
      <c r="L505" s="87"/>
      <c r="M505" s="23"/>
      <c r="N505" s="22"/>
    </row>
    <row r="506" spans="1:14" x14ac:dyDescent="0.3">
      <c r="A506" s="25"/>
      <c r="B506" s="21"/>
      <c r="C506" s="22"/>
      <c r="D506" s="22"/>
      <c r="E506" s="22"/>
      <c r="F506" s="22"/>
      <c r="G506" s="22"/>
      <c r="H506" s="22"/>
      <c r="I506" s="22"/>
      <c r="J506" s="22"/>
      <c r="K506" s="21"/>
      <c r="L506" s="87"/>
      <c r="M506" s="23"/>
      <c r="N506" s="22"/>
    </row>
    <row r="507" spans="1:14" x14ac:dyDescent="0.3">
      <c r="A507" s="25"/>
      <c r="B507" s="21"/>
      <c r="C507" s="22"/>
      <c r="D507" s="22"/>
      <c r="E507" s="22"/>
      <c r="F507" s="22"/>
      <c r="G507" s="22"/>
      <c r="H507" s="22"/>
      <c r="I507" s="22"/>
      <c r="J507" s="22"/>
      <c r="K507" s="21"/>
      <c r="L507" s="87"/>
      <c r="M507" s="23"/>
      <c r="N507" s="22"/>
    </row>
    <row r="508" spans="1:14" x14ac:dyDescent="0.3">
      <c r="A508" s="25"/>
      <c r="B508" s="21"/>
      <c r="C508" s="22"/>
      <c r="D508" s="22"/>
      <c r="E508" s="22"/>
      <c r="F508" s="22"/>
      <c r="G508" s="22"/>
      <c r="H508" s="22"/>
      <c r="I508" s="22"/>
      <c r="J508" s="22"/>
      <c r="K508" s="21"/>
      <c r="L508" s="87"/>
      <c r="M508" s="23"/>
      <c r="N508" s="22"/>
    </row>
    <row r="509" spans="1:14" x14ac:dyDescent="0.3">
      <c r="A509" s="25"/>
      <c r="B509" s="21"/>
      <c r="C509" s="22"/>
      <c r="D509" s="22"/>
      <c r="E509" s="22"/>
      <c r="F509" s="22"/>
      <c r="G509" s="22"/>
      <c r="H509" s="22"/>
      <c r="I509" s="22"/>
      <c r="J509" s="22"/>
      <c r="K509" s="21"/>
      <c r="L509" s="87"/>
      <c r="M509" s="23"/>
      <c r="N509" s="22"/>
    </row>
    <row r="510" spans="1:14" x14ac:dyDescent="0.3">
      <c r="A510" s="25"/>
      <c r="B510" s="21"/>
      <c r="C510" s="22"/>
      <c r="D510" s="22"/>
      <c r="E510" s="22"/>
      <c r="F510" s="22"/>
      <c r="G510" s="22"/>
      <c r="H510" s="22"/>
      <c r="I510" s="22"/>
      <c r="J510" s="22"/>
      <c r="K510" s="21"/>
      <c r="L510" s="87"/>
      <c r="M510" s="23"/>
      <c r="N510" s="22"/>
    </row>
    <row r="511" spans="1:14" x14ac:dyDescent="0.3">
      <c r="A511" s="25"/>
      <c r="B511" s="21"/>
      <c r="C511" s="22"/>
      <c r="D511" s="22"/>
      <c r="E511" s="22"/>
      <c r="F511" s="22"/>
      <c r="G511" s="22"/>
      <c r="H511" s="22"/>
      <c r="I511" s="22"/>
      <c r="J511" s="22"/>
      <c r="K511" s="21"/>
      <c r="L511" s="87"/>
      <c r="M511" s="23"/>
      <c r="N511" s="22"/>
    </row>
    <row r="512" spans="1:14" x14ac:dyDescent="0.3">
      <c r="A512" s="25"/>
      <c r="B512" s="21"/>
      <c r="C512" s="22"/>
      <c r="D512" s="22"/>
      <c r="E512" s="22"/>
      <c r="F512" s="22"/>
      <c r="G512" s="22"/>
      <c r="H512" s="22"/>
      <c r="I512" s="22"/>
      <c r="J512" s="22"/>
      <c r="K512" s="21"/>
      <c r="L512" s="87"/>
      <c r="M512" s="23"/>
      <c r="N512" s="22"/>
    </row>
    <row r="513" spans="1:14" x14ac:dyDescent="0.3">
      <c r="A513" s="25"/>
      <c r="B513" s="21"/>
      <c r="C513" s="22"/>
      <c r="D513" s="22"/>
      <c r="E513" s="22"/>
      <c r="F513" s="22"/>
      <c r="G513" s="22"/>
      <c r="H513" s="22"/>
      <c r="I513" s="22"/>
      <c r="J513" s="22"/>
      <c r="K513" s="21"/>
      <c r="L513" s="87"/>
      <c r="M513" s="23"/>
      <c r="N513" s="22"/>
    </row>
    <row r="514" spans="1:14" x14ac:dyDescent="0.3">
      <c r="A514" s="25"/>
      <c r="B514" s="21"/>
      <c r="C514" s="22"/>
      <c r="D514" s="22"/>
      <c r="E514" s="22"/>
      <c r="F514" s="22"/>
      <c r="G514" s="22"/>
      <c r="H514" s="22"/>
      <c r="I514" s="22"/>
      <c r="J514" s="22"/>
      <c r="K514" s="21"/>
      <c r="L514" s="87"/>
      <c r="M514" s="23"/>
      <c r="N514" s="22"/>
    </row>
    <row r="515" spans="1:14" x14ac:dyDescent="0.3">
      <c r="A515" s="25"/>
      <c r="B515" s="21"/>
      <c r="C515" s="22"/>
      <c r="D515" s="22"/>
      <c r="E515" s="22"/>
      <c r="F515" s="22"/>
      <c r="G515" s="22"/>
      <c r="H515" s="22"/>
      <c r="I515" s="22"/>
      <c r="J515" s="22"/>
      <c r="K515" s="21"/>
      <c r="L515" s="87"/>
      <c r="M515" s="23"/>
      <c r="N515" s="22"/>
    </row>
    <row r="516" spans="1:14" x14ac:dyDescent="0.3">
      <c r="A516" s="25"/>
      <c r="B516" s="21"/>
      <c r="C516" s="22"/>
      <c r="D516" s="22"/>
      <c r="E516" s="22"/>
      <c r="F516" s="22"/>
      <c r="G516" s="22"/>
      <c r="H516" s="22"/>
      <c r="I516" s="22"/>
      <c r="J516" s="22"/>
      <c r="K516" s="21"/>
      <c r="L516" s="87"/>
      <c r="M516" s="23"/>
      <c r="N516" s="22"/>
    </row>
    <row r="517" spans="1:14" x14ac:dyDescent="0.3">
      <c r="A517" s="25"/>
      <c r="B517" s="21"/>
      <c r="C517" s="22"/>
      <c r="D517" s="22"/>
      <c r="E517" s="22"/>
      <c r="F517" s="22"/>
      <c r="G517" s="22"/>
      <c r="H517" s="22"/>
      <c r="I517" s="22"/>
      <c r="J517" s="22"/>
      <c r="K517" s="21"/>
      <c r="L517" s="87"/>
      <c r="M517" s="23"/>
      <c r="N517" s="22"/>
    </row>
    <row r="518" spans="1:14" x14ac:dyDescent="0.3">
      <c r="A518" s="61"/>
      <c r="B518" s="58"/>
      <c r="C518" s="59"/>
      <c r="D518" s="59"/>
      <c r="E518" s="59"/>
      <c r="F518" s="59"/>
      <c r="G518" s="59"/>
      <c r="H518" s="59"/>
      <c r="I518" s="59"/>
      <c r="J518" s="59"/>
      <c r="K518" s="58"/>
      <c r="L518" s="87"/>
      <c r="M518" s="60"/>
      <c r="N518" s="59"/>
    </row>
    <row r="519" spans="1:14" x14ac:dyDescent="0.3">
      <c r="A519" s="61"/>
      <c r="B519" s="58"/>
      <c r="C519" s="59"/>
      <c r="D519" s="59"/>
      <c r="E519" s="59"/>
      <c r="F519" s="59"/>
      <c r="G519" s="59"/>
      <c r="H519" s="59"/>
      <c r="I519" s="59"/>
      <c r="J519" s="59"/>
      <c r="K519" s="58"/>
      <c r="L519" s="87"/>
      <c r="M519" s="60"/>
      <c r="N519" s="59"/>
    </row>
    <row r="520" spans="1:14" x14ac:dyDescent="0.3">
      <c r="A520" s="61"/>
      <c r="B520" s="58"/>
      <c r="C520" s="59"/>
      <c r="D520" s="59"/>
      <c r="E520" s="59"/>
      <c r="F520" s="59"/>
      <c r="G520" s="59"/>
      <c r="H520" s="59"/>
      <c r="I520" s="59"/>
      <c r="J520" s="59"/>
      <c r="K520" s="58"/>
      <c r="L520" s="87"/>
      <c r="M520" s="60"/>
      <c r="N520" s="57"/>
    </row>
    <row r="521" spans="1:14" x14ac:dyDescent="0.3">
      <c r="A521" s="61"/>
      <c r="B521" s="58"/>
      <c r="C521" s="59"/>
      <c r="D521" s="59"/>
      <c r="E521" s="59"/>
      <c r="F521" s="59"/>
      <c r="G521" s="59"/>
      <c r="H521" s="59"/>
      <c r="I521" s="59"/>
      <c r="J521" s="59"/>
      <c r="K521" s="58"/>
      <c r="L521" s="87"/>
      <c r="M521" s="60"/>
      <c r="N521" s="59"/>
    </row>
    <row r="522" spans="1:14" x14ac:dyDescent="0.3">
      <c r="A522" s="61"/>
      <c r="B522" s="58"/>
      <c r="C522" s="59"/>
      <c r="D522" s="59"/>
      <c r="E522" s="59"/>
      <c r="F522" s="59"/>
      <c r="G522" s="59"/>
      <c r="H522" s="59"/>
      <c r="I522" s="59"/>
      <c r="J522" s="59"/>
      <c r="K522" s="58"/>
      <c r="L522" s="87"/>
      <c r="M522" s="60"/>
      <c r="N522" s="59"/>
    </row>
    <row r="523" spans="1:14" x14ac:dyDescent="0.3">
      <c r="A523" s="61"/>
      <c r="B523" s="58"/>
      <c r="C523" s="59"/>
      <c r="D523" s="59"/>
      <c r="E523" s="59"/>
      <c r="F523" s="59"/>
      <c r="G523" s="59"/>
      <c r="H523" s="59"/>
      <c r="I523" s="59"/>
      <c r="J523" s="59"/>
      <c r="K523" s="58"/>
      <c r="L523" s="87"/>
      <c r="M523" s="60"/>
      <c r="N523" s="59"/>
    </row>
    <row r="524" spans="1:14" x14ac:dyDescent="0.3">
      <c r="A524" s="61"/>
      <c r="B524" s="58"/>
      <c r="C524" s="59"/>
      <c r="D524" s="59"/>
      <c r="E524" s="59"/>
      <c r="F524" s="59"/>
      <c r="G524" s="59"/>
      <c r="H524" s="59"/>
      <c r="I524" s="59"/>
      <c r="J524" s="59"/>
      <c r="K524" s="58"/>
      <c r="L524" s="87"/>
      <c r="M524" s="60"/>
      <c r="N524" s="59"/>
    </row>
    <row r="525" spans="1:14" x14ac:dyDescent="0.3">
      <c r="A525" s="61"/>
      <c r="B525" s="58"/>
      <c r="C525" s="59"/>
      <c r="D525" s="59"/>
      <c r="E525" s="59"/>
      <c r="F525" s="59"/>
      <c r="G525" s="59"/>
      <c r="H525" s="59"/>
      <c r="I525" s="59"/>
      <c r="J525" s="59"/>
      <c r="K525" s="58"/>
      <c r="L525" s="87"/>
      <c r="M525" s="60"/>
      <c r="N525" s="59"/>
    </row>
    <row r="526" spans="1:14" x14ac:dyDescent="0.3">
      <c r="A526" s="61"/>
      <c r="B526" s="58"/>
      <c r="C526" s="59"/>
      <c r="D526" s="59"/>
      <c r="E526" s="59"/>
      <c r="F526" s="59"/>
      <c r="G526" s="59"/>
      <c r="H526" s="59"/>
      <c r="I526" s="59"/>
      <c r="J526" s="59"/>
      <c r="K526" s="58"/>
      <c r="L526" s="87"/>
      <c r="M526" s="60"/>
      <c r="N526" s="59"/>
    </row>
    <row r="527" spans="1:14" x14ac:dyDescent="0.3">
      <c r="A527" s="61"/>
      <c r="B527" s="58"/>
      <c r="C527" s="59"/>
      <c r="D527" s="59"/>
      <c r="E527" s="59"/>
      <c r="F527" s="59"/>
      <c r="G527" s="59"/>
      <c r="H527" s="59"/>
      <c r="I527" s="59"/>
      <c r="J527" s="59"/>
      <c r="K527" s="58"/>
      <c r="L527" s="87"/>
      <c r="M527" s="60"/>
      <c r="N527" s="59"/>
    </row>
    <row r="528" spans="1:14" x14ac:dyDescent="0.3">
      <c r="A528" s="61"/>
      <c r="B528" s="58"/>
      <c r="C528" s="59"/>
      <c r="D528" s="59"/>
      <c r="E528" s="59"/>
      <c r="F528" s="59"/>
      <c r="G528" s="59"/>
      <c r="H528" s="59"/>
      <c r="I528" s="59"/>
      <c r="J528" s="59"/>
      <c r="K528" s="58"/>
      <c r="L528" s="87"/>
      <c r="M528" s="60"/>
      <c r="N528" s="59"/>
    </row>
    <row r="529" spans="1:14" x14ac:dyDescent="0.3">
      <c r="A529" s="61"/>
      <c r="B529" s="58"/>
      <c r="C529" s="59"/>
      <c r="D529" s="59"/>
      <c r="E529" s="59"/>
      <c r="F529" s="59"/>
      <c r="G529" s="59"/>
      <c r="H529" s="59"/>
      <c r="I529" s="59"/>
      <c r="J529" s="59"/>
      <c r="K529" s="58"/>
      <c r="L529" s="87"/>
      <c r="M529" s="60"/>
      <c r="N529" s="59"/>
    </row>
    <row r="530" spans="1:14" x14ac:dyDescent="0.3">
      <c r="A530" s="61"/>
      <c r="B530" s="58"/>
      <c r="C530" s="59"/>
      <c r="D530" s="59"/>
      <c r="E530" s="59"/>
      <c r="F530" s="59"/>
      <c r="G530" s="59"/>
      <c r="H530" s="59"/>
      <c r="I530" s="59"/>
      <c r="J530" s="59"/>
      <c r="K530" s="58"/>
      <c r="L530" s="87"/>
      <c r="M530" s="60"/>
      <c r="N530" s="59"/>
    </row>
    <row r="531" spans="1:14" x14ac:dyDescent="0.3">
      <c r="A531" s="61"/>
      <c r="B531" s="58"/>
      <c r="C531" s="59"/>
      <c r="D531" s="59"/>
      <c r="E531" s="59"/>
      <c r="F531" s="59"/>
      <c r="G531" s="59"/>
      <c r="H531" s="59"/>
      <c r="I531" s="59"/>
      <c r="J531" s="59"/>
      <c r="K531" s="58"/>
      <c r="L531" s="87"/>
      <c r="M531" s="60"/>
      <c r="N531" s="59"/>
    </row>
    <row r="532" spans="1:14" x14ac:dyDescent="0.3">
      <c r="A532" s="61"/>
      <c r="B532" s="58"/>
      <c r="C532" s="59"/>
      <c r="D532" s="59"/>
      <c r="E532" s="59"/>
      <c r="F532" s="59"/>
      <c r="G532" s="59"/>
      <c r="H532" s="59"/>
      <c r="I532" s="59"/>
      <c r="J532" s="59"/>
      <c r="K532" s="58"/>
      <c r="L532" s="87"/>
      <c r="M532" s="60"/>
      <c r="N532" s="59"/>
    </row>
    <row r="533" spans="1:14" x14ac:dyDescent="0.3">
      <c r="A533" s="61"/>
      <c r="B533" s="58"/>
      <c r="C533" s="59"/>
      <c r="D533" s="59"/>
      <c r="E533" s="59"/>
      <c r="F533" s="59"/>
      <c r="G533" s="59"/>
      <c r="H533" s="59"/>
      <c r="I533" s="59"/>
      <c r="J533" s="59"/>
      <c r="K533" s="58"/>
      <c r="L533" s="87"/>
      <c r="M533" s="60"/>
      <c r="N533" s="59"/>
    </row>
    <row r="534" spans="1:14" x14ac:dyDescent="0.3">
      <c r="A534" s="66"/>
      <c r="B534" s="63"/>
      <c r="C534" s="64"/>
      <c r="D534" s="64"/>
      <c r="E534" s="64"/>
      <c r="F534" s="64"/>
      <c r="G534" s="64"/>
      <c r="H534" s="64"/>
      <c r="I534" s="64"/>
      <c r="J534" s="64"/>
      <c r="K534" s="63"/>
      <c r="L534" s="87"/>
      <c r="M534" s="65"/>
      <c r="N534" s="64"/>
    </row>
    <row r="535" spans="1:14" x14ac:dyDescent="0.3">
      <c r="A535" s="66"/>
      <c r="B535" s="63"/>
      <c r="C535" s="64"/>
      <c r="D535" s="64"/>
      <c r="E535" s="64"/>
      <c r="F535" s="64"/>
      <c r="G535" s="64"/>
      <c r="H535" s="64"/>
      <c r="I535" s="64"/>
      <c r="J535" s="64"/>
      <c r="K535" s="63"/>
      <c r="L535" s="87"/>
      <c r="M535" s="65"/>
      <c r="N535" s="64"/>
    </row>
    <row r="536" spans="1:14" x14ac:dyDescent="0.3">
      <c r="A536" s="66"/>
      <c r="B536" s="63"/>
      <c r="C536" s="64"/>
      <c r="D536" s="64"/>
      <c r="E536" s="64"/>
      <c r="F536" s="64"/>
      <c r="G536" s="64"/>
      <c r="H536" s="64"/>
      <c r="I536" s="64"/>
      <c r="J536" s="64"/>
      <c r="K536" s="63"/>
      <c r="L536" s="87"/>
      <c r="M536" s="65"/>
      <c r="N536" s="64"/>
    </row>
    <row r="537" spans="1:14" x14ac:dyDescent="0.3">
      <c r="A537" s="66"/>
      <c r="B537" s="63"/>
      <c r="C537" s="64"/>
      <c r="D537" s="64"/>
      <c r="E537" s="64"/>
      <c r="F537" s="64"/>
      <c r="G537" s="64"/>
      <c r="H537" s="64"/>
      <c r="I537" s="64"/>
      <c r="J537" s="64"/>
      <c r="K537" s="63"/>
      <c r="L537" s="87"/>
      <c r="M537" s="65"/>
      <c r="N537" s="64"/>
    </row>
    <row r="538" spans="1:14" x14ac:dyDescent="0.3">
      <c r="A538" s="66"/>
      <c r="B538" s="63"/>
      <c r="C538" s="64"/>
      <c r="D538" s="64"/>
      <c r="E538" s="64"/>
      <c r="F538" s="64"/>
      <c r="G538" s="64"/>
      <c r="H538" s="64"/>
      <c r="I538" s="64"/>
      <c r="J538" s="64"/>
      <c r="K538" s="63"/>
      <c r="L538" s="87"/>
      <c r="M538" s="65"/>
      <c r="N538" s="64"/>
    </row>
    <row r="539" spans="1:14" x14ac:dyDescent="0.3">
      <c r="A539" s="66"/>
      <c r="B539" s="63"/>
      <c r="C539" s="64"/>
      <c r="D539" s="64"/>
      <c r="E539" s="64"/>
      <c r="F539" s="64"/>
      <c r="G539" s="64"/>
      <c r="H539" s="64"/>
      <c r="I539" s="64"/>
      <c r="J539" s="64"/>
      <c r="K539" s="63"/>
      <c r="L539" s="87"/>
      <c r="M539" s="65"/>
      <c r="N539" s="62"/>
    </row>
    <row r="540" spans="1:14" x14ac:dyDescent="0.3">
      <c r="A540" s="66"/>
      <c r="B540" s="63"/>
      <c r="C540" s="64"/>
      <c r="D540" s="64"/>
      <c r="E540" s="64"/>
      <c r="F540" s="64"/>
      <c r="G540" s="64"/>
      <c r="H540" s="64"/>
      <c r="I540" s="64"/>
      <c r="J540" s="64"/>
      <c r="K540" s="63"/>
      <c r="L540" s="87"/>
      <c r="M540" s="65"/>
      <c r="N540" s="64"/>
    </row>
    <row r="541" spans="1:14" x14ac:dyDescent="0.3">
      <c r="A541" s="66"/>
      <c r="B541" s="63"/>
      <c r="C541" s="64"/>
      <c r="D541" s="64"/>
      <c r="E541" s="64"/>
      <c r="F541" s="64"/>
      <c r="G541" s="64"/>
      <c r="H541" s="64"/>
      <c r="I541" s="64"/>
      <c r="J541" s="64"/>
      <c r="K541" s="63"/>
      <c r="L541" s="87"/>
      <c r="M541" s="65"/>
      <c r="N541" s="64"/>
    </row>
    <row r="542" spans="1:14" x14ac:dyDescent="0.3">
      <c r="A542" s="66"/>
      <c r="B542" s="63"/>
      <c r="C542" s="64"/>
      <c r="D542" s="64"/>
      <c r="E542" s="64"/>
      <c r="F542" s="64"/>
      <c r="G542" s="64"/>
      <c r="H542" s="64"/>
      <c r="I542" s="64"/>
      <c r="J542" s="64"/>
      <c r="K542" s="63"/>
      <c r="L542" s="87"/>
      <c r="M542" s="65"/>
      <c r="N542" s="64"/>
    </row>
    <row r="543" spans="1:14" x14ac:dyDescent="0.3">
      <c r="A543" s="66"/>
      <c r="B543" s="63"/>
      <c r="C543" s="64"/>
      <c r="D543" s="64"/>
      <c r="E543" s="64"/>
      <c r="F543" s="64"/>
      <c r="G543" s="64"/>
      <c r="H543" s="64"/>
      <c r="I543" s="64"/>
      <c r="J543" s="64"/>
      <c r="K543" s="63"/>
      <c r="L543" s="87"/>
      <c r="M543" s="65"/>
      <c r="N543" s="64"/>
    </row>
    <row r="544" spans="1:14" x14ac:dyDescent="0.3">
      <c r="A544" s="66"/>
      <c r="B544" s="63"/>
      <c r="C544" s="64"/>
      <c r="D544" s="64"/>
      <c r="E544" s="64"/>
      <c r="F544" s="64"/>
      <c r="G544" s="64"/>
      <c r="H544" s="64"/>
      <c r="I544" s="64"/>
      <c r="J544" s="64"/>
      <c r="K544" s="63"/>
      <c r="L544" s="87"/>
      <c r="M544" s="65"/>
      <c r="N544" s="64"/>
    </row>
    <row r="545" spans="1:14" x14ac:dyDescent="0.3">
      <c r="A545" s="66"/>
      <c r="B545" s="63"/>
      <c r="C545" s="64"/>
      <c r="D545" s="64"/>
      <c r="E545" s="64"/>
      <c r="F545" s="64"/>
      <c r="G545" s="64"/>
      <c r="H545" s="64"/>
      <c r="I545" s="64"/>
      <c r="J545" s="64"/>
      <c r="K545" s="63"/>
      <c r="L545" s="87"/>
      <c r="M545" s="65"/>
      <c r="N545" s="64"/>
    </row>
    <row r="546" spans="1:14" x14ac:dyDescent="0.3">
      <c r="A546" s="66"/>
      <c r="B546" s="63"/>
      <c r="C546" s="64"/>
      <c r="D546" s="64"/>
      <c r="E546" s="64"/>
      <c r="F546" s="64"/>
      <c r="G546" s="64"/>
      <c r="H546" s="64"/>
      <c r="I546" s="64"/>
      <c r="J546" s="64"/>
      <c r="K546" s="63"/>
      <c r="L546" s="87"/>
      <c r="M546" s="65"/>
      <c r="N546" s="64"/>
    </row>
    <row r="547" spans="1:14" x14ac:dyDescent="0.3">
      <c r="A547" s="66"/>
      <c r="B547" s="63"/>
      <c r="C547" s="64"/>
      <c r="D547" s="64"/>
      <c r="E547" s="64"/>
      <c r="F547" s="64"/>
      <c r="G547" s="64"/>
      <c r="H547" s="64"/>
      <c r="I547" s="64"/>
      <c r="J547" s="64"/>
      <c r="K547" s="63"/>
      <c r="L547" s="87"/>
      <c r="M547" s="65"/>
      <c r="N547" s="64"/>
    </row>
    <row r="548" spans="1:14" x14ac:dyDescent="0.3">
      <c r="A548" s="66"/>
      <c r="B548" s="63"/>
      <c r="C548" s="64"/>
      <c r="D548" s="64"/>
      <c r="E548" s="64"/>
      <c r="F548" s="64"/>
      <c r="G548" s="64"/>
      <c r="H548" s="64"/>
      <c r="I548" s="64"/>
      <c r="J548" s="64"/>
      <c r="K548" s="63"/>
      <c r="L548" s="87"/>
      <c r="M548" s="65"/>
      <c r="N548" s="64"/>
    </row>
    <row r="549" spans="1:14" x14ac:dyDescent="0.3">
      <c r="A549" s="66"/>
      <c r="B549" s="63"/>
      <c r="C549" s="64"/>
      <c r="D549" s="64"/>
      <c r="E549" s="64"/>
      <c r="F549" s="64"/>
      <c r="G549" s="64"/>
      <c r="H549" s="64"/>
      <c r="I549" s="64"/>
      <c r="J549" s="64"/>
      <c r="K549" s="63"/>
      <c r="L549" s="87"/>
      <c r="M549" s="65"/>
      <c r="N549" s="64"/>
    </row>
    <row r="550" spans="1:14" x14ac:dyDescent="0.3">
      <c r="A550" s="74"/>
      <c r="B550" s="71"/>
      <c r="C550" s="72"/>
      <c r="D550" s="72"/>
      <c r="E550" s="72"/>
      <c r="F550" s="72"/>
      <c r="G550" s="72"/>
      <c r="H550" s="72"/>
      <c r="I550" s="72"/>
      <c r="J550" s="72"/>
      <c r="K550" s="71"/>
      <c r="L550" s="87"/>
      <c r="M550" s="73"/>
      <c r="N550" s="72"/>
    </row>
    <row r="551" spans="1:14" x14ac:dyDescent="0.3">
      <c r="A551" s="74"/>
      <c r="B551" s="71"/>
      <c r="C551" s="72"/>
      <c r="D551" s="72"/>
      <c r="E551" s="72"/>
      <c r="F551" s="72"/>
      <c r="G551" s="72"/>
      <c r="H551" s="72"/>
      <c r="I551" s="72"/>
      <c r="J551" s="72"/>
      <c r="K551" s="71"/>
      <c r="L551" s="87"/>
      <c r="M551" s="73"/>
      <c r="N551" s="72"/>
    </row>
    <row r="552" spans="1:14" x14ac:dyDescent="0.3">
      <c r="A552" s="74"/>
      <c r="B552" s="71"/>
      <c r="C552" s="72"/>
      <c r="D552" s="72"/>
      <c r="E552" s="72"/>
      <c r="F552" s="72"/>
      <c r="G552" s="72"/>
      <c r="H552" s="72"/>
      <c r="I552" s="72"/>
      <c r="J552" s="72"/>
      <c r="K552" s="71"/>
      <c r="L552" s="87"/>
      <c r="M552" s="73"/>
      <c r="N552" s="72"/>
    </row>
    <row r="553" spans="1:14" x14ac:dyDescent="0.3">
      <c r="A553" s="74"/>
      <c r="B553" s="71"/>
      <c r="C553" s="72"/>
      <c r="D553" s="72"/>
      <c r="E553" s="72"/>
      <c r="F553" s="72"/>
      <c r="G553" s="72"/>
      <c r="H553" s="72"/>
      <c r="I553" s="72"/>
      <c r="J553" s="72"/>
      <c r="K553" s="71"/>
      <c r="L553" s="87"/>
      <c r="M553" s="73"/>
      <c r="N553" s="72"/>
    </row>
    <row r="554" spans="1:14" x14ac:dyDescent="0.3">
      <c r="A554" s="74"/>
      <c r="B554" s="71"/>
      <c r="C554" s="72"/>
      <c r="D554" s="72"/>
      <c r="E554" s="72"/>
      <c r="F554" s="72"/>
      <c r="G554" s="72"/>
      <c r="H554" s="72"/>
      <c r="I554" s="72"/>
      <c r="J554" s="72"/>
      <c r="K554" s="71"/>
      <c r="L554" s="87"/>
      <c r="M554" s="73"/>
      <c r="N554" s="72"/>
    </row>
    <row r="555" spans="1:14" x14ac:dyDescent="0.3">
      <c r="A555" s="74"/>
      <c r="B555" s="71"/>
      <c r="C555" s="72"/>
      <c r="D555" s="72"/>
      <c r="E555" s="72"/>
      <c r="F555" s="72"/>
      <c r="G555" s="72"/>
      <c r="H555" s="72"/>
      <c r="I555" s="72"/>
      <c r="J555" s="72"/>
      <c r="K555" s="71"/>
      <c r="L555" s="87"/>
      <c r="M555" s="73"/>
      <c r="N555" s="70"/>
    </row>
    <row r="556" spans="1:14" x14ac:dyDescent="0.3">
      <c r="A556" s="74"/>
      <c r="B556" s="71"/>
      <c r="C556" s="72"/>
      <c r="D556" s="72"/>
      <c r="E556" s="72"/>
      <c r="F556" s="72"/>
      <c r="G556" s="72"/>
      <c r="H556" s="72"/>
      <c r="I556" s="72"/>
      <c r="J556" s="72"/>
      <c r="K556" s="71"/>
      <c r="L556" s="87"/>
      <c r="M556" s="73"/>
      <c r="N556" s="72"/>
    </row>
    <row r="557" spans="1:14" x14ac:dyDescent="0.3">
      <c r="A557" s="74"/>
      <c r="B557" s="71"/>
      <c r="C557" s="72"/>
      <c r="D557" s="72"/>
      <c r="E557" s="72"/>
      <c r="F557" s="72"/>
      <c r="G557" s="72"/>
      <c r="H557" s="72"/>
      <c r="I557" s="72"/>
      <c r="J557" s="72"/>
      <c r="K557" s="71"/>
      <c r="L557" s="87"/>
      <c r="M557" s="73"/>
      <c r="N557" s="72"/>
    </row>
    <row r="558" spans="1:14" x14ac:dyDescent="0.3">
      <c r="A558" s="74"/>
      <c r="B558" s="71"/>
      <c r="C558" s="72"/>
      <c r="D558" s="72"/>
      <c r="E558" s="72"/>
      <c r="F558" s="72"/>
      <c r="G558" s="72"/>
      <c r="H558" s="72"/>
      <c r="I558" s="72"/>
      <c r="J558" s="72"/>
      <c r="K558" s="71"/>
      <c r="L558" s="87"/>
      <c r="M558" s="73"/>
      <c r="N558" s="72"/>
    </row>
    <row r="559" spans="1:14" x14ac:dyDescent="0.3">
      <c r="A559" s="74"/>
      <c r="B559" s="71"/>
      <c r="C559" s="72"/>
      <c r="D559" s="72"/>
      <c r="E559" s="72"/>
      <c r="F559" s="72"/>
      <c r="G559" s="72"/>
      <c r="H559" s="72"/>
      <c r="I559" s="72"/>
      <c r="J559" s="72"/>
      <c r="K559" s="71"/>
      <c r="L559" s="87"/>
      <c r="M559" s="73"/>
      <c r="N559" s="72"/>
    </row>
    <row r="560" spans="1:14" x14ac:dyDescent="0.3">
      <c r="A560" s="74"/>
      <c r="B560" s="71"/>
      <c r="C560" s="72"/>
      <c r="D560" s="72"/>
      <c r="E560" s="72"/>
      <c r="F560" s="72"/>
      <c r="G560" s="72"/>
      <c r="H560" s="72"/>
      <c r="I560" s="72"/>
      <c r="J560" s="72"/>
      <c r="K560" s="71"/>
      <c r="L560" s="87"/>
      <c r="M560" s="73"/>
      <c r="N560" s="72"/>
    </row>
    <row r="561" spans="1:14" x14ac:dyDescent="0.3">
      <c r="A561" s="74"/>
      <c r="B561" s="71"/>
      <c r="C561" s="72"/>
      <c r="D561" s="72"/>
      <c r="E561" s="72"/>
      <c r="F561" s="72"/>
      <c r="G561" s="72"/>
      <c r="H561" s="72"/>
      <c r="I561" s="72"/>
      <c r="J561" s="72"/>
      <c r="K561" s="71"/>
      <c r="L561" s="87"/>
      <c r="M561" s="73"/>
      <c r="N561" s="72"/>
    </row>
    <row r="562" spans="1:14" x14ac:dyDescent="0.3">
      <c r="A562" s="74"/>
      <c r="B562" s="71"/>
      <c r="C562" s="72"/>
      <c r="D562" s="72"/>
      <c r="E562" s="72"/>
      <c r="F562" s="72"/>
      <c r="G562" s="72"/>
      <c r="H562" s="72"/>
      <c r="I562" s="72"/>
      <c r="J562" s="72"/>
      <c r="K562" s="71"/>
      <c r="L562" s="87"/>
      <c r="M562" s="73"/>
      <c r="N562" s="72"/>
    </row>
    <row r="563" spans="1:14" x14ac:dyDescent="0.3">
      <c r="A563" s="74"/>
      <c r="B563" s="71"/>
      <c r="C563" s="72"/>
      <c r="D563" s="72"/>
      <c r="E563" s="72"/>
      <c r="F563" s="72"/>
      <c r="G563" s="72"/>
      <c r="H563" s="72"/>
      <c r="I563" s="72"/>
      <c r="J563" s="72"/>
      <c r="K563" s="71"/>
      <c r="L563" s="87"/>
      <c r="M563" s="73"/>
      <c r="N563" s="72"/>
    </row>
    <row r="564" spans="1:14" x14ac:dyDescent="0.3">
      <c r="A564" s="74"/>
      <c r="B564" s="71"/>
      <c r="C564" s="72"/>
      <c r="D564" s="72"/>
      <c r="E564" s="72"/>
      <c r="F564" s="72"/>
      <c r="G564" s="72"/>
      <c r="H564" s="72"/>
      <c r="I564" s="72"/>
      <c r="J564" s="72"/>
      <c r="K564" s="71"/>
      <c r="L564" s="87"/>
      <c r="M564" s="73"/>
      <c r="N564" s="72"/>
    </row>
    <row r="565" spans="1:14" x14ac:dyDescent="0.3">
      <c r="A565" s="74"/>
      <c r="B565" s="71"/>
      <c r="C565" s="72"/>
      <c r="D565" s="72"/>
      <c r="E565" s="72"/>
      <c r="F565" s="72"/>
      <c r="G565" s="72"/>
      <c r="H565" s="72"/>
      <c r="I565" s="72"/>
      <c r="J565" s="72"/>
      <c r="K565" s="71"/>
      <c r="L565" s="87"/>
      <c r="M565" s="73"/>
      <c r="N565" s="72"/>
    </row>
    <row r="566" spans="1:14" x14ac:dyDescent="0.3">
      <c r="A566" s="74"/>
      <c r="B566" s="71"/>
      <c r="C566" s="72"/>
      <c r="D566" s="72"/>
      <c r="E566" s="72"/>
      <c r="F566" s="72"/>
      <c r="G566" s="72"/>
      <c r="H566" s="72"/>
      <c r="I566" s="72"/>
      <c r="J566" s="72"/>
      <c r="K566" s="71"/>
      <c r="L566" s="87"/>
      <c r="M566" s="73"/>
      <c r="N566" s="72"/>
    </row>
    <row r="567" spans="1:14" x14ac:dyDescent="0.3">
      <c r="A567" s="74"/>
      <c r="B567" s="71"/>
      <c r="C567" s="72"/>
      <c r="D567" s="72"/>
      <c r="E567" s="72"/>
      <c r="F567" s="72"/>
      <c r="G567" s="72"/>
      <c r="H567" s="72"/>
      <c r="I567" s="72"/>
      <c r="J567" s="72"/>
      <c r="K567" s="71"/>
      <c r="L567" s="87"/>
      <c r="M567" s="73"/>
      <c r="N567" s="72"/>
    </row>
    <row r="568" spans="1:14" x14ac:dyDescent="0.3">
      <c r="A568" s="74"/>
      <c r="B568" s="71"/>
      <c r="C568" s="72"/>
      <c r="D568" s="72"/>
      <c r="E568" s="72"/>
      <c r="F568" s="72"/>
      <c r="G568" s="72"/>
      <c r="H568" s="72"/>
      <c r="I568" s="72"/>
      <c r="J568" s="72"/>
      <c r="K568" s="71"/>
      <c r="L568" s="87"/>
      <c r="M568" s="73"/>
      <c r="N568" s="72"/>
    </row>
    <row r="569" spans="1:14" x14ac:dyDescent="0.3">
      <c r="A569" s="74"/>
      <c r="B569" s="71"/>
      <c r="C569" s="72"/>
      <c r="D569" s="72"/>
      <c r="E569" s="72"/>
      <c r="F569" s="72"/>
      <c r="G569" s="72"/>
      <c r="H569" s="72"/>
      <c r="I569" s="72"/>
      <c r="J569" s="72"/>
      <c r="K569" s="71"/>
      <c r="L569" s="87"/>
      <c r="M569" s="73"/>
      <c r="N569" s="72"/>
    </row>
    <row r="570" spans="1:14" x14ac:dyDescent="0.3">
      <c r="A570" s="74"/>
      <c r="B570" s="71"/>
      <c r="C570" s="72"/>
      <c r="D570" s="72"/>
      <c r="E570" s="72"/>
      <c r="F570" s="72"/>
      <c r="G570" s="72"/>
      <c r="H570" s="72"/>
      <c r="I570" s="72"/>
      <c r="J570" s="72"/>
      <c r="K570" s="71"/>
      <c r="L570" s="87"/>
      <c r="M570" s="73"/>
      <c r="N570" s="72"/>
    </row>
    <row r="571" spans="1:14" x14ac:dyDescent="0.3">
      <c r="A571" s="74"/>
      <c r="B571" s="71"/>
      <c r="C571" s="72"/>
      <c r="D571" s="72"/>
      <c r="E571" s="72"/>
      <c r="F571" s="72"/>
      <c r="G571" s="72"/>
      <c r="H571" s="72"/>
      <c r="I571" s="72"/>
      <c r="J571" s="72"/>
      <c r="K571" s="71"/>
      <c r="L571" s="87"/>
      <c r="M571" s="73"/>
      <c r="N571" s="72"/>
    </row>
    <row r="572" spans="1:14" x14ac:dyDescent="0.3">
      <c r="A572" s="79"/>
      <c r="B572" s="76"/>
      <c r="C572" s="77"/>
      <c r="D572" s="77"/>
      <c r="E572" s="77"/>
      <c r="F572" s="77"/>
      <c r="G572" s="77"/>
      <c r="H572" s="77"/>
      <c r="I572" s="77"/>
      <c r="J572" s="77"/>
      <c r="K572" s="76"/>
      <c r="L572" s="87"/>
      <c r="M572" s="78"/>
      <c r="N572" s="77"/>
    </row>
    <row r="573" spans="1:14" x14ac:dyDescent="0.3">
      <c r="A573" s="79"/>
      <c r="B573" s="76"/>
      <c r="C573" s="77"/>
      <c r="D573" s="77"/>
      <c r="E573" s="77"/>
      <c r="F573" s="77"/>
      <c r="G573" s="77"/>
      <c r="H573" s="77"/>
      <c r="I573" s="77"/>
      <c r="J573" s="77"/>
      <c r="K573" s="76"/>
      <c r="L573" s="87"/>
      <c r="M573" s="78"/>
      <c r="N573" s="77"/>
    </row>
    <row r="574" spans="1:14" x14ac:dyDescent="0.3">
      <c r="A574" s="79"/>
      <c r="B574" s="76"/>
      <c r="C574" s="77"/>
      <c r="D574" s="77"/>
      <c r="E574" s="77"/>
      <c r="F574" s="77"/>
      <c r="G574" s="77"/>
      <c r="H574" s="77"/>
      <c r="I574" s="77"/>
      <c r="J574" s="77"/>
      <c r="K574" s="76"/>
      <c r="L574" s="87"/>
      <c r="M574" s="78"/>
      <c r="N574" s="77"/>
    </row>
    <row r="575" spans="1:14" x14ac:dyDescent="0.3">
      <c r="A575" s="79"/>
      <c r="B575" s="76"/>
      <c r="C575" s="77"/>
      <c r="D575" s="77"/>
      <c r="E575" s="77"/>
      <c r="F575" s="77"/>
      <c r="G575" s="77"/>
      <c r="H575" s="77"/>
      <c r="I575" s="77"/>
      <c r="J575" s="77"/>
      <c r="K575" s="76"/>
      <c r="L575" s="87"/>
      <c r="M575" s="78"/>
      <c r="N575" s="77"/>
    </row>
    <row r="576" spans="1:14" x14ac:dyDescent="0.3">
      <c r="A576" s="79"/>
      <c r="B576" s="76"/>
      <c r="C576" s="77"/>
      <c r="D576" s="77"/>
      <c r="E576" s="77"/>
      <c r="F576" s="77"/>
      <c r="G576" s="77"/>
      <c r="H576" s="77"/>
      <c r="I576" s="77"/>
      <c r="J576" s="77"/>
      <c r="K576" s="76"/>
      <c r="L576" s="87"/>
      <c r="M576" s="78"/>
      <c r="N576" s="77"/>
    </row>
    <row r="577" spans="1:14" x14ac:dyDescent="0.3">
      <c r="A577" s="79"/>
      <c r="B577" s="76"/>
      <c r="C577" s="77"/>
      <c r="D577" s="77"/>
      <c r="E577" s="77"/>
      <c r="F577" s="77"/>
      <c r="G577" s="77"/>
      <c r="H577" s="77"/>
      <c r="I577" s="77"/>
      <c r="J577" s="77"/>
      <c r="K577" s="76"/>
      <c r="L577" s="87"/>
      <c r="M577" s="78"/>
      <c r="N577" s="75"/>
    </row>
    <row r="578" spans="1:14" x14ac:dyDescent="0.3">
      <c r="A578" s="79"/>
      <c r="B578" s="76"/>
      <c r="C578" s="77"/>
      <c r="D578" s="77"/>
      <c r="E578" s="77"/>
      <c r="F578" s="77"/>
      <c r="G578" s="77"/>
      <c r="H578" s="77"/>
      <c r="I578" s="77"/>
      <c r="J578" s="77"/>
      <c r="K578" s="76"/>
      <c r="L578" s="87"/>
      <c r="M578" s="78"/>
      <c r="N578" s="77"/>
    </row>
    <row r="579" spans="1:14" x14ac:dyDescent="0.3">
      <c r="A579" s="79"/>
      <c r="B579" s="76"/>
      <c r="C579" s="77"/>
      <c r="D579" s="77"/>
      <c r="E579" s="77"/>
      <c r="F579" s="77"/>
      <c r="G579" s="77"/>
      <c r="H579" s="77"/>
      <c r="I579" s="77"/>
      <c r="J579" s="77"/>
      <c r="K579" s="76"/>
      <c r="L579" s="87"/>
      <c r="M579" s="78"/>
      <c r="N579" s="77"/>
    </row>
    <row r="580" spans="1:14" x14ac:dyDescent="0.3">
      <c r="A580" s="79"/>
      <c r="B580" s="76"/>
      <c r="C580" s="77"/>
      <c r="D580" s="77"/>
      <c r="E580" s="77"/>
      <c r="F580" s="77"/>
      <c r="G580" s="77"/>
      <c r="H580" s="77"/>
      <c r="I580" s="77"/>
      <c r="J580" s="77"/>
      <c r="K580" s="76"/>
      <c r="L580" s="87"/>
      <c r="M580" s="78"/>
      <c r="N580" s="77"/>
    </row>
    <row r="581" spans="1:14" x14ac:dyDescent="0.3">
      <c r="A581" s="79"/>
      <c r="B581" s="76"/>
      <c r="C581" s="77"/>
      <c r="D581" s="77"/>
      <c r="E581" s="77"/>
      <c r="F581" s="77"/>
      <c r="G581" s="77"/>
      <c r="H581" s="77"/>
      <c r="I581" s="77"/>
      <c r="J581" s="77"/>
      <c r="K581" s="76"/>
      <c r="L581" s="87"/>
      <c r="M581" s="78"/>
      <c r="N581" s="77"/>
    </row>
    <row r="582" spans="1:14" x14ac:dyDescent="0.3">
      <c r="A582" s="79"/>
      <c r="B582" s="76"/>
      <c r="C582" s="77"/>
      <c r="D582" s="77"/>
      <c r="E582" s="77"/>
      <c r="F582" s="77"/>
      <c r="G582" s="77"/>
      <c r="H582" s="77"/>
      <c r="I582" s="77"/>
      <c r="J582" s="77"/>
      <c r="K582" s="76"/>
      <c r="L582" s="87"/>
      <c r="M582" s="78"/>
      <c r="N582" s="77"/>
    </row>
    <row r="583" spans="1:14" x14ac:dyDescent="0.3">
      <c r="A583" s="79"/>
      <c r="B583" s="76"/>
      <c r="C583" s="77"/>
      <c r="D583" s="77"/>
      <c r="E583" s="77"/>
      <c r="F583" s="77"/>
      <c r="G583" s="77"/>
      <c r="H583" s="77"/>
      <c r="I583" s="77"/>
      <c r="J583" s="77"/>
      <c r="K583" s="76"/>
      <c r="L583" s="87"/>
      <c r="M583" s="78"/>
      <c r="N583" s="77"/>
    </row>
    <row r="584" spans="1:14" x14ac:dyDescent="0.3">
      <c r="A584" s="79"/>
      <c r="B584" s="76"/>
      <c r="C584" s="77"/>
      <c r="D584" s="77"/>
      <c r="E584" s="77"/>
      <c r="F584" s="77"/>
      <c r="G584" s="77"/>
      <c r="H584" s="77"/>
      <c r="I584" s="77"/>
      <c r="J584" s="77"/>
      <c r="K584" s="76"/>
      <c r="L584" s="87"/>
      <c r="M584" s="78"/>
      <c r="N584" s="77"/>
    </row>
    <row r="585" spans="1:14" x14ac:dyDescent="0.3">
      <c r="A585" s="79"/>
      <c r="B585" s="76"/>
      <c r="C585" s="77"/>
      <c r="D585" s="77"/>
      <c r="E585" s="77"/>
      <c r="F585" s="77"/>
      <c r="G585" s="77"/>
      <c r="H585" s="77"/>
      <c r="I585" s="77"/>
      <c r="J585" s="77"/>
      <c r="K585" s="76"/>
      <c r="L585" s="87"/>
      <c r="M585" s="78"/>
      <c r="N585" s="77"/>
    </row>
    <row r="586" spans="1:14" x14ac:dyDescent="0.3">
      <c r="A586" s="79"/>
      <c r="B586" s="76"/>
      <c r="C586" s="77"/>
      <c r="D586" s="77"/>
      <c r="E586" s="77"/>
      <c r="F586" s="77"/>
      <c r="G586" s="77"/>
      <c r="H586" s="77"/>
      <c r="I586" s="77"/>
      <c r="J586" s="77"/>
      <c r="K586" s="76"/>
      <c r="L586" s="87"/>
      <c r="M586" s="78"/>
      <c r="N586" s="77"/>
    </row>
    <row r="587" spans="1:14" x14ac:dyDescent="0.3">
      <c r="A587" s="79"/>
      <c r="B587" s="76"/>
      <c r="C587" s="77"/>
      <c r="D587" s="77"/>
      <c r="E587" s="77"/>
      <c r="F587" s="77"/>
      <c r="G587" s="77"/>
      <c r="H587" s="77"/>
      <c r="I587" s="77"/>
      <c r="J587" s="77"/>
      <c r="K587" s="76"/>
      <c r="L587" s="87"/>
      <c r="M587" s="78"/>
      <c r="N587" s="77"/>
    </row>
    <row r="588" spans="1:14" x14ac:dyDescent="0.3">
      <c r="A588" s="79"/>
      <c r="B588" s="76"/>
      <c r="C588" s="77"/>
      <c r="D588" s="77"/>
      <c r="E588" s="77"/>
      <c r="F588" s="77"/>
      <c r="G588" s="77"/>
      <c r="H588" s="77"/>
      <c r="I588" s="77"/>
      <c r="J588" s="77"/>
      <c r="K588" s="76"/>
      <c r="L588" s="87"/>
      <c r="M588" s="78"/>
      <c r="N588" s="77"/>
    </row>
    <row r="589" spans="1:14" x14ac:dyDescent="0.3">
      <c r="A589" s="79"/>
      <c r="B589" s="76"/>
      <c r="C589" s="77"/>
      <c r="D589" s="77"/>
      <c r="E589" s="77"/>
      <c r="F589" s="77"/>
      <c r="G589" s="77"/>
      <c r="H589" s="77"/>
      <c r="I589" s="77"/>
      <c r="J589" s="77"/>
      <c r="K589" s="76"/>
      <c r="L589" s="87"/>
      <c r="M589" s="78"/>
      <c r="N589" s="77"/>
    </row>
    <row r="590" spans="1:14" x14ac:dyDescent="0.3">
      <c r="A590" s="79"/>
      <c r="B590" s="76"/>
      <c r="C590" s="77"/>
      <c r="D590" s="77"/>
      <c r="E590" s="77"/>
      <c r="F590" s="77"/>
      <c r="G590" s="77"/>
      <c r="H590" s="77"/>
      <c r="I590" s="77"/>
      <c r="J590" s="77"/>
      <c r="K590" s="76"/>
      <c r="L590" s="87"/>
      <c r="M590" s="78"/>
      <c r="N590" s="77"/>
    </row>
    <row r="591" spans="1:14" x14ac:dyDescent="0.3">
      <c r="A591" s="79"/>
      <c r="B591" s="76"/>
      <c r="C591" s="77"/>
      <c r="D591" s="77"/>
      <c r="E591" s="77"/>
      <c r="F591" s="77"/>
      <c r="G591" s="77"/>
      <c r="H591" s="77"/>
      <c r="I591" s="77"/>
      <c r="J591" s="77"/>
      <c r="K591" s="76"/>
      <c r="L591" s="87"/>
      <c r="M591" s="78"/>
      <c r="N591" s="77"/>
    </row>
    <row r="592" spans="1:14" x14ac:dyDescent="0.3">
      <c r="A592" s="79"/>
      <c r="B592" s="76"/>
      <c r="C592" s="77"/>
      <c r="D592" s="77"/>
      <c r="E592" s="77"/>
      <c r="F592" s="77"/>
      <c r="G592" s="77"/>
      <c r="H592" s="77"/>
      <c r="I592" s="77"/>
      <c r="J592" s="77"/>
      <c r="K592" s="76"/>
      <c r="L592" s="87"/>
      <c r="M592" s="78"/>
      <c r="N592" s="77"/>
    </row>
    <row r="593" spans="1:14" x14ac:dyDescent="0.3">
      <c r="A593" s="79"/>
      <c r="B593" s="76"/>
      <c r="C593" s="77"/>
      <c r="D593" s="77"/>
      <c r="E593" s="77"/>
      <c r="F593" s="77"/>
      <c r="G593" s="77"/>
      <c r="H593" s="77"/>
      <c r="I593" s="77"/>
      <c r="J593" s="77"/>
      <c r="K593" s="76"/>
      <c r="L593" s="87"/>
      <c r="M593" s="78"/>
      <c r="N593" s="77"/>
    </row>
    <row r="594" spans="1:14" x14ac:dyDescent="0.3">
      <c r="A594" s="79"/>
      <c r="B594" s="76"/>
      <c r="C594" s="77"/>
      <c r="D594" s="77"/>
      <c r="E594" s="77"/>
      <c r="F594" s="77"/>
      <c r="G594" s="77"/>
      <c r="H594" s="77"/>
      <c r="I594" s="77"/>
      <c r="J594" s="77"/>
      <c r="K594" s="76"/>
      <c r="L594" s="87"/>
      <c r="M594" s="78"/>
      <c r="N594" s="77"/>
    </row>
    <row r="595" spans="1:14" x14ac:dyDescent="0.3">
      <c r="A595" s="79"/>
      <c r="B595" s="76"/>
      <c r="C595" s="77"/>
      <c r="D595" s="77"/>
      <c r="E595" s="77"/>
      <c r="F595" s="77"/>
      <c r="G595" s="77"/>
      <c r="H595" s="77"/>
      <c r="I595" s="77"/>
      <c r="J595" s="77"/>
      <c r="K595" s="76"/>
      <c r="L595" s="87"/>
      <c r="M595" s="78"/>
      <c r="N595" s="77"/>
    </row>
    <row r="596" spans="1:14" x14ac:dyDescent="0.3">
      <c r="A596" s="79"/>
      <c r="B596" s="76"/>
      <c r="C596" s="77"/>
      <c r="D596" s="77"/>
      <c r="E596" s="77"/>
      <c r="F596" s="77"/>
      <c r="G596" s="77"/>
      <c r="H596" s="77"/>
      <c r="I596" s="77"/>
      <c r="J596" s="77"/>
      <c r="K596" s="76"/>
      <c r="L596" s="87"/>
      <c r="M596" s="78"/>
      <c r="N596" s="77"/>
    </row>
    <row r="597" spans="1:14" x14ac:dyDescent="0.3">
      <c r="A597" s="79"/>
      <c r="B597" s="76"/>
      <c r="C597" s="77"/>
      <c r="D597" s="77"/>
      <c r="E597" s="77"/>
      <c r="F597" s="77"/>
      <c r="G597" s="77"/>
      <c r="H597" s="77"/>
      <c r="I597" s="77"/>
      <c r="J597" s="77"/>
      <c r="K597" s="76"/>
      <c r="L597" s="87"/>
      <c r="M597" s="78"/>
      <c r="N597" s="77"/>
    </row>
    <row r="598" spans="1:14" x14ac:dyDescent="0.3">
      <c r="A598" s="79"/>
      <c r="B598" s="76"/>
      <c r="C598" s="77"/>
      <c r="D598" s="77"/>
      <c r="E598" s="77"/>
      <c r="F598" s="77"/>
      <c r="G598" s="77"/>
      <c r="H598" s="77"/>
      <c r="I598" s="77"/>
      <c r="J598" s="77"/>
      <c r="K598" s="76"/>
      <c r="L598" s="87"/>
      <c r="M598" s="78"/>
      <c r="N598" s="77"/>
    </row>
    <row r="599" spans="1:14" x14ac:dyDescent="0.3">
      <c r="A599" s="79"/>
      <c r="B599" s="76"/>
      <c r="C599" s="77"/>
      <c r="D599" s="77"/>
      <c r="E599" s="77"/>
      <c r="F599" s="77"/>
      <c r="G599" s="77"/>
      <c r="H599" s="77"/>
      <c r="I599" s="77"/>
      <c r="J599" s="77"/>
      <c r="K599" s="76"/>
      <c r="L599" s="87"/>
      <c r="M599" s="78"/>
      <c r="N599" s="77"/>
    </row>
    <row r="600" spans="1:14" x14ac:dyDescent="0.3">
      <c r="A600" s="84"/>
      <c r="B600" s="81"/>
      <c r="C600" s="82"/>
      <c r="D600" s="82"/>
      <c r="E600" s="82"/>
      <c r="F600" s="82"/>
      <c r="G600" s="82"/>
      <c r="H600" s="82"/>
      <c r="I600" s="82"/>
      <c r="J600" s="82"/>
      <c r="K600" s="81"/>
      <c r="L600" s="87"/>
      <c r="M600" s="83"/>
      <c r="N600" s="82"/>
    </row>
    <row r="601" spans="1:14" x14ac:dyDescent="0.3">
      <c r="A601" s="84"/>
      <c r="B601" s="81"/>
      <c r="C601" s="82"/>
      <c r="D601" s="82"/>
      <c r="E601" s="82"/>
      <c r="F601" s="82"/>
      <c r="G601" s="82"/>
      <c r="H601" s="82"/>
      <c r="I601" s="82"/>
      <c r="J601" s="82"/>
      <c r="K601" s="81"/>
      <c r="L601" s="87"/>
      <c r="M601" s="83"/>
      <c r="N601" s="82"/>
    </row>
    <row r="602" spans="1:14" x14ac:dyDescent="0.3">
      <c r="A602" s="84"/>
      <c r="B602" s="81"/>
      <c r="C602" s="82"/>
      <c r="D602" s="82"/>
      <c r="E602" s="82"/>
      <c r="F602" s="82"/>
      <c r="G602" s="82"/>
      <c r="H602" s="82"/>
      <c r="I602" s="82"/>
      <c r="J602" s="82"/>
      <c r="K602" s="81"/>
      <c r="L602" s="87"/>
      <c r="M602" s="83"/>
      <c r="N602" s="82"/>
    </row>
    <row r="603" spans="1:14" x14ac:dyDescent="0.3">
      <c r="A603" s="84"/>
      <c r="B603" s="81"/>
      <c r="C603" s="82"/>
      <c r="D603" s="82"/>
      <c r="E603" s="82"/>
      <c r="F603" s="82"/>
      <c r="G603" s="82"/>
      <c r="H603" s="82"/>
      <c r="I603" s="82"/>
      <c r="J603" s="82"/>
      <c r="K603" s="81"/>
      <c r="L603" s="87"/>
      <c r="M603" s="83"/>
      <c r="N603" s="82"/>
    </row>
    <row r="604" spans="1:14" x14ac:dyDescent="0.3">
      <c r="A604" s="84"/>
      <c r="B604" s="81"/>
      <c r="C604" s="82"/>
      <c r="D604" s="82"/>
      <c r="E604" s="82"/>
      <c r="F604" s="82"/>
      <c r="G604" s="82"/>
      <c r="H604" s="82"/>
      <c r="I604" s="82"/>
      <c r="J604" s="82"/>
      <c r="K604" s="81"/>
      <c r="L604" s="87"/>
      <c r="M604" s="83"/>
      <c r="N604" s="82"/>
    </row>
    <row r="605" spans="1:14" x14ac:dyDescent="0.3">
      <c r="A605" s="84"/>
      <c r="B605" s="81"/>
      <c r="C605" s="82"/>
      <c r="D605" s="82"/>
      <c r="E605" s="82"/>
      <c r="F605" s="82"/>
      <c r="G605" s="82"/>
      <c r="H605" s="82"/>
      <c r="I605" s="82"/>
      <c r="J605" s="82"/>
      <c r="K605" s="81"/>
      <c r="L605" s="87"/>
      <c r="M605" s="83"/>
      <c r="N605" s="80"/>
    </row>
    <row r="606" spans="1:14" x14ac:dyDescent="0.3">
      <c r="A606" s="84"/>
      <c r="B606" s="81"/>
      <c r="C606" s="82"/>
      <c r="D606" s="82"/>
      <c r="E606" s="82"/>
      <c r="F606" s="82"/>
      <c r="G606" s="82"/>
      <c r="H606" s="82"/>
      <c r="I606" s="82"/>
      <c r="J606" s="82"/>
      <c r="K606" s="81"/>
      <c r="L606" s="87"/>
      <c r="M606" s="83"/>
      <c r="N606" s="82"/>
    </row>
    <row r="607" spans="1:14" x14ac:dyDescent="0.3">
      <c r="A607" s="84"/>
      <c r="B607" s="81"/>
      <c r="C607" s="82"/>
      <c r="D607" s="82"/>
      <c r="E607" s="82"/>
      <c r="F607" s="82"/>
      <c r="G607" s="82"/>
      <c r="H607" s="82"/>
      <c r="I607" s="82"/>
      <c r="J607" s="82"/>
      <c r="K607" s="81"/>
      <c r="L607" s="87"/>
      <c r="M607" s="83"/>
      <c r="N607" s="82"/>
    </row>
    <row r="608" spans="1:14" x14ac:dyDescent="0.3">
      <c r="A608" s="84"/>
      <c r="B608" s="81"/>
      <c r="C608" s="82"/>
      <c r="D608" s="82"/>
      <c r="E608" s="82"/>
      <c r="F608" s="82"/>
      <c r="G608" s="82"/>
      <c r="H608" s="82"/>
      <c r="I608" s="82"/>
      <c r="J608" s="82"/>
      <c r="K608" s="81"/>
      <c r="L608" s="87"/>
      <c r="M608" s="83"/>
      <c r="N608" s="82"/>
    </row>
    <row r="609" spans="1:14" x14ac:dyDescent="0.3">
      <c r="A609" s="84"/>
      <c r="B609" s="81"/>
      <c r="C609" s="82"/>
      <c r="D609" s="82"/>
      <c r="E609" s="82"/>
      <c r="F609" s="82"/>
      <c r="G609" s="82"/>
      <c r="H609" s="82"/>
      <c r="I609" s="82"/>
      <c r="J609" s="82"/>
      <c r="K609" s="81"/>
      <c r="L609" s="87"/>
      <c r="M609" s="83"/>
      <c r="N609" s="82"/>
    </row>
    <row r="610" spans="1:14" x14ac:dyDescent="0.3">
      <c r="A610" s="84"/>
      <c r="B610" s="81"/>
      <c r="C610" s="82"/>
      <c r="D610" s="82"/>
      <c r="E610" s="82"/>
      <c r="F610" s="82"/>
      <c r="G610" s="82"/>
      <c r="H610" s="82"/>
      <c r="I610" s="82"/>
      <c r="J610" s="82"/>
      <c r="K610" s="81"/>
      <c r="L610" s="87"/>
      <c r="M610" s="83"/>
      <c r="N610" s="82"/>
    </row>
    <row r="611" spans="1:14" x14ac:dyDescent="0.3">
      <c r="A611" s="84"/>
      <c r="B611" s="81"/>
      <c r="C611" s="82"/>
      <c r="D611" s="82"/>
      <c r="E611" s="82"/>
      <c r="F611" s="82"/>
      <c r="G611" s="82"/>
      <c r="H611" s="82"/>
      <c r="I611" s="82"/>
      <c r="J611" s="82"/>
      <c r="K611" s="81"/>
      <c r="L611" s="87"/>
      <c r="M611" s="83"/>
      <c r="N611" s="82"/>
    </row>
    <row r="612" spans="1:14" x14ac:dyDescent="0.3">
      <c r="A612" s="84"/>
      <c r="B612" s="81"/>
      <c r="C612" s="82"/>
      <c r="D612" s="82"/>
      <c r="E612" s="82"/>
      <c r="F612" s="82"/>
      <c r="G612" s="82"/>
      <c r="H612" s="82"/>
      <c r="I612" s="82"/>
      <c r="J612" s="82"/>
      <c r="K612" s="81"/>
      <c r="L612" s="87"/>
      <c r="M612" s="83"/>
      <c r="N612" s="82"/>
    </row>
    <row r="613" spans="1:14" x14ac:dyDescent="0.3">
      <c r="A613" s="84"/>
      <c r="B613" s="81"/>
      <c r="C613" s="82"/>
      <c r="D613" s="82"/>
      <c r="E613" s="82"/>
      <c r="F613" s="82"/>
      <c r="G613" s="82"/>
      <c r="H613" s="82"/>
      <c r="I613" s="82"/>
      <c r="J613" s="82"/>
      <c r="K613" s="81"/>
      <c r="L613" s="87"/>
      <c r="M613" s="83"/>
      <c r="N613" s="82"/>
    </row>
    <row r="614" spans="1:14" x14ac:dyDescent="0.3">
      <c r="A614" s="84"/>
      <c r="B614" s="81"/>
      <c r="C614" s="82"/>
      <c r="D614" s="82"/>
      <c r="E614" s="82"/>
      <c r="F614" s="82"/>
      <c r="G614" s="82"/>
      <c r="H614" s="82"/>
      <c r="I614" s="82"/>
      <c r="J614" s="82"/>
      <c r="K614" s="81"/>
      <c r="L614" s="87"/>
      <c r="M614" s="83"/>
      <c r="N614" s="82"/>
    </row>
    <row r="615" spans="1:14" x14ac:dyDescent="0.3">
      <c r="A615" s="84"/>
      <c r="B615" s="81"/>
      <c r="C615" s="82"/>
      <c r="D615" s="82"/>
      <c r="E615" s="82"/>
      <c r="F615" s="82"/>
      <c r="G615" s="82"/>
      <c r="H615" s="82"/>
      <c r="I615" s="82"/>
      <c r="J615" s="82"/>
      <c r="K615" s="81"/>
      <c r="L615" s="87"/>
      <c r="M615" s="83"/>
      <c r="N615" s="82"/>
    </row>
    <row r="616" spans="1:14" x14ac:dyDescent="0.3">
      <c r="A616" s="84"/>
      <c r="B616" s="81"/>
      <c r="C616" s="82"/>
      <c r="D616" s="82"/>
      <c r="E616" s="82"/>
      <c r="F616" s="82"/>
      <c r="G616" s="82"/>
      <c r="H616" s="82"/>
      <c r="I616" s="82"/>
      <c r="J616" s="82"/>
      <c r="K616" s="81"/>
      <c r="L616" s="87"/>
      <c r="M616" s="83"/>
      <c r="N616" s="82"/>
    </row>
    <row r="617" spans="1:14" x14ac:dyDescent="0.3">
      <c r="A617" s="90"/>
      <c r="B617" s="87"/>
      <c r="C617" s="88"/>
      <c r="D617" s="88"/>
      <c r="E617" s="88"/>
      <c r="F617" s="88"/>
      <c r="G617" s="88"/>
      <c r="H617" s="88"/>
      <c r="I617" s="88"/>
      <c r="J617" s="88"/>
      <c r="K617" s="87"/>
      <c r="L617" s="87"/>
      <c r="M617" s="89"/>
      <c r="N617" s="88"/>
    </row>
    <row r="618" spans="1:14" x14ac:dyDescent="0.3">
      <c r="A618" s="90"/>
      <c r="B618" s="87"/>
      <c r="C618" s="88"/>
      <c r="D618" s="88"/>
      <c r="E618" s="88"/>
      <c r="F618" s="88"/>
      <c r="G618" s="88"/>
      <c r="H618" s="88"/>
      <c r="I618" s="88"/>
      <c r="J618" s="88"/>
      <c r="K618" s="87"/>
      <c r="L618" s="87"/>
      <c r="M618" s="89"/>
      <c r="N618" s="88"/>
    </row>
    <row r="619" spans="1:14" x14ac:dyDescent="0.3">
      <c r="A619" s="90"/>
      <c r="B619" s="87"/>
      <c r="C619" s="88"/>
      <c r="D619" s="88"/>
      <c r="E619" s="88"/>
      <c r="F619" s="88"/>
      <c r="G619" s="88"/>
      <c r="H619" s="88"/>
      <c r="I619" s="88"/>
      <c r="J619" s="88"/>
      <c r="K619" s="87"/>
      <c r="L619" s="87"/>
      <c r="M619" s="89"/>
      <c r="N619" s="88"/>
    </row>
    <row r="620" spans="1:14" x14ac:dyDescent="0.3">
      <c r="A620" s="90"/>
      <c r="B620" s="87"/>
      <c r="C620" s="88"/>
      <c r="D620" s="88"/>
      <c r="E620" s="88"/>
      <c r="F620" s="88"/>
      <c r="G620" s="88"/>
      <c r="H620" s="88"/>
      <c r="I620" s="88"/>
      <c r="J620" s="88"/>
      <c r="K620" s="87"/>
      <c r="L620" s="87"/>
      <c r="M620" s="89"/>
      <c r="N620" s="88"/>
    </row>
    <row r="621" spans="1:14" x14ac:dyDescent="0.3">
      <c r="A621" s="90"/>
      <c r="B621" s="87"/>
      <c r="C621" s="88"/>
      <c r="D621" s="88"/>
      <c r="E621" s="88"/>
      <c r="F621" s="88"/>
      <c r="G621" s="88"/>
      <c r="H621" s="88"/>
      <c r="I621" s="88"/>
      <c r="J621" s="88"/>
      <c r="K621" s="87"/>
      <c r="L621" s="87"/>
      <c r="M621" s="89"/>
      <c r="N621" s="88"/>
    </row>
    <row r="622" spans="1:14" x14ac:dyDescent="0.3">
      <c r="A622" s="90"/>
      <c r="B622" s="87"/>
      <c r="C622" s="88"/>
      <c r="D622" s="88"/>
      <c r="E622" s="88"/>
      <c r="F622" s="88"/>
      <c r="G622" s="88"/>
      <c r="H622" s="88"/>
      <c r="I622" s="88"/>
      <c r="J622" s="88"/>
      <c r="K622" s="87"/>
      <c r="L622" s="87"/>
      <c r="M622" s="89"/>
      <c r="N622" s="85"/>
    </row>
    <row r="623" spans="1:14" x14ac:dyDescent="0.3">
      <c r="A623" s="90"/>
      <c r="B623" s="87"/>
      <c r="C623" s="88"/>
      <c r="D623" s="88"/>
      <c r="E623" s="88"/>
      <c r="F623" s="88"/>
      <c r="G623" s="88"/>
      <c r="H623" s="88"/>
      <c r="I623" s="88"/>
      <c r="J623" s="88"/>
      <c r="K623" s="87"/>
      <c r="L623" s="87"/>
      <c r="M623" s="89"/>
      <c r="N623" s="88"/>
    </row>
    <row r="624" spans="1:14" x14ac:dyDescent="0.3">
      <c r="A624" s="90"/>
      <c r="B624" s="87"/>
      <c r="C624" s="88"/>
      <c r="D624" s="88"/>
      <c r="E624" s="88"/>
      <c r="F624" s="88"/>
      <c r="G624" s="88"/>
      <c r="H624" s="88"/>
      <c r="I624" s="88"/>
      <c r="J624" s="88"/>
      <c r="K624" s="87"/>
      <c r="L624" s="87"/>
      <c r="M624" s="89"/>
      <c r="N624" s="88"/>
    </row>
    <row r="625" spans="1:14" x14ac:dyDescent="0.3">
      <c r="A625" s="90"/>
      <c r="B625" s="87"/>
      <c r="C625" s="88"/>
      <c r="D625" s="88"/>
      <c r="E625" s="88"/>
      <c r="F625" s="88"/>
      <c r="G625" s="88"/>
      <c r="H625" s="88"/>
      <c r="I625" s="88"/>
      <c r="J625" s="88"/>
      <c r="K625" s="87"/>
      <c r="L625" s="87"/>
      <c r="M625" s="89"/>
      <c r="N625" s="88"/>
    </row>
    <row r="626" spans="1:14" x14ac:dyDescent="0.3">
      <c r="A626" s="90"/>
      <c r="B626" s="87"/>
      <c r="C626" s="88"/>
      <c r="D626" s="88"/>
      <c r="E626" s="88"/>
      <c r="F626" s="88"/>
      <c r="G626" s="88"/>
      <c r="H626" s="88"/>
      <c r="I626" s="88"/>
      <c r="J626" s="88"/>
      <c r="K626" s="87"/>
      <c r="L626" s="87"/>
      <c r="M626" s="89"/>
      <c r="N626" s="88"/>
    </row>
    <row r="627" spans="1:14" x14ac:dyDescent="0.3">
      <c r="A627" s="90"/>
      <c r="B627" s="87"/>
      <c r="C627" s="88"/>
      <c r="D627" s="88"/>
      <c r="E627" s="88"/>
      <c r="F627" s="88"/>
      <c r="G627" s="88"/>
      <c r="H627" s="88"/>
      <c r="I627" s="88"/>
      <c r="J627" s="88"/>
      <c r="K627" s="87"/>
      <c r="L627" s="87"/>
      <c r="M627" s="89"/>
      <c r="N627" s="88"/>
    </row>
    <row r="628" spans="1:14" x14ac:dyDescent="0.3">
      <c r="A628" s="90"/>
      <c r="B628" s="87"/>
      <c r="C628" s="88"/>
      <c r="D628" s="88"/>
      <c r="E628" s="88"/>
      <c r="F628" s="88"/>
      <c r="G628" s="88"/>
      <c r="H628" s="88"/>
      <c r="I628" s="88"/>
      <c r="J628" s="88"/>
      <c r="K628" s="87"/>
      <c r="L628" s="87"/>
      <c r="M628" s="89"/>
      <c r="N628" s="88"/>
    </row>
    <row r="629" spans="1:14" x14ac:dyDescent="0.3">
      <c r="A629" s="90"/>
      <c r="B629" s="87"/>
      <c r="C629" s="88"/>
      <c r="D629" s="88"/>
      <c r="E629" s="88"/>
      <c r="F629" s="88"/>
      <c r="G629" s="88"/>
      <c r="H629" s="88"/>
      <c r="I629" s="88"/>
      <c r="J629" s="88"/>
      <c r="K629" s="87"/>
      <c r="L629" s="87"/>
      <c r="M629" s="89"/>
      <c r="N629" s="88"/>
    </row>
    <row r="630" spans="1:14" x14ac:dyDescent="0.3">
      <c r="A630" s="90"/>
      <c r="B630" s="87"/>
      <c r="C630" s="88"/>
      <c r="D630" s="88"/>
      <c r="E630" s="88"/>
      <c r="F630" s="88"/>
      <c r="G630" s="88"/>
      <c r="H630" s="88"/>
      <c r="I630" s="88"/>
      <c r="J630" s="88"/>
      <c r="K630" s="87"/>
      <c r="L630" s="87"/>
      <c r="M630" s="89"/>
      <c r="N630" s="88"/>
    </row>
    <row r="631" spans="1:14" x14ac:dyDescent="0.3">
      <c r="A631" s="90"/>
      <c r="B631" s="87"/>
      <c r="C631" s="88"/>
      <c r="D631" s="88"/>
      <c r="E631" s="88"/>
      <c r="F631" s="88"/>
      <c r="G631" s="88"/>
      <c r="H631" s="88"/>
      <c r="I631" s="88"/>
      <c r="J631" s="88"/>
      <c r="K631" s="87"/>
      <c r="L631" s="87"/>
      <c r="M631" s="89"/>
      <c r="N631" s="88"/>
    </row>
    <row r="632" spans="1:14" x14ac:dyDescent="0.3">
      <c r="A632" s="90"/>
      <c r="B632" s="87"/>
      <c r="C632" s="88"/>
      <c r="D632" s="88"/>
      <c r="E632" s="88"/>
      <c r="F632" s="88"/>
      <c r="G632" s="88"/>
      <c r="H632" s="88"/>
      <c r="I632" s="88"/>
      <c r="J632" s="88"/>
      <c r="K632" s="87"/>
      <c r="L632" s="87"/>
      <c r="M632" s="89"/>
      <c r="N632" s="88"/>
    </row>
    <row r="633" spans="1:14" x14ac:dyDescent="0.3">
      <c r="A633" s="90"/>
      <c r="B633" s="87"/>
      <c r="C633" s="88"/>
      <c r="D633" s="88"/>
      <c r="E633" s="88"/>
      <c r="F633" s="88"/>
      <c r="G633" s="88"/>
      <c r="H633" s="88"/>
      <c r="I633" s="88"/>
      <c r="J633" s="88"/>
      <c r="K633" s="87"/>
      <c r="L633" s="87"/>
      <c r="M633" s="89"/>
      <c r="N633" s="88"/>
    </row>
    <row r="634" spans="1:14" x14ac:dyDescent="0.3">
      <c r="A634" s="90"/>
      <c r="B634" s="87"/>
      <c r="C634" s="88"/>
      <c r="D634" s="88"/>
      <c r="E634" s="88"/>
      <c r="F634" s="88"/>
      <c r="G634" s="88"/>
      <c r="H634" s="88"/>
      <c r="I634" s="88"/>
      <c r="J634" s="88"/>
      <c r="K634" s="87"/>
      <c r="L634" s="87"/>
      <c r="M634" s="89"/>
      <c r="N634" s="88"/>
    </row>
    <row r="635" spans="1:14" x14ac:dyDescent="0.3">
      <c r="A635" s="90"/>
      <c r="B635" s="87"/>
      <c r="C635" s="88"/>
      <c r="D635" s="88"/>
      <c r="E635" s="88"/>
      <c r="F635" s="88"/>
      <c r="G635" s="88"/>
      <c r="H635" s="88"/>
      <c r="I635" s="88"/>
      <c r="J635" s="88"/>
      <c r="K635" s="87"/>
      <c r="L635" s="87"/>
      <c r="M635" s="89"/>
      <c r="N635" s="88"/>
    </row>
    <row r="636" spans="1:14" x14ac:dyDescent="0.3">
      <c r="A636" s="90"/>
      <c r="B636" s="87"/>
      <c r="C636" s="88"/>
      <c r="D636" s="88"/>
      <c r="E636" s="88"/>
      <c r="F636" s="88"/>
      <c r="G636" s="88"/>
      <c r="H636" s="88"/>
      <c r="I636" s="88"/>
      <c r="J636" s="88"/>
      <c r="K636" s="87"/>
      <c r="L636" s="87"/>
      <c r="M636" s="89"/>
      <c r="N636" s="88"/>
    </row>
    <row r="637" spans="1:14" x14ac:dyDescent="0.3">
      <c r="A637" s="90"/>
      <c r="B637" s="87"/>
      <c r="C637" s="88"/>
      <c r="D637" s="88"/>
      <c r="E637" s="88"/>
      <c r="F637" s="88"/>
      <c r="G637" s="88"/>
      <c r="H637" s="88"/>
      <c r="I637" s="88"/>
      <c r="J637" s="88"/>
      <c r="K637" s="87"/>
      <c r="L637" s="87"/>
      <c r="M637" s="89"/>
      <c r="N637" s="88"/>
    </row>
  </sheetData>
  <autoFilter ref="A4:N637" xr:uid="{00000000-0009-0000-0000-000000000000}"/>
  <mergeCells count="1">
    <mergeCell ref="A1:D1"/>
  </mergeCells>
  <phoneticPr fontId="3" type="noConversion"/>
  <conditionalFormatting sqref="I4 I518:I1048576 I285:I288 I291:I292 I277:I282 I164:I167 I170:I179 I181:I182 I184:I200 I149:I160 I6:I88 I361:I376">
    <cfRule type="containsText" dxfId="428" priority="985" operator="containsText" text="Media-Alta">
      <formula>NOT(ISERROR(SEARCH("Media-Alta",I4)))</formula>
    </cfRule>
    <cfRule type="containsText" dxfId="427" priority="986" operator="containsText" text="Media">
      <formula>NOT(ISERROR(SEARCH("Media",I4)))</formula>
    </cfRule>
    <cfRule type="containsText" dxfId="426" priority="987" operator="containsText" text="Alta">
      <formula>NOT(ISERROR(SEARCH("Alta",I4)))</formula>
    </cfRule>
    <cfRule type="containsText" dxfId="425" priority="988" operator="containsText" text="Baja">
      <formula>NOT(ISERROR(SEARCH("Baja",I4)))</formula>
    </cfRule>
  </conditionalFormatting>
  <conditionalFormatting sqref="I343:I344 I347:I353">
    <cfRule type="containsText" dxfId="424" priority="933" operator="containsText" text="Media-Alta">
      <formula>NOT(ISERROR(SEARCH("Media-Alta",I343)))</formula>
    </cfRule>
    <cfRule type="containsText" dxfId="423" priority="934" operator="containsText" text="Media">
      <formula>NOT(ISERROR(SEARCH("Media",I343)))</formula>
    </cfRule>
    <cfRule type="containsText" dxfId="422" priority="935" operator="containsText" text="Alta">
      <formula>NOT(ISERROR(SEARCH("Alta",I343)))</formula>
    </cfRule>
    <cfRule type="containsText" dxfId="421" priority="936" operator="containsText" text="Baja">
      <formula>NOT(ISERROR(SEARCH("Baja",I343)))</formula>
    </cfRule>
  </conditionalFormatting>
  <conditionalFormatting sqref="I345:I346">
    <cfRule type="containsText" dxfId="420" priority="925" operator="containsText" text="Media-Alta">
      <formula>NOT(ISERROR(SEARCH("Media-Alta",I345)))</formula>
    </cfRule>
    <cfRule type="containsText" dxfId="419" priority="926" operator="containsText" text="Media">
      <formula>NOT(ISERROR(SEARCH("Media",I345)))</formula>
    </cfRule>
    <cfRule type="containsText" dxfId="418" priority="927" operator="containsText" text="Alta">
      <formula>NOT(ISERROR(SEARCH("Alta",I345)))</formula>
    </cfRule>
    <cfRule type="containsText" dxfId="417" priority="928" operator="containsText" text="Baja">
      <formula>NOT(ISERROR(SEARCH("Baja",I345)))</formula>
    </cfRule>
  </conditionalFormatting>
  <conditionalFormatting sqref="I356 I359:I360">
    <cfRule type="containsText" dxfId="416" priority="921" operator="containsText" text="Media-Alta">
      <formula>NOT(ISERROR(SEARCH("Media-Alta",I356)))</formula>
    </cfRule>
    <cfRule type="containsText" dxfId="415" priority="922" operator="containsText" text="Media">
      <formula>NOT(ISERROR(SEARCH("Media",I356)))</formula>
    </cfRule>
    <cfRule type="containsText" dxfId="414" priority="923" operator="containsText" text="Alta">
      <formula>NOT(ISERROR(SEARCH("Alta",I356)))</formula>
    </cfRule>
    <cfRule type="containsText" dxfId="413" priority="924" operator="containsText" text="Baja">
      <formula>NOT(ISERROR(SEARCH("Baja",I356)))</formula>
    </cfRule>
  </conditionalFormatting>
  <conditionalFormatting sqref="I354">
    <cfRule type="containsText" dxfId="412" priority="917" operator="containsText" text="Media-Alta">
      <formula>NOT(ISERROR(SEARCH("Media-Alta",I354)))</formula>
    </cfRule>
    <cfRule type="containsText" dxfId="411" priority="918" operator="containsText" text="Media">
      <formula>NOT(ISERROR(SEARCH("Media",I354)))</formula>
    </cfRule>
    <cfRule type="containsText" dxfId="410" priority="919" operator="containsText" text="Alta">
      <formula>NOT(ISERROR(SEARCH("Alta",I354)))</formula>
    </cfRule>
    <cfRule type="containsText" dxfId="409" priority="920" operator="containsText" text="Baja">
      <formula>NOT(ISERROR(SEARCH("Baja",I354)))</formula>
    </cfRule>
  </conditionalFormatting>
  <conditionalFormatting sqref="I357:I358">
    <cfRule type="containsText" dxfId="408" priority="913" operator="containsText" text="Media-Alta">
      <formula>NOT(ISERROR(SEARCH("Media-Alta",I357)))</formula>
    </cfRule>
    <cfRule type="containsText" dxfId="407" priority="914" operator="containsText" text="Media">
      <formula>NOT(ISERROR(SEARCH("Media",I357)))</formula>
    </cfRule>
    <cfRule type="containsText" dxfId="406" priority="915" operator="containsText" text="Alta">
      <formula>NOT(ISERROR(SEARCH("Alta",I357)))</formula>
    </cfRule>
    <cfRule type="containsText" dxfId="405" priority="916" operator="containsText" text="Baja">
      <formula>NOT(ISERROR(SEARCH("Baja",I357)))</formula>
    </cfRule>
  </conditionalFormatting>
  <conditionalFormatting sqref="I355">
    <cfRule type="containsText" dxfId="404" priority="909" operator="containsText" text="Media-Alta">
      <formula>NOT(ISERROR(SEARCH("Media-Alta",I355)))</formula>
    </cfRule>
    <cfRule type="containsText" dxfId="403" priority="910" operator="containsText" text="Media">
      <formula>NOT(ISERROR(SEARCH("Media",I355)))</formula>
    </cfRule>
    <cfRule type="containsText" dxfId="402" priority="911" operator="containsText" text="Alta">
      <formula>NOT(ISERROR(SEARCH("Alta",I355)))</formula>
    </cfRule>
    <cfRule type="containsText" dxfId="401" priority="912" operator="containsText" text="Baja">
      <formula>NOT(ISERROR(SEARCH("Baja",I355)))</formula>
    </cfRule>
  </conditionalFormatting>
  <conditionalFormatting sqref="I343:I352 I354">
    <cfRule type="containsText" dxfId="400" priority="672" operator="containsText" text="Media-Alta">
      <formula>NOT(ISERROR(SEARCH("Media-Alta",I343)))</formula>
    </cfRule>
    <cfRule type="containsText" dxfId="399" priority="673" operator="containsText" text="Media">
      <formula>NOT(ISERROR(SEARCH("Media",I343)))</formula>
    </cfRule>
    <cfRule type="containsText" dxfId="398" priority="674" operator="containsText" text="Alta">
      <formula>NOT(ISERROR(SEARCH("Alta",I343)))</formula>
    </cfRule>
    <cfRule type="containsText" dxfId="397" priority="675" operator="containsText" text="Baja">
      <formula>NOT(ISERROR(SEARCH("Baja",I343)))</formula>
    </cfRule>
  </conditionalFormatting>
  <conditionalFormatting sqref="I353">
    <cfRule type="containsText" dxfId="396" priority="656" operator="containsText" text="Media-Alta">
      <formula>NOT(ISERROR(SEARCH("Media-Alta",I353)))</formula>
    </cfRule>
    <cfRule type="containsText" dxfId="395" priority="657" operator="containsText" text="Media">
      <formula>NOT(ISERROR(SEARCH("Media",I353)))</formula>
    </cfRule>
    <cfRule type="containsText" dxfId="394" priority="658" operator="containsText" text="Alta">
      <formula>NOT(ISERROR(SEARCH("Alta",I353)))</formula>
    </cfRule>
    <cfRule type="containsText" dxfId="393" priority="659" operator="containsText" text="Baja">
      <formula>NOT(ISERROR(SEARCH("Baja",I353)))</formula>
    </cfRule>
  </conditionalFormatting>
  <conditionalFormatting sqref="I357 I360">
    <cfRule type="containsText" dxfId="392" priority="652" operator="containsText" text="Media-Alta">
      <formula>NOT(ISERROR(SEARCH("Media-Alta",I357)))</formula>
    </cfRule>
    <cfRule type="containsText" dxfId="391" priority="653" operator="containsText" text="Media">
      <formula>NOT(ISERROR(SEARCH("Media",I357)))</formula>
    </cfRule>
    <cfRule type="containsText" dxfId="390" priority="654" operator="containsText" text="Alta">
      <formula>NOT(ISERROR(SEARCH("Alta",I357)))</formula>
    </cfRule>
    <cfRule type="containsText" dxfId="389" priority="655" operator="containsText" text="Baja">
      <formula>NOT(ISERROR(SEARCH("Baja",I357)))</formula>
    </cfRule>
  </conditionalFormatting>
  <conditionalFormatting sqref="I355">
    <cfRule type="containsText" dxfId="388" priority="648" operator="containsText" text="Media-Alta">
      <formula>NOT(ISERROR(SEARCH("Media-Alta",I355)))</formula>
    </cfRule>
    <cfRule type="containsText" dxfId="387" priority="649" operator="containsText" text="Media">
      <formula>NOT(ISERROR(SEARCH("Media",I355)))</formula>
    </cfRule>
    <cfRule type="containsText" dxfId="386" priority="650" operator="containsText" text="Alta">
      <formula>NOT(ISERROR(SEARCH("Alta",I355)))</formula>
    </cfRule>
    <cfRule type="containsText" dxfId="385" priority="651" operator="containsText" text="Baja">
      <formula>NOT(ISERROR(SEARCH("Baja",I355)))</formula>
    </cfRule>
  </conditionalFormatting>
  <conditionalFormatting sqref="I358:I359">
    <cfRule type="containsText" dxfId="384" priority="644" operator="containsText" text="Media-Alta">
      <formula>NOT(ISERROR(SEARCH("Media-Alta",I358)))</formula>
    </cfRule>
    <cfRule type="containsText" dxfId="383" priority="645" operator="containsText" text="Media">
      <formula>NOT(ISERROR(SEARCH("Media",I358)))</formula>
    </cfRule>
    <cfRule type="containsText" dxfId="382" priority="646" operator="containsText" text="Alta">
      <formula>NOT(ISERROR(SEARCH("Alta",I358)))</formula>
    </cfRule>
    <cfRule type="containsText" dxfId="381" priority="647" operator="containsText" text="Baja">
      <formula>NOT(ISERROR(SEARCH("Baja",I358)))</formula>
    </cfRule>
  </conditionalFormatting>
  <conditionalFormatting sqref="I356">
    <cfRule type="containsText" dxfId="380" priority="640" operator="containsText" text="Media-Alta">
      <formula>NOT(ISERROR(SEARCH("Media-Alta",I356)))</formula>
    </cfRule>
    <cfRule type="containsText" dxfId="379" priority="641" operator="containsText" text="Media">
      <formula>NOT(ISERROR(SEARCH("Media",I356)))</formula>
    </cfRule>
    <cfRule type="containsText" dxfId="378" priority="642" operator="containsText" text="Alta">
      <formula>NOT(ISERROR(SEARCH("Alta",I356)))</formula>
    </cfRule>
    <cfRule type="containsText" dxfId="377" priority="643" operator="containsText" text="Baja">
      <formula>NOT(ISERROR(SEARCH("Baja",I356)))</formula>
    </cfRule>
  </conditionalFormatting>
  <conditionalFormatting sqref="I355:I379">
    <cfRule type="containsText" dxfId="376" priority="639" operator="containsText" text="Muy Alta">
      <formula>NOT(ISERROR(SEARCH("Muy Alta",I355)))</formula>
    </cfRule>
  </conditionalFormatting>
  <conditionalFormatting sqref="I378:I379">
    <cfRule type="containsText" dxfId="375" priority="635" operator="containsText" text="Media-Alta">
      <formula>NOT(ISERROR(SEARCH("Media-Alta",I378)))</formula>
    </cfRule>
    <cfRule type="containsText" dxfId="374" priority="636" operator="containsText" text="Media">
      <formula>NOT(ISERROR(SEARCH("Media",I378)))</formula>
    </cfRule>
    <cfRule type="containsText" dxfId="373" priority="637" operator="containsText" text="Alta">
      <formula>NOT(ISERROR(SEARCH("Alta",I378)))</formula>
    </cfRule>
    <cfRule type="containsText" dxfId="372" priority="638" operator="containsText" text="Baja">
      <formula>NOT(ISERROR(SEARCH("Baja",I378)))</formula>
    </cfRule>
  </conditionalFormatting>
  <conditionalFormatting sqref="I377">
    <cfRule type="containsText" dxfId="371" priority="631" operator="containsText" text="Media-Alta">
      <formula>NOT(ISERROR(SEARCH("Media-Alta",I377)))</formula>
    </cfRule>
    <cfRule type="containsText" dxfId="370" priority="632" operator="containsText" text="Media">
      <formula>NOT(ISERROR(SEARCH("Media",I377)))</formula>
    </cfRule>
    <cfRule type="containsText" dxfId="369" priority="633" operator="containsText" text="Alta">
      <formula>NOT(ISERROR(SEARCH("Alta",I377)))</formula>
    </cfRule>
    <cfRule type="containsText" dxfId="368" priority="634" operator="containsText" text="Baja">
      <formula>NOT(ISERROR(SEARCH("Baja",I377)))</formula>
    </cfRule>
  </conditionalFormatting>
  <conditionalFormatting sqref="I382:I383 I386:I408 I410:I411">
    <cfRule type="containsText" dxfId="367" priority="626" operator="containsText" text="Media-Alta">
      <formula>NOT(ISERROR(SEARCH("Media-Alta",I382)))</formula>
    </cfRule>
    <cfRule type="containsText" dxfId="366" priority="627" operator="containsText" text="Media">
      <formula>NOT(ISERROR(SEARCH("Media",I382)))</formula>
    </cfRule>
    <cfRule type="containsText" dxfId="365" priority="628" operator="containsText" text="Alta">
      <formula>NOT(ISERROR(SEARCH("Alta",I382)))</formula>
    </cfRule>
    <cfRule type="containsText" dxfId="364" priority="629" operator="containsText" text="Baja">
      <formula>NOT(ISERROR(SEARCH("Baja",I382)))</formula>
    </cfRule>
  </conditionalFormatting>
  <conditionalFormatting sqref="I380">
    <cfRule type="containsText" dxfId="363" priority="622" operator="containsText" text="Media-Alta">
      <formula>NOT(ISERROR(SEARCH("Media-Alta",I380)))</formula>
    </cfRule>
    <cfRule type="containsText" dxfId="362" priority="623" operator="containsText" text="Media">
      <formula>NOT(ISERROR(SEARCH("Media",I380)))</formula>
    </cfRule>
    <cfRule type="containsText" dxfId="361" priority="624" operator="containsText" text="Alta">
      <formula>NOT(ISERROR(SEARCH("Alta",I380)))</formula>
    </cfRule>
    <cfRule type="containsText" dxfId="360" priority="625" operator="containsText" text="Baja">
      <formula>NOT(ISERROR(SEARCH("Baja",I380)))</formula>
    </cfRule>
  </conditionalFormatting>
  <conditionalFormatting sqref="I384:I385">
    <cfRule type="containsText" dxfId="359" priority="618" operator="containsText" text="Media-Alta">
      <formula>NOT(ISERROR(SEARCH("Media-Alta",I384)))</formula>
    </cfRule>
    <cfRule type="containsText" dxfId="358" priority="619" operator="containsText" text="Media">
      <formula>NOT(ISERROR(SEARCH("Media",I384)))</formula>
    </cfRule>
    <cfRule type="containsText" dxfId="357" priority="620" operator="containsText" text="Alta">
      <formula>NOT(ISERROR(SEARCH("Alta",I384)))</formula>
    </cfRule>
    <cfRule type="containsText" dxfId="356" priority="621" operator="containsText" text="Baja">
      <formula>NOT(ISERROR(SEARCH("Baja",I384)))</formula>
    </cfRule>
  </conditionalFormatting>
  <conditionalFormatting sqref="I381">
    <cfRule type="containsText" dxfId="355" priority="614" operator="containsText" text="Media-Alta">
      <formula>NOT(ISERROR(SEARCH("Media-Alta",I381)))</formula>
    </cfRule>
    <cfRule type="containsText" dxfId="354" priority="615" operator="containsText" text="Media">
      <formula>NOT(ISERROR(SEARCH("Media",I381)))</formula>
    </cfRule>
    <cfRule type="containsText" dxfId="353" priority="616" operator="containsText" text="Alta">
      <formula>NOT(ISERROR(SEARCH("Alta",I381)))</formula>
    </cfRule>
    <cfRule type="containsText" dxfId="352" priority="617" operator="containsText" text="Baja">
      <formula>NOT(ISERROR(SEARCH("Baja",I381)))</formula>
    </cfRule>
  </conditionalFormatting>
  <conditionalFormatting sqref="I409">
    <cfRule type="containsText" dxfId="351" priority="610" operator="containsText" text="Media-Alta">
      <formula>NOT(ISERROR(SEARCH("Media-Alta",I409)))</formula>
    </cfRule>
    <cfRule type="containsText" dxfId="350" priority="611" operator="containsText" text="Media">
      <formula>NOT(ISERROR(SEARCH("Media",I409)))</formula>
    </cfRule>
    <cfRule type="containsText" dxfId="349" priority="612" operator="containsText" text="Alta">
      <formula>NOT(ISERROR(SEARCH("Alta",I409)))</formula>
    </cfRule>
    <cfRule type="containsText" dxfId="348" priority="613" operator="containsText" text="Baja">
      <formula>NOT(ISERROR(SEARCH("Baja",I409)))</formula>
    </cfRule>
  </conditionalFormatting>
  <conditionalFormatting sqref="I414:I415 I418:I425">
    <cfRule type="containsText" dxfId="347" priority="606" operator="containsText" text="Media-Alta">
      <formula>NOT(ISERROR(SEARCH("Media-Alta",I414)))</formula>
    </cfRule>
    <cfRule type="containsText" dxfId="346" priority="607" operator="containsText" text="Media">
      <formula>NOT(ISERROR(SEARCH("Media",I414)))</formula>
    </cfRule>
    <cfRule type="containsText" dxfId="345" priority="608" operator="containsText" text="Alta">
      <formula>NOT(ISERROR(SEARCH("Alta",I414)))</formula>
    </cfRule>
    <cfRule type="containsText" dxfId="344" priority="609" operator="containsText" text="Baja">
      <formula>NOT(ISERROR(SEARCH("Baja",I414)))</formula>
    </cfRule>
  </conditionalFormatting>
  <conditionalFormatting sqref="I412">
    <cfRule type="containsText" dxfId="343" priority="602" operator="containsText" text="Media-Alta">
      <formula>NOT(ISERROR(SEARCH("Media-Alta",I412)))</formula>
    </cfRule>
    <cfRule type="containsText" dxfId="342" priority="603" operator="containsText" text="Media">
      <formula>NOT(ISERROR(SEARCH("Media",I412)))</formula>
    </cfRule>
    <cfRule type="containsText" dxfId="341" priority="604" operator="containsText" text="Alta">
      <formula>NOT(ISERROR(SEARCH("Alta",I412)))</formula>
    </cfRule>
    <cfRule type="containsText" dxfId="340" priority="605" operator="containsText" text="Baja">
      <formula>NOT(ISERROR(SEARCH("Baja",I412)))</formula>
    </cfRule>
  </conditionalFormatting>
  <conditionalFormatting sqref="I416:I417">
    <cfRule type="containsText" dxfId="339" priority="598" operator="containsText" text="Media-Alta">
      <formula>NOT(ISERROR(SEARCH("Media-Alta",I416)))</formula>
    </cfRule>
    <cfRule type="containsText" dxfId="338" priority="599" operator="containsText" text="Media">
      <formula>NOT(ISERROR(SEARCH("Media",I416)))</formula>
    </cfRule>
    <cfRule type="containsText" dxfId="337" priority="600" operator="containsText" text="Alta">
      <formula>NOT(ISERROR(SEARCH("Alta",I416)))</formula>
    </cfRule>
    <cfRule type="containsText" dxfId="336" priority="601" operator="containsText" text="Baja">
      <formula>NOT(ISERROR(SEARCH("Baja",I416)))</formula>
    </cfRule>
  </conditionalFormatting>
  <conditionalFormatting sqref="I413">
    <cfRule type="containsText" dxfId="335" priority="594" operator="containsText" text="Media-Alta">
      <formula>NOT(ISERROR(SEARCH("Media-Alta",I413)))</formula>
    </cfRule>
    <cfRule type="containsText" dxfId="334" priority="595" operator="containsText" text="Media">
      <formula>NOT(ISERROR(SEARCH("Media",I413)))</formula>
    </cfRule>
    <cfRule type="containsText" dxfId="333" priority="596" operator="containsText" text="Alta">
      <formula>NOT(ISERROR(SEARCH("Alta",I413)))</formula>
    </cfRule>
    <cfRule type="containsText" dxfId="332" priority="597" operator="containsText" text="Baja">
      <formula>NOT(ISERROR(SEARCH("Baja",I413)))</formula>
    </cfRule>
  </conditionalFormatting>
  <conditionalFormatting sqref="I428:I429 I434:I438">
    <cfRule type="containsText" dxfId="331" priority="590" operator="containsText" text="Media-Alta">
      <formula>NOT(ISERROR(SEARCH("Media-Alta",I428)))</formula>
    </cfRule>
    <cfRule type="containsText" dxfId="330" priority="591" operator="containsText" text="Media">
      <formula>NOT(ISERROR(SEARCH("Media",I428)))</formula>
    </cfRule>
    <cfRule type="containsText" dxfId="329" priority="592" operator="containsText" text="Alta">
      <formula>NOT(ISERROR(SEARCH("Alta",I428)))</formula>
    </cfRule>
    <cfRule type="containsText" dxfId="328" priority="593" operator="containsText" text="Baja">
      <formula>NOT(ISERROR(SEARCH("Baja",I428)))</formula>
    </cfRule>
  </conditionalFormatting>
  <conditionalFormatting sqref="I430:I431">
    <cfRule type="containsText" dxfId="327" priority="586" operator="containsText" text="Media-Alta">
      <formula>NOT(ISERROR(SEARCH("Media-Alta",I430)))</formula>
    </cfRule>
    <cfRule type="containsText" dxfId="326" priority="587" operator="containsText" text="Media">
      <formula>NOT(ISERROR(SEARCH("Media",I430)))</formula>
    </cfRule>
    <cfRule type="containsText" dxfId="325" priority="588" operator="containsText" text="Alta">
      <formula>NOT(ISERROR(SEARCH("Alta",I430)))</formula>
    </cfRule>
    <cfRule type="containsText" dxfId="324" priority="589" operator="containsText" text="Baja">
      <formula>NOT(ISERROR(SEARCH("Baja",I430)))</formula>
    </cfRule>
  </conditionalFormatting>
  <conditionalFormatting sqref="I427">
    <cfRule type="containsText" dxfId="323" priority="582" operator="containsText" text="Media-Alta">
      <formula>NOT(ISERROR(SEARCH("Media-Alta",I427)))</formula>
    </cfRule>
    <cfRule type="containsText" dxfId="322" priority="583" operator="containsText" text="Media">
      <formula>NOT(ISERROR(SEARCH("Media",I427)))</formula>
    </cfRule>
    <cfRule type="containsText" dxfId="321" priority="584" operator="containsText" text="Alta">
      <formula>NOT(ISERROR(SEARCH("Alta",I427)))</formula>
    </cfRule>
    <cfRule type="containsText" dxfId="320" priority="585" operator="containsText" text="Baja">
      <formula>NOT(ISERROR(SEARCH("Baja",I427)))</formula>
    </cfRule>
  </conditionalFormatting>
  <conditionalFormatting sqref="I426">
    <cfRule type="containsText" dxfId="319" priority="578" operator="containsText" text="Media-Alta">
      <formula>NOT(ISERROR(SEARCH("Media-Alta",I426)))</formula>
    </cfRule>
    <cfRule type="containsText" dxfId="318" priority="579" operator="containsText" text="Media">
      <formula>NOT(ISERROR(SEARCH("Media",I426)))</formula>
    </cfRule>
    <cfRule type="containsText" dxfId="317" priority="580" operator="containsText" text="Alta">
      <formula>NOT(ISERROR(SEARCH("Alta",I426)))</formula>
    </cfRule>
    <cfRule type="containsText" dxfId="316" priority="581" operator="containsText" text="Baja">
      <formula>NOT(ISERROR(SEARCH("Baja",I426)))</formula>
    </cfRule>
  </conditionalFormatting>
  <conditionalFormatting sqref="I432:I433">
    <cfRule type="containsText" dxfId="315" priority="574" operator="containsText" text="Media-Alta">
      <formula>NOT(ISERROR(SEARCH("Media-Alta",I432)))</formula>
    </cfRule>
    <cfRule type="containsText" dxfId="314" priority="575" operator="containsText" text="Media">
      <formula>NOT(ISERROR(SEARCH("Media",I432)))</formula>
    </cfRule>
    <cfRule type="containsText" dxfId="313" priority="576" operator="containsText" text="Alta">
      <formula>NOT(ISERROR(SEARCH("Alta",I432)))</formula>
    </cfRule>
    <cfRule type="containsText" dxfId="312" priority="577" operator="containsText" text="Baja">
      <formula>NOT(ISERROR(SEARCH("Baja",I432)))</formula>
    </cfRule>
  </conditionalFormatting>
  <conditionalFormatting sqref="I441:I442 I447:I449">
    <cfRule type="containsText" dxfId="311" priority="570" operator="containsText" text="Media-Alta">
      <formula>NOT(ISERROR(SEARCH("Media-Alta",I441)))</formula>
    </cfRule>
    <cfRule type="containsText" dxfId="310" priority="571" operator="containsText" text="Media">
      <formula>NOT(ISERROR(SEARCH("Media",I441)))</formula>
    </cfRule>
    <cfRule type="containsText" dxfId="309" priority="572" operator="containsText" text="Alta">
      <formula>NOT(ISERROR(SEARCH("Alta",I441)))</formula>
    </cfRule>
    <cfRule type="containsText" dxfId="308" priority="573" operator="containsText" text="Baja">
      <formula>NOT(ISERROR(SEARCH("Baja",I441)))</formula>
    </cfRule>
  </conditionalFormatting>
  <conditionalFormatting sqref="I443:I444">
    <cfRule type="containsText" dxfId="307" priority="566" operator="containsText" text="Media-Alta">
      <formula>NOT(ISERROR(SEARCH("Media-Alta",I443)))</formula>
    </cfRule>
    <cfRule type="containsText" dxfId="306" priority="567" operator="containsText" text="Media">
      <formula>NOT(ISERROR(SEARCH("Media",I443)))</formula>
    </cfRule>
    <cfRule type="containsText" dxfId="305" priority="568" operator="containsText" text="Alta">
      <formula>NOT(ISERROR(SEARCH("Alta",I443)))</formula>
    </cfRule>
    <cfRule type="containsText" dxfId="304" priority="569" operator="containsText" text="Baja">
      <formula>NOT(ISERROR(SEARCH("Baja",I443)))</formula>
    </cfRule>
  </conditionalFormatting>
  <conditionalFormatting sqref="I440">
    <cfRule type="containsText" dxfId="303" priority="562" operator="containsText" text="Media-Alta">
      <formula>NOT(ISERROR(SEARCH("Media-Alta",I440)))</formula>
    </cfRule>
    <cfRule type="containsText" dxfId="302" priority="563" operator="containsText" text="Media">
      <formula>NOT(ISERROR(SEARCH("Media",I440)))</formula>
    </cfRule>
    <cfRule type="containsText" dxfId="301" priority="564" operator="containsText" text="Alta">
      <formula>NOT(ISERROR(SEARCH("Alta",I440)))</formula>
    </cfRule>
    <cfRule type="containsText" dxfId="300" priority="565" operator="containsText" text="Baja">
      <formula>NOT(ISERROR(SEARCH("Baja",I440)))</formula>
    </cfRule>
  </conditionalFormatting>
  <conditionalFormatting sqref="I439">
    <cfRule type="containsText" dxfId="299" priority="558" operator="containsText" text="Media-Alta">
      <formula>NOT(ISERROR(SEARCH("Media-Alta",I439)))</formula>
    </cfRule>
    <cfRule type="containsText" dxfId="298" priority="559" operator="containsText" text="Media">
      <formula>NOT(ISERROR(SEARCH("Media",I439)))</formula>
    </cfRule>
    <cfRule type="containsText" dxfId="297" priority="560" operator="containsText" text="Alta">
      <formula>NOT(ISERROR(SEARCH("Alta",I439)))</formula>
    </cfRule>
    <cfRule type="containsText" dxfId="296" priority="561" operator="containsText" text="Baja">
      <formula>NOT(ISERROR(SEARCH("Baja",I439)))</formula>
    </cfRule>
  </conditionalFormatting>
  <conditionalFormatting sqref="I445:I446">
    <cfRule type="containsText" dxfId="295" priority="554" operator="containsText" text="Media-Alta">
      <formula>NOT(ISERROR(SEARCH("Media-Alta",I445)))</formula>
    </cfRule>
    <cfRule type="containsText" dxfId="294" priority="555" operator="containsText" text="Media">
      <formula>NOT(ISERROR(SEARCH("Media",I445)))</formula>
    </cfRule>
    <cfRule type="containsText" dxfId="293" priority="556" operator="containsText" text="Alta">
      <formula>NOT(ISERROR(SEARCH("Alta",I445)))</formula>
    </cfRule>
    <cfRule type="containsText" dxfId="292" priority="557" operator="containsText" text="Baja">
      <formula>NOT(ISERROR(SEARCH("Baja",I445)))</formula>
    </cfRule>
  </conditionalFormatting>
  <conditionalFormatting sqref="I457:I495 I451:I453">
    <cfRule type="containsText" dxfId="291" priority="550" operator="containsText" text="Media-Alta">
      <formula>NOT(ISERROR(SEARCH("Media-Alta",I451)))</formula>
    </cfRule>
    <cfRule type="containsText" dxfId="290" priority="551" operator="containsText" text="Media">
      <formula>NOT(ISERROR(SEARCH("Media",I451)))</formula>
    </cfRule>
    <cfRule type="containsText" dxfId="289" priority="552" operator="containsText" text="Alta">
      <formula>NOT(ISERROR(SEARCH("Alta",I451)))</formula>
    </cfRule>
    <cfRule type="containsText" dxfId="288" priority="553" operator="containsText" text="Baja">
      <formula>NOT(ISERROR(SEARCH("Baja",I451)))</formula>
    </cfRule>
  </conditionalFormatting>
  <conditionalFormatting sqref="I454:I456">
    <cfRule type="containsText" dxfId="287" priority="546" operator="containsText" text="Media-Alta">
      <formula>NOT(ISERROR(SEARCH("Media-Alta",I454)))</formula>
    </cfRule>
    <cfRule type="containsText" dxfId="286" priority="547" operator="containsText" text="Media">
      <formula>NOT(ISERROR(SEARCH("Media",I454)))</formula>
    </cfRule>
    <cfRule type="containsText" dxfId="285" priority="548" operator="containsText" text="Alta">
      <formula>NOT(ISERROR(SEARCH("Alta",I454)))</formula>
    </cfRule>
    <cfRule type="containsText" dxfId="284" priority="549" operator="containsText" text="Baja">
      <formula>NOT(ISERROR(SEARCH("Baja",I454)))</formula>
    </cfRule>
  </conditionalFormatting>
  <conditionalFormatting sqref="I450">
    <cfRule type="containsText" dxfId="283" priority="542" operator="containsText" text="Media-Alta">
      <formula>NOT(ISERROR(SEARCH("Media-Alta",I450)))</formula>
    </cfRule>
    <cfRule type="containsText" dxfId="282" priority="543" operator="containsText" text="Media">
      <formula>NOT(ISERROR(SEARCH("Media",I450)))</formula>
    </cfRule>
    <cfRule type="containsText" dxfId="281" priority="544" operator="containsText" text="Alta">
      <formula>NOT(ISERROR(SEARCH("Alta",I450)))</formula>
    </cfRule>
    <cfRule type="containsText" dxfId="280" priority="545" operator="containsText" text="Baja">
      <formula>NOT(ISERROR(SEARCH("Baja",I450)))</formula>
    </cfRule>
  </conditionalFormatting>
  <conditionalFormatting sqref="I497:I498 I501:I507">
    <cfRule type="containsText" dxfId="279" priority="538" operator="containsText" text="Media-Alta">
      <formula>NOT(ISERROR(SEARCH("Media-Alta",I497)))</formula>
    </cfRule>
    <cfRule type="containsText" dxfId="278" priority="539" operator="containsText" text="Media">
      <formula>NOT(ISERROR(SEARCH("Media",I497)))</formula>
    </cfRule>
    <cfRule type="containsText" dxfId="277" priority="540" operator="containsText" text="Alta">
      <formula>NOT(ISERROR(SEARCH("Alta",I497)))</formula>
    </cfRule>
    <cfRule type="containsText" dxfId="276" priority="541" operator="containsText" text="Baja">
      <formula>NOT(ISERROR(SEARCH("Baja",I497)))</formula>
    </cfRule>
  </conditionalFormatting>
  <conditionalFormatting sqref="I496">
    <cfRule type="containsText" dxfId="275" priority="534" operator="containsText" text="Media-Alta">
      <formula>NOT(ISERROR(SEARCH("Media-Alta",I496)))</formula>
    </cfRule>
    <cfRule type="containsText" dxfId="274" priority="535" operator="containsText" text="Media">
      <formula>NOT(ISERROR(SEARCH("Media",I496)))</formula>
    </cfRule>
    <cfRule type="containsText" dxfId="273" priority="536" operator="containsText" text="Alta">
      <formula>NOT(ISERROR(SEARCH("Alta",I496)))</formula>
    </cfRule>
    <cfRule type="containsText" dxfId="272" priority="537" operator="containsText" text="Baja">
      <formula>NOT(ISERROR(SEARCH("Baja",I496)))</formula>
    </cfRule>
  </conditionalFormatting>
  <conditionalFormatting sqref="I499:I500">
    <cfRule type="containsText" dxfId="271" priority="530" operator="containsText" text="Media-Alta">
      <formula>NOT(ISERROR(SEARCH("Media-Alta",I499)))</formula>
    </cfRule>
    <cfRule type="containsText" dxfId="270" priority="531" operator="containsText" text="Media">
      <formula>NOT(ISERROR(SEARCH("Media",I499)))</formula>
    </cfRule>
    <cfRule type="containsText" dxfId="269" priority="532" operator="containsText" text="Alta">
      <formula>NOT(ISERROR(SEARCH("Alta",I499)))</formula>
    </cfRule>
    <cfRule type="containsText" dxfId="268" priority="533" operator="containsText" text="Baja">
      <formula>NOT(ISERROR(SEARCH("Baja",I499)))</formula>
    </cfRule>
  </conditionalFormatting>
  <conditionalFormatting sqref="I510 I513:I517">
    <cfRule type="containsText" dxfId="267" priority="526" operator="containsText" text="Media-Alta">
      <formula>NOT(ISERROR(SEARCH("Media-Alta",I510)))</formula>
    </cfRule>
    <cfRule type="containsText" dxfId="266" priority="527" operator="containsText" text="Media">
      <formula>NOT(ISERROR(SEARCH("Media",I510)))</formula>
    </cfRule>
    <cfRule type="containsText" dxfId="265" priority="528" operator="containsText" text="Alta">
      <formula>NOT(ISERROR(SEARCH("Alta",I510)))</formula>
    </cfRule>
    <cfRule type="containsText" dxfId="264" priority="529" operator="containsText" text="Baja">
      <formula>NOT(ISERROR(SEARCH("Baja",I510)))</formula>
    </cfRule>
  </conditionalFormatting>
  <conditionalFormatting sqref="I508">
    <cfRule type="containsText" dxfId="263" priority="522" operator="containsText" text="Media-Alta">
      <formula>NOT(ISERROR(SEARCH("Media-Alta",I508)))</formula>
    </cfRule>
    <cfRule type="containsText" dxfId="262" priority="523" operator="containsText" text="Media">
      <formula>NOT(ISERROR(SEARCH("Media",I508)))</formula>
    </cfRule>
    <cfRule type="containsText" dxfId="261" priority="524" operator="containsText" text="Alta">
      <formula>NOT(ISERROR(SEARCH("Alta",I508)))</formula>
    </cfRule>
    <cfRule type="containsText" dxfId="260" priority="525" operator="containsText" text="Baja">
      <formula>NOT(ISERROR(SEARCH("Baja",I508)))</formula>
    </cfRule>
  </conditionalFormatting>
  <conditionalFormatting sqref="I511:I512">
    <cfRule type="containsText" dxfId="259" priority="518" operator="containsText" text="Media-Alta">
      <formula>NOT(ISERROR(SEARCH("Media-Alta",I511)))</formula>
    </cfRule>
    <cfRule type="containsText" dxfId="258" priority="519" operator="containsText" text="Media">
      <formula>NOT(ISERROR(SEARCH("Media",I511)))</formula>
    </cfRule>
    <cfRule type="containsText" dxfId="257" priority="520" operator="containsText" text="Alta">
      <formula>NOT(ISERROR(SEARCH("Alta",I511)))</formula>
    </cfRule>
    <cfRule type="containsText" dxfId="256" priority="521" operator="containsText" text="Baja">
      <formula>NOT(ISERROR(SEARCH("Baja",I511)))</formula>
    </cfRule>
  </conditionalFormatting>
  <conditionalFormatting sqref="I509">
    <cfRule type="containsText" dxfId="255" priority="514" operator="containsText" text="Media-Alta">
      <formula>NOT(ISERROR(SEARCH("Media-Alta",I509)))</formula>
    </cfRule>
    <cfRule type="containsText" dxfId="254" priority="515" operator="containsText" text="Media">
      <formula>NOT(ISERROR(SEARCH("Media",I509)))</formula>
    </cfRule>
    <cfRule type="containsText" dxfId="253" priority="516" operator="containsText" text="Alta">
      <formula>NOT(ISERROR(SEARCH("Alta",I509)))</formula>
    </cfRule>
    <cfRule type="containsText" dxfId="252" priority="517" operator="containsText" text="Baja">
      <formula>NOT(ISERROR(SEARCH("Baja",I509)))</formula>
    </cfRule>
  </conditionalFormatting>
  <conditionalFormatting sqref="I450:I457 I459:I461">
    <cfRule type="containsText" dxfId="251" priority="510" operator="containsText" text="Media-Alta">
      <formula>NOT(ISERROR(SEARCH("Media-Alta",I450)))</formula>
    </cfRule>
    <cfRule type="containsText" dxfId="250" priority="511" operator="containsText" text="Media">
      <formula>NOT(ISERROR(SEARCH("Media",I450)))</formula>
    </cfRule>
    <cfRule type="containsText" dxfId="249" priority="512" operator="containsText" text="Alta">
      <formula>NOT(ISERROR(SEARCH("Alta",I450)))</formula>
    </cfRule>
    <cfRule type="containsText" dxfId="248" priority="513" operator="containsText" text="Baja">
      <formula>NOT(ISERROR(SEARCH("Baja",I450)))</formula>
    </cfRule>
  </conditionalFormatting>
  <conditionalFormatting sqref="I458">
    <cfRule type="containsText" dxfId="247" priority="506" operator="containsText" text="Media-Alta">
      <formula>NOT(ISERROR(SEARCH("Media-Alta",I458)))</formula>
    </cfRule>
    <cfRule type="containsText" dxfId="246" priority="507" operator="containsText" text="Media">
      <formula>NOT(ISERROR(SEARCH("Media",I458)))</formula>
    </cfRule>
    <cfRule type="containsText" dxfId="245" priority="508" operator="containsText" text="Alta">
      <formula>NOT(ISERROR(SEARCH("Alta",I458)))</formula>
    </cfRule>
    <cfRule type="containsText" dxfId="244" priority="509" operator="containsText" text="Baja">
      <formula>NOT(ISERROR(SEARCH("Baja",I458)))</formula>
    </cfRule>
  </conditionalFormatting>
  <conditionalFormatting sqref="I464 I467:I476">
    <cfRule type="containsText" dxfId="243" priority="502" operator="containsText" text="Media-Alta">
      <formula>NOT(ISERROR(SEARCH("Media-Alta",I464)))</formula>
    </cfRule>
    <cfRule type="containsText" dxfId="242" priority="503" operator="containsText" text="Media">
      <formula>NOT(ISERROR(SEARCH("Media",I464)))</formula>
    </cfRule>
    <cfRule type="containsText" dxfId="241" priority="504" operator="containsText" text="Alta">
      <formula>NOT(ISERROR(SEARCH("Alta",I464)))</formula>
    </cfRule>
    <cfRule type="containsText" dxfId="240" priority="505" operator="containsText" text="Baja">
      <formula>NOT(ISERROR(SEARCH("Baja",I464)))</formula>
    </cfRule>
  </conditionalFormatting>
  <conditionalFormatting sqref="I462">
    <cfRule type="containsText" dxfId="239" priority="498" operator="containsText" text="Media-Alta">
      <formula>NOT(ISERROR(SEARCH("Media-Alta",I462)))</formula>
    </cfRule>
    <cfRule type="containsText" dxfId="238" priority="499" operator="containsText" text="Media">
      <formula>NOT(ISERROR(SEARCH("Media",I462)))</formula>
    </cfRule>
    <cfRule type="containsText" dxfId="237" priority="500" operator="containsText" text="Alta">
      <formula>NOT(ISERROR(SEARCH("Alta",I462)))</formula>
    </cfRule>
    <cfRule type="containsText" dxfId="236" priority="501" operator="containsText" text="Baja">
      <formula>NOT(ISERROR(SEARCH("Baja",I462)))</formula>
    </cfRule>
  </conditionalFormatting>
  <conditionalFormatting sqref="I465:I466">
    <cfRule type="containsText" dxfId="235" priority="494" operator="containsText" text="Media-Alta">
      <formula>NOT(ISERROR(SEARCH("Media-Alta",I465)))</formula>
    </cfRule>
    <cfRule type="containsText" dxfId="234" priority="495" operator="containsText" text="Media">
      <formula>NOT(ISERROR(SEARCH("Media",I465)))</formula>
    </cfRule>
    <cfRule type="containsText" dxfId="233" priority="496" operator="containsText" text="Alta">
      <formula>NOT(ISERROR(SEARCH("Alta",I465)))</formula>
    </cfRule>
    <cfRule type="containsText" dxfId="232" priority="497" operator="containsText" text="Baja">
      <formula>NOT(ISERROR(SEARCH("Baja",I465)))</formula>
    </cfRule>
  </conditionalFormatting>
  <conditionalFormatting sqref="I463">
    <cfRule type="containsText" dxfId="231" priority="490" operator="containsText" text="Media-Alta">
      <formula>NOT(ISERROR(SEARCH("Media-Alta",I463)))</formula>
    </cfRule>
    <cfRule type="containsText" dxfId="230" priority="491" operator="containsText" text="Media">
      <formula>NOT(ISERROR(SEARCH("Media",I463)))</formula>
    </cfRule>
    <cfRule type="containsText" dxfId="229" priority="492" operator="containsText" text="Alta">
      <formula>NOT(ISERROR(SEARCH("Alta",I463)))</formula>
    </cfRule>
    <cfRule type="containsText" dxfId="228" priority="493" operator="containsText" text="Baja">
      <formula>NOT(ISERROR(SEARCH("Baja",I463)))</formula>
    </cfRule>
  </conditionalFormatting>
  <conditionalFormatting sqref="I479 I482:I486">
    <cfRule type="containsText" dxfId="227" priority="486" operator="containsText" text="Media-Alta">
      <formula>NOT(ISERROR(SEARCH("Media-Alta",I479)))</formula>
    </cfRule>
    <cfRule type="containsText" dxfId="226" priority="487" operator="containsText" text="Media">
      <formula>NOT(ISERROR(SEARCH("Media",I479)))</formula>
    </cfRule>
    <cfRule type="containsText" dxfId="225" priority="488" operator="containsText" text="Alta">
      <formula>NOT(ISERROR(SEARCH("Alta",I479)))</formula>
    </cfRule>
    <cfRule type="containsText" dxfId="224" priority="489" operator="containsText" text="Baja">
      <formula>NOT(ISERROR(SEARCH("Baja",I479)))</formula>
    </cfRule>
  </conditionalFormatting>
  <conditionalFormatting sqref="I477">
    <cfRule type="containsText" dxfId="223" priority="482" operator="containsText" text="Media-Alta">
      <formula>NOT(ISERROR(SEARCH("Media-Alta",I477)))</formula>
    </cfRule>
    <cfRule type="containsText" dxfId="222" priority="483" operator="containsText" text="Media">
      <formula>NOT(ISERROR(SEARCH("Media",I477)))</formula>
    </cfRule>
    <cfRule type="containsText" dxfId="221" priority="484" operator="containsText" text="Alta">
      <formula>NOT(ISERROR(SEARCH("Alta",I477)))</formula>
    </cfRule>
    <cfRule type="containsText" dxfId="220" priority="485" operator="containsText" text="Baja">
      <formula>NOT(ISERROR(SEARCH("Baja",I477)))</formula>
    </cfRule>
  </conditionalFormatting>
  <conditionalFormatting sqref="I480:I481">
    <cfRule type="containsText" dxfId="219" priority="478" operator="containsText" text="Media-Alta">
      <formula>NOT(ISERROR(SEARCH("Media-Alta",I480)))</formula>
    </cfRule>
    <cfRule type="containsText" dxfId="218" priority="479" operator="containsText" text="Media">
      <formula>NOT(ISERROR(SEARCH("Media",I480)))</formula>
    </cfRule>
    <cfRule type="containsText" dxfId="217" priority="480" operator="containsText" text="Alta">
      <formula>NOT(ISERROR(SEARCH("Alta",I480)))</formula>
    </cfRule>
    <cfRule type="containsText" dxfId="216" priority="481" operator="containsText" text="Baja">
      <formula>NOT(ISERROR(SEARCH("Baja",I480)))</formula>
    </cfRule>
  </conditionalFormatting>
  <conditionalFormatting sqref="I478">
    <cfRule type="containsText" dxfId="215" priority="474" operator="containsText" text="Media-Alta">
      <formula>NOT(ISERROR(SEARCH("Media-Alta",I478)))</formula>
    </cfRule>
    <cfRule type="containsText" dxfId="214" priority="475" operator="containsText" text="Media">
      <formula>NOT(ISERROR(SEARCH("Media",I478)))</formula>
    </cfRule>
    <cfRule type="containsText" dxfId="213" priority="476" operator="containsText" text="Alta">
      <formula>NOT(ISERROR(SEARCH("Alta",I478)))</formula>
    </cfRule>
    <cfRule type="containsText" dxfId="212" priority="477" operator="containsText" text="Baja">
      <formula>NOT(ISERROR(SEARCH("Baja",I478)))</formula>
    </cfRule>
  </conditionalFormatting>
  <conditionalFormatting sqref="I489 I492:I506 I508">
    <cfRule type="containsText" dxfId="211" priority="470" operator="containsText" text="Media-Alta">
      <formula>NOT(ISERROR(SEARCH("Media-Alta",I489)))</formula>
    </cfRule>
    <cfRule type="containsText" dxfId="210" priority="471" operator="containsText" text="Media">
      <formula>NOT(ISERROR(SEARCH("Media",I489)))</formula>
    </cfRule>
    <cfRule type="containsText" dxfId="209" priority="472" operator="containsText" text="Alta">
      <formula>NOT(ISERROR(SEARCH("Alta",I489)))</formula>
    </cfRule>
    <cfRule type="containsText" dxfId="208" priority="473" operator="containsText" text="Baja">
      <formula>NOT(ISERROR(SEARCH("Baja",I489)))</formula>
    </cfRule>
  </conditionalFormatting>
  <conditionalFormatting sqref="I487">
    <cfRule type="containsText" dxfId="207" priority="466" operator="containsText" text="Media-Alta">
      <formula>NOT(ISERROR(SEARCH("Media-Alta",I487)))</formula>
    </cfRule>
    <cfRule type="containsText" dxfId="206" priority="467" operator="containsText" text="Media">
      <formula>NOT(ISERROR(SEARCH("Media",I487)))</formula>
    </cfRule>
    <cfRule type="containsText" dxfId="205" priority="468" operator="containsText" text="Alta">
      <formula>NOT(ISERROR(SEARCH("Alta",I487)))</formula>
    </cfRule>
    <cfRule type="containsText" dxfId="204" priority="469" operator="containsText" text="Baja">
      <formula>NOT(ISERROR(SEARCH("Baja",I487)))</formula>
    </cfRule>
  </conditionalFormatting>
  <conditionalFormatting sqref="I490:I491">
    <cfRule type="containsText" dxfId="203" priority="462" operator="containsText" text="Media-Alta">
      <formula>NOT(ISERROR(SEARCH("Media-Alta",I490)))</formula>
    </cfRule>
    <cfRule type="containsText" dxfId="202" priority="463" operator="containsText" text="Media">
      <formula>NOT(ISERROR(SEARCH("Media",I490)))</formula>
    </cfRule>
    <cfRule type="containsText" dxfId="201" priority="464" operator="containsText" text="Alta">
      <formula>NOT(ISERROR(SEARCH("Alta",I490)))</formula>
    </cfRule>
    <cfRule type="containsText" dxfId="200" priority="465" operator="containsText" text="Baja">
      <formula>NOT(ISERROR(SEARCH("Baja",I490)))</formula>
    </cfRule>
  </conditionalFormatting>
  <conditionalFormatting sqref="I488">
    <cfRule type="containsText" dxfId="199" priority="458" operator="containsText" text="Media-Alta">
      <formula>NOT(ISERROR(SEARCH("Media-Alta",I488)))</formula>
    </cfRule>
    <cfRule type="containsText" dxfId="198" priority="459" operator="containsText" text="Media">
      <formula>NOT(ISERROR(SEARCH("Media",I488)))</formula>
    </cfRule>
    <cfRule type="containsText" dxfId="197" priority="460" operator="containsText" text="Alta">
      <formula>NOT(ISERROR(SEARCH("Alta",I488)))</formula>
    </cfRule>
    <cfRule type="containsText" dxfId="196" priority="461" operator="containsText" text="Baja">
      <formula>NOT(ISERROR(SEARCH("Baja",I488)))</formula>
    </cfRule>
  </conditionalFormatting>
  <conditionalFormatting sqref="I507">
    <cfRule type="containsText" dxfId="195" priority="454" operator="containsText" text="Media-Alta">
      <formula>NOT(ISERROR(SEARCH("Media-Alta",I507)))</formula>
    </cfRule>
    <cfRule type="containsText" dxfId="194" priority="455" operator="containsText" text="Media">
      <formula>NOT(ISERROR(SEARCH("Media",I507)))</formula>
    </cfRule>
    <cfRule type="containsText" dxfId="193" priority="456" operator="containsText" text="Alta">
      <formula>NOT(ISERROR(SEARCH("Alta",I507)))</formula>
    </cfRule>
    <cfRule type="containsText" dxfId="192" priority="457" operator="containsText" text="Baja">
      <formula>NOT(ISERROR(SEARCH("Baja",I507)))</formula>
    </cfRule>
  </conditionalFormatting>
  <conditionalFormatting sqref="I511 I514:I515">
    <cfRule type="containsText" dxfId="191" priority="450" operator="containsText" text="Media-Alta">
      <formula>NOT(ISERROR(SEARCH("Media-Alta",I511)))</formula>
    </cfRule>
    <cfRule type="containsText" dxfId="190" priority="451" operator="containsText" text="Media">
      <formula>NOT(ISERROR(SEARCH("Media",I511)))</formula>
    </cfRule>
    <cfRule type="containsText" dxfId="189" priority="452" operator="containsText" text="Alta">
      <formula>NOT(ISERROR(SEARCH("Alta",I511)))</formula>
    </cfRule>
    <cfRule type="containsText" dxfId="188" priority="453" operator="containsText" text="Baja">
      <formula>NOT(ISERROR(SEARCH("Baja",I511)))</formula>
    </cfRule>
  </conditionalFormatting>
  <conditionalFormatting sqref="I509">
    <cfRule type="containsText" dxfId="187" priority="446" operator="containsText" text="Media-Alta">
      <formula>NOT(ISERROR(SEARCH("Media-Alta",I509)))</formula>
    </cfRule>
    <cfRule type="containsText" dxfId="186" priority="447" operator="containsText" text="Media">
      <formula>NOT(ISERROR(SEARCH("Media",I509)))</formula>
    </cfRule>
    <cfRule type="containsText" dxfId="185" priority="448" operator="containsText" text="Alta">
      <formula>NOT(ISERROR(SEARCH("Alta",I509)))</formula>
    </cfRule>
    <cfRule type="containsText" dxfId="184" priority="449" operator="containsText" text="Baja">
      <formula>NOT(ISERROR(SEARCH("Baja",I509)))</formula>
    </cfRule>
  </conditionalFormatting>
  <conditionalFormatting sqref="I512:I513">
    <cfRule type="containsText" dxfId="183" priority="442" operator="containsText" text="Media-Alta">
      <formula>NOT(ISERROR(SEARCH("Media-Alta",I512)))</formula>
    </cfRule>
    <cfRule type="containsText" dxfId="182" priority="443" operator="containsText" text="Media">
      <formula>NOT(ISERROR(SEARCH("Media",I512)))</formula>
    </cfRule>
    <cfRule type="containsText" dxfId="181" priority="444" operator="containsText" text="Alta">
      <formula>NOT(ISERROR(SEARCH("Alta",I512)))</formula>
    </cfRule>
    <cfRule type="containsText" dxfId="180" priority="445" operator="containsText" text="Baja">
      <formula>NOT(ISERROR(SEARCH("Baja",I512)))</formula>
    </cfRule>
  </conditionalFormatting>
  <conditionalFormatting sqref="I510">
    <cfRule type="containsText" dxfId="179" priority="438" operator="containsText" text="Media-Alta">
      <formula>NOT(ISERROR(SEARCH("Media-Alta",I510)))</formula>
    </cfRule>
    <cfRule type="containsText" dxfId="178" priority="439" operator="containsText" text="Media">
      <formula>NOT(ISERROR(SEARCH("Media",I510)))</formula>
    </cfRule>
    <cfRule type="containsText" dxfId="177" priority="440" operator="containsText" text="Alta">
      <formula>NOT(ISERROR(SEARCH("Alta",I510)))</formula>
    </cfRule>
    <cfRule type="containsText" dxfId="176" priority="441" operator="containsText" text="Baja">
      <formula>NOT(ISERROR(SEARCH("Baja",I510)))</formula>
    </cfRule>
  </conditionalFormatting>
  <conditionalFormatting sqref="I509:I515">
    <cfRule type="containsText" dxfId="175" priority="437" operator="containsText" text="Muy Alta">
      <formula>NOT(ISERROR(SEARCH("Muy Alta",I509)))</formula>
    </cfRule>
  </conditionalFormatting>
  <conditionalFormatting sqref="I300:I302">
    <cfRule type="containsText" dxfId="174" priority="229" operator="containsText" text="Media-Alta">
      <formula>NOT(ISERROR(SEARCH("Media-Alta",I300)))</formula>
    </cfRule>
    <cfRule type="containsText" dxfId="173" priority="230" operator="containsText" text="Media">
      <formula>NOT(ISERROR(SEARCH("Media",I300)))</formula>
    </cfRule>
    <cfRule type="containsText" dxfId="172" priority="231" operator="containsText" text="Alta">
      <formula>NOT(ISERROR(SEARCH("Alta",I300)))</formula>
    </cfRule>
    <cfRule type="containsText" dxfId="171" priority="232" operator="containsText" text="Baja">
      <formula>NOT(ISERROR(SEARCH("Baja",I300)))</formula>
    </cfRule>
  </conditionalFormatting>
  <conditionalFormatting sqref="I303:I304 I306:I313">
    <cfRule type="containsText" dxfId="170" priority="225" operator="containsText" text="Media-Alta">
      <formula>NOT(ISERROR(SEARCH("Media-Alta",I303)))</formula>
    </cfRule>
    <cfRule type="containsText" dxfId="169" priority="226" operator="containsText" text="Media">
      <formula>NOT(ISERROR(SEARCH("Media",I303)))</formula>
    </cfRule>
    <cfRule type="containsText" dxfId="168" priority="227" operator="containsText" text="Alta">
      <formula>NOT(ISERROR(SEARCH("Alta",I303)))</formula>
    </cfRule>
    <cfRule type="containsText" dxfId="167" priority="228" operator="containsText" text="Baja">
      <formula>NOT(ISERROR(SEARCH("Baja",I303)))</formula>
    </cfRule>
  </conditionalFormatting>
  <conditionalFormatting sqref="I305">
    <cfRule type="containsText" dxfId="166" priority="221" operator="containsText" text="Media-Alta">
      <formula>NOT(ISERROR(SEARCH("Media-Alta",I305)))</formula>
    </cfRule>
    <cfRule type="containsText" dxfId="165" priority="222" operator="containsText" text="Media">
      <formula>NOT(ISERROR(SEARCH("Media",I305)))</formula>
    </cfRule>
    <cfRule type="containsText" dxfId="164" priority="223" operator="containsText" text="Alta">
      <formula>NOT(ISERROR(SEARCH("Alta",I305)))</formula>
    </cfRule>
    <cfRule type="containsText" dxfId="163" priority="224" operator="containsText" text="Baja">
      <formula>NOT(ISERROR(SEARCH("Baja",I305)))</formula>
    </cfRule>
  </conditionalFormatting>
  <conditionalFormatting sqref="I314:I333">
    <cfRule type="containsText" dxfId="162" priority="217" operator="containsText" text="Media-Alta">
      <formula>NOT(ISERROR(SEARCH("Media-Alta",I314)))</formula>
    </cfRule>
    <cfRule type="containsText" dxfId="161" priority="218" operator="containsText" text="Media">
      <formula>NOT(ISERROR(SEARCH("Media",I314)))</formula>
    </cfRule>
    <cfRule type="containsText" dxfId="160" priority="219" operator="containsText" text="Alta">
      <formula>NOT(ISERROR(SEARCH("Alta",I314)))</formula>
    </cfRule>
    <cfRule type="containsText" dxfId="159" priority="220" operator="containsText" text="Baja">
      <formula>NOT(ISERROR(SEARCH("Baja",I314)))</formula>
    </cfRule>
  </conditionalFormatting>
  <conditionalFormatting sqref="I334:I342">
    <cfRule type="containsText" dxfId="158" priority="213" operator="containsText" text="Media-Alta">
      <formula>NOT(ISERROR(SEARCH("Media-Alta",I334)))</formula>
    </cfRule>
    <cfRule type="containsText" dxfId="157" priority="214" operator="containsText" text="Media">
      <formula>NOT(ISERROR(SEARCH("Media",I334)))</formula>
    </cfRule>
    <cfRule type="containsText" dxfId="156" priority="215" operator="containsText" text="Alta">
      <formula>NOT(ISERROR(SEARCH("Alta",I334)))</formula>
    </cfRule>
    <cfRule type="containsText" dxfId="155" priority="216" operator="containsText" text="Baja">
      <formula>NOT(ISERROR(SEARCH("Baja",I334)))</formula>
    </cfRule>
  </conditionalFormatting>
  <conditionalFormatting sqref="I201:I212">
    <cfRule type="containsText" dxfId="154" priority="201" operator="containsText" text="Media-Alta">
      <formula>NOT(ISERROR(SEARCH("Media-Alta",I201)))</formula>
    </cfRule>
    <cfRule type="containsText" dxfId="153" priority="202" operator="containsText" text="Media">
      <formula>NOT(ISERROR(SEARCH("Media",I201)))</formula>
    </cfRule>
    <cfRule type="containsText" dxfId="152" priority="203" operator="containsText" text="Alta">
      <formula>NOT(ISERROR(SEARCH("Alta",I201)))</formula>
    </cfRule>
    <cfRule type="containsText" dxfId="151" priority="204" operator="containsText" text="Baja">
      <formula>NOT(ISERROR(SEARCH("Baja",I201)))</formula>
    </cfRule>
  </conditionalFormatting>
  <conditionalFormatting sqref="I201:I212">
    <cfRule type="containsText" dxfId="150" priority="197" operator="containsText" text="Media-Alta">
      <formula>NOT(ISERROR(SEARCH("Media-Alta",I201)))</formula>
    </cfRule>
    <cfRule type="containsText" dxfId="149" priority="198" operator="containsText" text="Media">
      <formula>NOT(ISERROR(SEARCH("Media",I201)))</formula>
    </cfRule>
    <cfRule type="containsText" dxfId="148" priority="199" operator="containsText" text="Alta">
      <formula>NOT(ISERROR(SEARCH("Alta",I201)))</formula>
    </cfRule>
    <cfRule type="containsText" dxfId="147" priority="200" operator="containsText" text="Baja">
      <formula>NOT(ISERROR(SEARCH("Baja",I201)))</formula>
    </cfRule>
  </conditionalFormatting>
  <conditionalFormatting sqref="I213:I221">
    <cfRule type="containsText" dxfId="146" priority="193" operator="containsText" text="Media-Alta">
      <formula>NOT(ISERROR(SEARCH("Media-Alta",I213)))</formula>
    </cfRule>
    <cfRule type="containsText" dxfId="145" priority="194" operator="containsText" text="Media">
      <formula>NOT(ISERROR(SEARCH("Media",I213)))</formula>
    </cfRule>
    <cfRule type="containsText" dxfId="144" priority="195" operator="containsText" text="Alta">
      <formula>NOT(ISERROR(SEARCH("Alta",I213)))</formula>
    </cfRule>
    <cfRule type="containsText" dxfId="143" priority="196" operator="containsText" text="Baja">
      <formula>NOT(ISERROR(SEARCH("Baja",I213)))</formula>
    </cfRule>
  </conditionalFormatting>
  <conditionalFormatting sqref="I213:I221">
    <cfRule type="containsText" dxfId="142" priority="189" operator="containsText" text="Media-Alta">
      <formula>NOT(ISERROR(SEARCH("Media-Alta",I213)))</formula>
    </cfRule>
    <cfRule type="containsText" dxfId="141" priority="190" operator="containsText" text="Media">
      <formula>NOT(ISERROR(SEARCH("Media",I213)))</formula>
    </cfRule>
    <cfRule type="containsText" dxfId="140" priority="191" operator="containsText" text="Alta">
      <formula>NOT(ISERROR(SEARCH("Alta",I213)))</formula>
    </cfRule>
    <cfRule type="containsText" dxfId="139" priority="192" operator="containsText" text="Baja">
      <formula>NOT(ISERROR(SEARCH("Baja",I213)))</formula>
    </cfRule>
  </conditionalFormatting>
  <conditionalFormatting sqref="I222:I244">
    <cfRule type="containsText" dxfId="138" priority="185" operator="containsText" text="Media-Alta">
      <formula>NOT(ISERROR(SEARCH("Media-Alta",I222)))</formula>
    </cfRule>
    <cfRule type="containsText" dxfId="137" priority="186" operator="containsText" text="Media">
      <formula>NOT(ISERROR(SEARCH("Media",I222)))</formula>
    </cfRule>
    <cfRule type="containsText" dxfId="136" priority="187" operator="containsText" text="Alta">
      <formula>NOT(ISERROR(SEARCH("Alta",I222)))</formula>
    </cfRule>
    <cfRule type="containsText" dxfId="135" priority="188" operator="containsText" text="Baja">
      <formula>NOT(ISERROR(SEARCH("Baja",I222)))</formula>
    </cfRule>
  </conditionalFormatting>
  <conditionalFormatting sqref="I222:I244">
    <cfRule type="containsText" dxfId="134" priority="181" operator="containsText" text="Media-Alta">
      <formula>NOT(ISERROR(SEARCH("Media-Alta",I222)))</formula>
    </cfRule>
    <cfRule type="containsText" dxfId="133" priority="182" operator="containsText" text="Media">
      <formula>NOT(ISERROR(SEARCH("Media",I222)))</formula>
    </cfRule>
    <cfRule type="containsText" dxfId="132" priority="183" operator="containsText" text="Alta">
      <formula>NOT(ISERROR(SEARCH("Alta",I222)))</formula>
    </cfRule>
    <cfRule type="containsText" dxfId="131" priority="184" operator="containsText" text="Baja">
      <formula>NOT(ISERROR(SEARCH("Baja",I222)))</formula>
    </cfRule>
  </conditionalFormatting>
  <conditionalFormatting sqref="I245:I250 I255:I267">
    <cfRule type="containsText" dxfId="130" priority="177" operator="containsText" text="Media-Alta">
      <formula>NOT(ISERROR(SEARCH("Media-Alta",I245)))</formula>
    </cfRule>
    <cfRule type="containsText" dxfId="129" priority="178" operator="containsText" text="Media">
      <formula>NOT(ISERROR(SEARCH("Media",I245)))</formula>
    </cfRule>
    <cfRule type="containsText" dxfId="128" priority="179" operator="containsText" text="Alta">
      <formula>NOT(ISERROR(SEARCH("Alta",I245)))</formula>
    </cfRule>
    <cfRule type="containsText" dxfId="127" priority="180" operator="containsText" text="Baja">
      <formula>NOT(ISERROR(SEARCH("Baja",I245)))</formula>
    </cfRule>
  </conditionalFormatting>
  <conditionalFormatting sqref="I245:I250 I255:I267">
    <cfRule type="containsText" dxfId="126" priority="173" operator="containsText" text="Media-Alta">
      <formula>NOT(ISERROR(SEARCH("Media-Alta",I245)))</formula>
    </cfRule>
    <cfRule type="containsText" dxfId="125" priority="174" operator="containsText" text="Media">
      <formula>NOT(ISERROR(SEARCH("Media",I245)))</formula>
    </cfRule>
    <cfRule type="containsText" dxfId="124" priority="175" operator="containsText" text="Alta">
      <formula>NOT(ISERROR(SEARCH("Alta",I245)))</formula>
    </cfRule>
    <cfRule type="containsText" dxfId="123" priority="176" operator="containsText" text="Baja">
      <formula>NOT(ISERROR(SEARCH("Baja",I245)))</formula>
    </cfRule>
  </conditionalFormatting>
  <conditionalFormatting sqref="I251">
    <cfRule type="containsText" dxfId="122" priority="169" operator="containsText" text="Media-Alta">
      <formula>NOT(ISERROR(SEARCH("Media-Alta",I251)))</formula>
    </cfRule>
    <cfRule type="containsText" dxfId="121" priority="170" operator="containsText" text="Media">
      <formula>NOT(ISERROR(SEARCH("Media",I251)))</formula>
    </cfRule>
    <cfRule type="containsText" dxfId="120" priority="171" operator="containsText" text="Alta">
      <formula>NOT(ISERROR(SEARCH("Alta",I251)))</formula>
    </cfRule>
    <cfRule type="containsText" dxfId="119" priority="172" operator="containsText" text="Baja">
      <formula>NOT(ISERROR(SEARCH("Baja",I251)))</formula>
    </cfRule>
  </conditionalFormatting>
  <conditionalFormatting sqref="I251">
    <cfRule type="containsText" dxfId="118" priority="165" operator="containsText" text="Media-Alta">
      <formula>NOT(ISERROR(SEARCH("Media-Alta",I251)))</formula>
    </cfRule>
    <cfRule type="containsText" dxfId="117" priority="166" operator="containsText" text="Media">
      <formula>NOT(ISERROR(SEARCH("Media",I251)))</formula>
    </cfRule>
    <cfRule type="containsText" dxfId="116" priority="167" operator="containsText" text="Alta">
      <formula>NOT(ISERROR(SEARCH("Alta",I251)))</formula>
    </cfRule>
    <cfRule type="containsText" dxfId="115" priority="168" operator="containsText" text="Baja">
      <formula>NOT(ISERROR(SEARCH("Baja",I251)))</formula>
    </cfRule>
  </conditionalFormatting>
  <conditionalFormatting sqref="I252">
    <cfRule type="containsText" dxfId="114" priority="161" operator="containsText" text="Media-Alta">
      <formula>NOT(ISERROR(SEARCH("Media-Alta",I252)))</formula>
    </cfRule>
    <cfRule type="containsText" dxfId="113" priority="162" operator="containsText" text="Media">
      <formula>NOT(ISERROR(SEARCH("Media",I252)))</formula>
    </cfRule>
    <cfRule type="containsText" dxfId="112" priority="163" operator="containsText" text="Alta">
      <formula>NOT(ISERROR(SEARCH("Alta",I252)))</formula>
    </cfRule>
    <cfRule type="containsText" dxfId="111" priority="164" operator="containsText" text="Baja">
      <formula>NOT(ISERROR(SEARCH("Baja",I252)))</formula>
    </cfRule>
  </conditionalFormatting>
  <conditionalFormatting sqref="I252">
    <cfRule type="containsText" dxfId="110" priority="157" operator="containsText" text="Media-Alta">
      <formula>NOT(ISERROR(SEARCH("Media-Alta",I252)))</formula>
    </cfRule>
    <cfRule type="containsText" dxfId="109" priority="158" operator="containsText" text="Media">
      <formula>NOT(ISERROR(SEARCH("Media",I252)))</formula>
    </cfRule>
    <cfRule type="containsText" dxfId="108" priority="159" operator="containsText" text="Alta">
      <formula>NOT(ISERROR(SEARCH("Alta",I252)))</formula>
    </cfRule>
    <cfRule type="containsText" dxfId="107" priority="160" operator="containsText" text="Baja">
      <formula>NOT(ISERROR(SEARCH("Baja",I252)))</formula>
    </cfRule>
  </conditionalFormatting>
  <conditionalFormatting sqref="I253:I254">
    <cfRule type="containsText" dxfId="106" priority="153" operator="containsText" text="Media-Alta">
      <formula>NOT(ISERROR(SEARCH("Media-Alta",I253)))</formula>
    </cfRule>
    <cfRule type="containsText" dxfId="105" priority="154" operator="containsText" text="Media">
      <formula>NOT(ISERROR(SEARCH("Media",I253)))</formula>
    </cfRule>
    <cfRule type="containsText" dxfId="104" priority="155" operator="containsText" text="Alta">
      <formula>NOT(ISERROR(SEARCH("Alta",I253)))</formula>
    </cfRule>
    <cfRule type="containsText" dxfId="103" priority="156" operator="containsText" text="Baja">
      <formula>NOT(ISERROR(SEARCH("Baja",I253)))</formula>
    </cfRule>
  </conditionalFormatting>
  <conditionalFormatting sqref="I253:I254">
    <cfRule type="containsText" dxfId="102" priority="149" operator="containsText" text="Media-Alta">
      <formula>NOT(ISERROR(SEARCH("Media-Alta",I253)))</formula>
    </cfRule>
    <cfRule type="containsText" dxfId="101" priority="150" operator="containsText" text="Media">
      <formula>NOT(ISERROR(SEARCH("Media",I253)))</formula>
    </cfRule>
    <cfRule type="containsText" dxfId="100" priority="151" operator="containsText" text="Alta">
      <formula>NOT(ISERROR(SEARCH("Alta",I253)))</formula>
    </cfRule>
    <cfRule type="containsText" dxfId="99" priority="152" operator="containsText" text="Baja">
      <formula>NOT(ISERROR(SEARCH("Baja",I253)))</formula>
    </cfRule>
  </conditionalFormatting>
  <conditionalFormatting sqref="I268:I273">
    <cfRule type="containsText" dxfId="98" priority="145" operator="containsText" text="Media-Alta">
      <formula>NOT(ISERROR(SEARCH("Media-Alta",I268)))</formula>
    </cfRule>
    <cfRule type="containsText" dxfId="97" priority="146" operator="containsText" text="Media">
      <formula>NOT(ISERROR(SEARCH("Media",I268)))</formula>
    </cfRule>
    <cfRule type="containsText" dxfId="96" priority="147" operator="containsText" text="Alta">
      <formula>NOT(ISERROR(SEARCH("Alta",I268)))</formula>
    </cfRule>
    <cfRule type="containsText" dxfId="95" priority="148" operator="containsText" text="Baja">
      <formula>NOT(ISERROR(SEARCH("Baja",I268)))</formula>
    </cfRule>
  </conditionalFormatting>
  <conditionalFormatting sqref="I268:I273">
    <cfRule type="containsText" dxfId="94" priority="141" operator="containsText" text="Media-Alta">
      <formula>NOT(ISERROR(SEARCH("Media-Alta",I268)))</formula>
    </cfRule>
    <cfRule type="containsText" dxfId="93" priority="142" operator="containsText" text="Media">
      <formula>NOT(ISERROR(SEARCH("Media",I268)))</formula>
    </cfRule>
    <cfRule type="containsText" dxfId="92" priority="143" operator="containsText" text="Alta">
      <formula>NOT(ISERROR(SEARCH("Alta",I268)))</formula>
    </cfRule>
    <cfRule type="containsText" dxfId="91" priority="144" operator="containsText" text="Baja">
      <formula>NOT(ISERROR(SEARCH("Baja",I268)))</formula>
    </cfRule>
  </conditionalFormatting>
  <conditionalFormatting sqref="I274">
    <cfRule type="containsText" dxfId="90" priority="129" operator="containsText" text="Media-Alta">
      <formula>NOT(ISERROR(SEARCH("Media-Alta",I274)))</formula>
    </cfRule>
    <cfRule type="containsText" dxfId="89" priority="130" operator="containsText" text="Media">
      <formula>NOT(ISERROR(SEARCH("Media",I274)))</formula>
    </cfRule>
    <cfRule type="containsText" dxfId="88" priority="131" operator="containsText" text="Alta">
      <formula>NOT(ISERROR(SEARCH("Alta",I274)))</formula>
    </cfRule>
    <cfRule type="containsText" dxfId="87" priority="132" operator="containsText" text="Baja">
      <formula>NOT(ISERROR(SEARCH("Baja",I274)))</formula>
    </cfRule>
  </conditionalFormatting>
  <conditionalFormatting sqref="I274">
    <cfRule type="containsText" dxfId="86" priority="125" operator="containsText" text="Media-Alta">
      <formula>NOT(ISERROR(SEARCH("Media-Alta",I274)))</formula>
    </cfRule>
    <cfRule type="containsText" dxfId="85" priority="126" operator="containsText" text="Media">
      <formula>NOT(ISERROR(SEARCH("Media",I274)))</formula>
    </cfRule>
    <cfRule type="containsText" dxfId="84" priority="127" operator="containsText" text="Alta">
      <formula>NOT(ISERROR(SEARCH("Alta",I274)))</formula>
    </cfRule>
    <cfRule type="containsText" dxfId="83" priority="128" operator="containsText" text="Baja">
      <formula>NOT(ISERROR(SEARCH("Baja",I274)))</formula>
    </cfRule>
  </conditionalFormatting>
  <conditionalFormatting sqref="I275">
    <cfRule type="containsText" dxfId="82" priority="121" operator="containsText" text="Media-Alta">
      <formula>NOT(ISERROR(SEARCH("Media-Alta",I275)))</formula>
    </cfRule>
    <cfRule type="containsText" dxfId="81" priority="122" operator="containsText" text="Media">
      <formula>NOT(ISERROR(SEARCH("Media",I275)))</formula>
    </cfRule>
    <cfRule type="containsText" dxfId="80" priority="123" operator="containsText" text="Alta">
      <formula>NOT(ISERROR(SEARCH("Alta",I275)))</formula>
    </cfRule>
    <cfRule type="containsText" dxfId="79" priority="124" operator="containsText" text="Baja">
      <formula>NOT(ISERROR(SEARCH("Baja",I275)))</formula>
    </cfRule>
  </conditionalFormatting>
  <conditionalFormatting sqref="I275">
    <cfRule type="containsText" dxfId="78" priority="117" operator="containsText" text="Media-Alta">
      <formula>NOT(ISERROR(SEARCH("Media-Alta",I275)))</formula>
    </cfRule>
    <cfRule type="containsText" dxfId="77" priority="118" operator="containsText" text="Media">
      <formula>NOT(ISERROR(SEARCH("Media",I275)))</formula>
    </cfRule>
    <cfRule type="containsText" dxfId="76" priority="119" operator="containsText" text="Alta">
      <formula>NOT(ISERROR(SEARCH("Alta",I275)))</formula>
    </cfRule>
    <cfRule type="containsText" dxfId="75" priority="120" operator="containsText" text="Baja">
      <formula>NOT(ISERROR(SEARCH("Baja",I275)))</formula>
    </cfRule>
  </conditionalFormatting>
  <conditionalFormatting sqref="I276">
    <cfRule type="containsText" dxfId="74" priority="113" operator="containsText" text="Media-Alta">
      <formula>NOT(ISERROR(SEARCH("Media-Alta",I276)))</formula>
    </cfRule>
    <cfRule type="containsText" dxfId="73" priority="114" operator="containsText" text="Media">
      <formula>NOT(ISERROR(SEARCH("Media",I276)))</formula>
    </cfRule>
    <cfRule type="containsText" dxfId="72" priority="115" operator="containsText" text="Alta">
      <formula>NOT(ISERROR(SEARCH("Alta",I276)))</formula>
    </cfRule>
    <cfRule type="containsText" dxfId="71" priority="116" operator="containsText" text="Baja">
      <formula>NOT(ISERROR(SEARCH("Baja",I276)))</formula>
    </cfRule>
  </conditionalFormatting>
  <conditionalFormatting sqref="I276">
    <cfRule type="containsText" dxfId="70" priority="109" operator="containsText" text="Media-Alta">
      <formula>NOT(ISERROR(SEARCH("Media-Alta",I276)))</formula>
    </cfRule>
    <cfRule type="containsText" dxfId="69" priority="110" operator="containsText" text="Media">
      <formula>NOT(ISERROR(SEARCH("Media",I276)))</formula>
    </cfRule>
    <cfRule type="containsText" dxfId="68" priority="111" operator="containsText" text="Alta">
      <formula>NOT(ISERROR(SEARCH("Alta",I276)))</formula>
    </cfRule>
    <cfRule type="containsText" dxfId="67" priority="112" operator="containsText" text="Baja">
      <formula>NOT(ISERROR(SEARCH("Baja",I276)))</formula>
    </cfRule>
  </conditionalFormatting>
  <conditionalFormatting sqref="I283">
    <cfRule type="containsText" dxfId="66" priority="97" operator="containsText" text="Media-Alta">
      <formula>NOT(ISERROR(SEARCH("Media-Alta",I283)))</formula>
    </cfRule>
    <cfRule type="containsText" dxfId="65" priority="98" operator="containsText" text="Media">
      <formula>NOT(ISERROR(SEARCH("Media",I283)))</formula>
    </cfRule>
    <cfRule type="containsText" dxfId="64" priority="99" operator="containsText" text="Alta">
      <formula>NOT(ISERROR(SEARCH("Alta",I283)))</formula>
    </cfRule>
    <cfRule type="containsText" dxfId="63" priority="100" operator="containsText" text="Baja">
      <formula>NOT(ISERROR(SEARCH("Baja",I283)))</formula>
    </cfRule>
  </conditionalFormatting>
  <conditionalFormatting sqref="I283">
    <cfRule type="containsText" dxfId="62" priority="93" operator="containsText" text="Media-Alta">
      <formula>NOT(ISERROR(SEARCH("Media-Alta",I283)))</formula>
    </cfRule>
    <cfRule type="containsText" dxfId="61" priority="94" operator="containsText" text="Media">
      <formula>NOT(ISERROR(SEARCH("Media",I283)))</formula>
    </cfRule>
    <cfRule type="containsText" dxfId="60" priority="95" operator="containsText" text="Alta">
      <formula>NOT(ISERROR(SEARCH("Alta",I283)))</formula>
    </cfRule>
    <cfRule type="containsText" dxfId="59" priority="96" operator="containsText" text="Baja">
      <formula>NOT(ISERROR(SEARCH("Baja",I283)))</formula>
    </cfRule>
  </conditionalFormatting>
  <conditionalFormatting sqref="I284">
    <cfRule type="containsText" dxfId="58" priority="89" operator="containsText" text="Media-Alta">
      <formula>NOT(ISERROR(SEARCH("Media-Alta",I284)))</formula>
    </cfRule>
    <cfRule type="containsText" dxfId="57" priority="90" operator="containsText" text="Media">
      <formula>NOT(ISERROR(SEARCH("Media",I284)))</formula>
    </cfRule>
    <cfRule type="containsText" dxfId="56" priority="91" operator="containsText" text="Alta">
      <formula>NOT(ISERROR(SEARCH("Alta",I284)))</formula>
    </cfRule>
    <cfRule type="containsText" dxfId="55" priority="92" operator="containsText" text="Baja">
      <formula>NOT(ISERROR(SEARCH("Baja",I284)))</formula>
    </cfRule>
  </conditionalFormatting>
  <conditionalFormatting sqref="I284">
    <cfRule type="containsText" dxfId="54" priority="85" operator="containsText" text="Media-Alta">
      <formula>NOT(ISERROR(SEARCH("Media-Alta",I284)))</formula>
    </cfRule>
    <cfRule type="containsText" dxfId="53" priority="86" operator="containsText" text="Media">
      <formula>NOT(ISERROR(SEARCH("Media",I284)))</formula>
    </cfRule>
    <cfRule type="containsText" dxfId="52" priority="87" operator="containsText" text="Alta">
      <formula>NOT(ISERROR(SEARCH("Alta",I284)))</formula>
    </cfRule>
    <cfRule type="containsText" dxfId="51" priority="88" operator="containsText" text="Baja">
      <formula>NOT(ISERROR(SEARCH("Baja",I284)))</formula>
    </cfRule>
  </conditionalFormatting>
  <conditionalFormatting sqref="I289:I290">
    <cfRule type="containsText" dxfId="50" priority="65" operator="containsText" text="Media-Alta">
      <formula>NOT(ISERROR(SEARCH("Media-Alta",I289)))</formula>
    </cfRule>
    <cfRule type="containsText" dxfId="49" priority="66" operator="containsText" text="Media">
      <formula>NOT(ISERROR(SEARCH("Media",I289)))</formula>
    </cfRule>
    <cfRule type="containsText" dxfId="48" priority="67" operator="containsText" text="Alta">
      <formula>NOT(ISERROR(SEARCH("Alta",I289)))</formula>
    </cfRule>
    <cfRule type="containsText" dxfId="47" priority="68" operator="containsText" text="Baja">
      <formula>NOT(ISERROR(SEARCH("Baja",I289)))</formula>
    </cfRule>
  </conditionalFormatting>
  <conditionalFormatting sqref="I293:I294">
    <cfRule type="containsText" dxfId="46" priority="57" operator="containsText" text="Media-Alta">
      <formula>NOT(ISERROR(SEARCH("Media-Alta",I293)))</formula>
    </cfRule>
    <cfRule type="containsText" dxfId="45" priority="58" operator="containsText" text="Media">
      <formula>NOT(ISERROR(SEARCH("Media",I293)))</formula>
    </cfRule>
    <cfRule type="containsText" dxfId="44" priority="59" operator="containsText" text="Alta">
      <formula>NOT(ISERROR(SEARCH("Alta",I293)))</formula>
    </cfRule>
    <cfRule type="containsText" dxfId="43" priority="60" operator="containsText" text="Baja">
      <formula>NOT(ISERROR(SEARCH("Baja",I293)))</formula>
    </cfRule>
  </conditionalFormatting>
  <conditionalFormatting sqref="I295">
    <cfRule type="containsText" dxfId="42" priority="53" operator="containsText" text="Media-Alta">
      <formula>NOT(ISERROR(SEARCH("Media-Alta",I295)))</formula>
    </cfRule>
    <cfRule type="containsText" dxfId="41" priority="54" operator="containsText" text="Media">
      <formula>NOT(ISERROR(SEARCH("Media",I295)))</formula>
    </cfRule>
    <cfRule type="containsText" dxfId="40" priority="55" operator="containsText" text="Alta">
      <formula>NOT(ISERROR(SEARCH("Alta",I295)))</formula>
    </cfRule>
    <cfRule type="containsText" dxfId="39" priority="56" operator="containsText" text="Baja">
      <formula>NOT(ISERROR(SEARCH("Baja",I295)))</formula>
    </cfRule>
  </conditionalFormatting>
  <conditionalFormatting sqref="I295">
    <cfRule type="containsText" dxfId="38" priority="49" operator="containsText" text="Media-Alta">
      <formula>NOT(ISERROR(SEARCH("Media-Alta",I295)))</formula>
    </cfRule>
    <cfRule type="containsText" dxfId="37" priority="50" operator="containsText" text="Media">
      <formula>NOT(ISERROR(SEARCH("Media",I295)))</formula>
    </cfRule>
    <cfRule type="containsText" dxfId="36" priority="51" operator="containsText" text="Alta">
      <formula>NOT(ISERROR(SEARCH("Alta",I295)))</formula>
    </cfRule>
    <cfRule type="containsText" dxfId="35" priority="52" operator="containsText" text="Baja">
      <formula>NOT(ISERROR(SEARCH("Baja",I295)))</formula>
    </cfRule>
  </conditionalFormatting>
  <conditionalFormatting sqref="I296:I299">
    <cfRule type="containsText" dxfId="34" priority="45" operator="containsText" text="Media-Alta">
      <formula>NOT(ISERROR(SEARCH("Media-Alta",I296)))</formula>
    </cfRule>
    <cfRule type="containsText" dxfId="33" priority="46" operator="containsText" text="Media">
      <formula>NOT(ISERROR(SEARCH("Media",I296)))</formula>
    </cfRule>
    <cfRule type="containsText" dxfId="32" priority="47" operator="containsText" text="Alta">
      <formula>NOT(ISERROR(SEARCH("Alta",I296)))</formula>
    </cfRule>
    <cfRule type="containsText" dxfId="31" priority="48" operator="containsText" text="Baja">
      <formula>NOT(ISERROR(SEARCH("Baja",I296)))</formula>
    </cfRule>
  </conditionalFormatting>
  <conditionalFormatting sqref="I161:I162">
    <cfRule type="containsText" dxfId="30" priority="33" operator="containsText" text="Media-Alta">
      <formula>NOT(ISERROR(SEARCH("Media-Alta",I161)))</formula>
    </cfRule>
    <cfRule type="containsText" dxfId="29" priority="34" operator="containsText" text="Media">
      <formula>NOT(ISERROR(SEARCH("Media",I161)))</formula>
    </cfRule>
    <cfRule type="containsText" dxfId="28" priority="35" operator="containsText" text="Alta">
      <formula>NOT(ISERROR(SEARCH("Alta",I161)))</formula>
    </cfRule>
    <cfRule type="containsText" dxfId="27" priority="36" operator="containsText" text="Baja">
      <formula>NOT(ISERROR(SEARCH("Baja",I161)))</formula>
    </cfRule>
  </conditionalFormatting>
  <conditionalFormatting sqref="I163">
    <cfRule type="containsText" dxfId="26" priority="29" operator="containsText" text="Media-Alta">
      <formula>NOT(ISERROR(SEARCH("Media-Alta",I163)))</formula>
    </cfRule>
    <cfRule type="containsText" dxfId="25" priority="30" operator="containsText" text="Media">
      <formula>NOT(ISERROR(SEARCH("Media",I163)))</formula>
    </cfRule>
    <cfRule type="containsText" dxfId="24" priority="31" operator="containsText" text="Alta">
      <formula>NOT(ISERROR(SEARCH("Alta",I163)))</formula>
    </cfRule>
    <cfRule type="containsText" dxfId="23" priority="32" operator="containsText" text="Baja">
      <formula>NOT(ISERROR(SEARCH("Baja",I163)))</formula>
    </cfRule>
  </conditionalFormatting>
  <conditionalFormatting sqref="I168">
    <cfRule type="containsText" dxfId="22" priority="25" operator="containsText" text="Media-Alta">
      <formula>NOT(ISERROR(SEARCH("Media-Alta",I168)))</formula>
    </cfRule>
    <cfRule type="containsText" dxfId="21" priority="26" operator="containsText" text="Media">
      <formula>NOT(ISERROR(SEARCH("Media",I168)))</formula>
    </cfRule>
    <cfRule type="containsText" dxfId="20" priority="27" operator="containsText" text="Alta">
      <formula>NOT(ISERROR(SEARCH("Alta",I168)))</formula>
    </cfRule>
    <cfRule type="containsText" dxfId="19" priority="28" operator="containsText" text="Baja">
      <formula>NOT(ISERROR(SEARCH("Baja",I168)))</formula>
    </cfRule>
  </conditionalFormatting>
  <conditionalFormatting sqref="I169">
    <cfRule type="containsText" dxfId="18" priority="21" operator="containsText" text="Media-Alta">
      <formula>NOT(ISERROR(SEARCH("Media-Alta",I169)))</formula>
    </cfRule>
    <cfRule type="containsText" dxfId="17" priority="22" operator="containsText" text="Media">
      <formula>NOT(ISERROR(SEARCH("Media",I169)))</formula>
    </cfRule>
    <cfRule type="containsText" dxfId="16" priority="23" operator="containsText" text="Alta">
      <formula>NOT(ISERROR(SEARCH("Alta",I169)))</formula>
    </cfRule>
    <cfRule type="containsText" dxfId="15" priority="24" operator="containsText" text="Baja">
      <formula>NOT(ISERROR(SEARCH("Baja",I169)))</formula>
    </cfRule>
  </conditionalFormatting>
  <conditionalFormatting sqref="I180">
    <cfRule type="containsText" dxfId="14" priority="17" operator="containsText" text="Media-Alta">
      <formula>NOT(ISERROR(SEARCH("Media-Alta",I180)))</formula>
    </cfRule>
    <cfRule type="containsText" dxfId="13" priority="18" operator="containsText" text="Media">
      <formula>NOT(ISERROR(SEARCH("Media",I180)))</formula>
    </cfRule>
    <cfRule type="containsText" dxfId="12" priority="19" operator="containsText" text="Alta">
      <formula>NOT(ISERROR(SEARCH("Alta",I180)))</formula>
    </cfRule>
    <cfRule type="containsText" dxfId="11" priority="20" operator="containsText" text="Baja">
      <formula>NOT(ISERROR(SEARCH("Baja",I180)))</formula>
    </cfRule>
  </conditionalFormatting>
  <conditionalFormatting sqref="I183">
    <cfRule type="containsText" dxfId="10" priority="13" operator="containsText" text="Media-Alta">
      <formula>NOT(ISERROR(SEARCH("Media-Alta",I183)))</formula>
    </cfRule>
    <cfRule type="containsText" dxfId="9" priority="14" operator="containsText" text="Media">
      <formula>NOT(ISERROR(SEARCH("Media",I183)))</formula>
    </cfRule>
    <cfRule type="containsText" dxfId="8" priority="15" operator="containsText" text="Alta">
      <formula>NOT(ISERROR(SEARCH("Alta",I183)))</formula>
    </cfRule>
    <cfRule type="containsText" dxfId="7" priority="16" operator="containsText" text="Baja">
      <formula>NOT(ISERROR(SEARCH("Baja",I183)))</formula>
    </cfRule>
  </conditionalFormatting>
  <conditionalFormatting sqref="I89:I147">
    <cfRule type="containsText" dxfId="6" priority="9" operator="containsText" text="Media-Alta">
      <formula>NOT(ISERROR(SEARCH("Media-Alta",I89)))</formula>
    </cfRule>
    <cfRule type="containsText" dxfId="5" priority="10" operator="containsText" text="Media">
      <formula>NOT(ISERROR(SEARCH("Media",I89)))</formula>
    </cfRule>
    <cfRule type="containsText" dxfId="4" priority="11" operator="containsText" text="Alta">
      <formula>NOT(ISERROR(SEARCH("Alta",I89)))</formula>
    </cfRule>
    <cfRule type="containsText" dxfId="3" priority="12" operator="containsText" text="Baja">
      <formula>NOT(ISERROR(SEARCH("Baja",I89)))</formula>
    </cfRule>
  </conditionalFormatting>
  <dataValidations count="5">
    <dataValidation type="list" allowBlank="1" showInputMessage="1" showErrorMessage="1" sqref="D304:D313 D181:D302 D149:D179 D6:D73 D75:D77 D79:D107 D109 D111:D147 D315:D517" xr:uid="{00000000-0002-0000-0000-000000000000}">
      <formula1>pUsuarios</formula1>
    </dataValidation>
    <dataValidation type="list" allowBlank="1" showInputMessage="1" showErrorMessage="1" sqref="E304:E313 E181:E302 E149:E179 E6:E147 E315:E517" xr:uid="{00000000-0002-0000-0000-000001000000}">
      <formula1>pAtiende</formula1>
    </dataValidation>
    <dataValidation type="list" allowBlank="1" showInputMessage="1" showErrorMessage="1" sqref="F149:F179 F6:F147 F181:F517" xr:uid="{00000000-0002-0000-0000-000002000000}">
      <formula1>pTipo</formula1>
    </dataValidation>
    <dataValidation type="list" allowBlank="1" showInputMessage="1" showErrorMessage="1" sqref="I149:I179 I6:I147 I181:I517" xr:uid="{00000000-0002-0000-0000-000003000000}">
      <formula1>pGravedad</formula1>
    </dataValidation>
    <dataValidation type="list" allowBlank="1" showInputMessage="1" showErrorMessage="1" sqref="J149:J179 J6:J147 J181:J517" xr:uid="{00000000-0002-0000-0000-000004000000}">
      <formula1>pEstatus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C10" sqref="C10"/>
    </sheetView>
  </sheetViews>
  <sheetFormatPr baseColWidth="10" defaultRowHeight="14.4" x14ac:dyDescent="0.3"/>
  <cols>
    <col min="1" max="1" width="3.109375" style="20" customWidth="1"/>
    <col min="3" max="3" width="17.6640625" customWidth="1"/>
    <col min="4" max="4" width="51" customWidth="1"/>
    <col min="5" max="5" width="18.109375" customWidth="1"/>
    <col min="6" max="6" width="15.5546875" bestFit="1" customWidth="1"/>
    <col min="7" max="7" width="21.33203125" customWidth="1"/>
  </cols>
  <sheetData>
    <row r="1" spans="1:7" s="20" customFormat="1" ht="18" x14ac:dyDescent="0.35">
      <c r="B1" s="138" t="s">
        <v>68</v>
      </c>
      <c r="C1" s="138"/>
      <c r="D1" s="138"/>
      <c r="E1" s="33"/>
    </row>
    <row r="2" spans="1:7" s="20" customFormat="1" x14ac:dyDescent="0.3"/>
    <row r="3" spans="1:7" s="20" customFormat="1" x14ac:dyDescent="0.3">
      <c r="B3" s="30" t="s">
        <v>18</v>
      </c>
      <c r="C3" s="30" t="s">
        <v>33</v>
      </c>
      <c r="D3" s="30" t="s">
        <v>56</v>
      </c>
      <c r="E3" s="30" t="s">
        <v>55</v>
      </c>
      <c r="F3" s="30" t="s">
        <v>57</v>
      </c>
      <c r="G3" s="30" t="s">
        <v>66</v>
      </c>
    </row>
    <row r="4" spans="1:7" x14ac:dyDescent="0.3">
      <c r="A4" s="143" t="s">
        <v>76</v>
      </c>
      <c r="B4" s="55" t="s">
        <v>32</v>
      </c>
      <c r="C4" s="22"/>
      <c r="D4" s="22"/>
      <c r="E4" s="21"/>
      <c r="F4" s="22"/>
      <c r="G4" s="25"/>
    </row>
    <row r="5" spans="1:7" s="20" customFormat="1" x14ac:dyDescent="0.3">
      <c r="A5" s="143"/>
      <c r="B5" s="29" t="s">
        <v>31</v>
      </c>
      <c r="C5" s="22"/>
      <c r="D5" s="22"/>
      <c r="E5" s="21"/>
      <c r="F5" s="22"/>
      <c r="G5" s="25"/>
    </row>
    <row r="6" spans="1:7" x14ac:dyDescent="0.3">
      <c r="A6" s="143"/>
      <c r="B6" s="28" t="s">
        <v>35</v>
      </c>
      <c r="C6" s="22"/>
      <c r="D6" s="22"/>
      <c r="E6" s="21"/>
      <c r="G6" s="25"/>
    </row>
    <row r="7" spans="1:7" s="20" customFormat="1" x14ac:dyDescent="0.3">
      <c r="A7" s="143"/>
      <c r="B7" s="28"/>
      <c r="C7" s="22"/>
      <c r="D7" s="22"/>
      <c r="E7" s="21"/>
    </row>
    <row r="8" spans="1:7" s="8" customFormat="1" x14ac:dyDescent="0.3">
      <c r="C8" s="35"/>
      <c r="D8" s="35"/>
      <c r="E8" s="36"/>
    </row>
    <row r="9" spans="1:7" ht="15" customHeight="1" x14ac:dyDescent="0.3">
      <c r="A9" s="144" t="s">
        <v>64</v>
      </c>
      <c r="B9" s="27" t="s">
        <v>30</v>
      </c>
      <c r="C9" s="22"/>
      <c r="D9" s="22"/>
      <c r="E9" s="31"/>
    </row>
    <row r="10" spans="1:7" s="20" customFormat="1" x14ac:dyDescent="0.3">
      <c r="A10" s="144"/>
      <c r="B10" s="27"/>
      <c r="C10" s="22"/>
      <c r="D10" s="22"/>
      <c r="E10" s="31"/>
    </row>
    <row r="11" spans="1:7" s="20" customFormat="1" x14ac:dyDescent="0.3">
      <c r="A11" s="144"/>
      <c r="B11" s="26" t="s">
        <v>29</v>
      </c>
      <c r="C11" s="22"/>
      <c r="D11" s="22"/>
      <c r="E11" s="31"/>
    </row>
    <row r="12" spans="1:7" s="20" customFormat="1" x14ac:dyDescent="0.3">
      <c r="A12" s="144"/>
      <c r="B12" s="26"/>
      <c r="C12" s="22"/>
      <c r="D12" s="22"/>
      <c r="E12" s="31"/>
    </row>
    <row r="13" spans="1:7" s="20" customFormat="1" x14ac:dyDescent="0.3">
      <c r="A13" s="144"/>
      <c r="B13" s="26"/>
      <c r="C13" s="22"/>
      <c r="D13" s="22"/>
      <c r="E13" s="32"/>
    </row>
    <row r="14" spans="1:7" x14ac:dyDescent="0.3">
      <c r="A14" s="144"/>
      <c r="B14" s="26"/>
      <c r="C14" s="22"/>
      <c r="D14" s="22"/>
      <c r="E14" s="31"/>
      <c r="F14" s="20"/>
    </row>
    <row r="15" spans="1:7" x14ac:dyDescent="0.3">
      <c r="A15" s="144"/>
      <c r="B15" s="26"/>
      <c r="C15" s="22"/>
      <c r="D15" s="22"/>
      <c r="E15" s="31"/>
      <c r="F15" s="20"/>
    </row>
    <row r="16" spans="1:7" x14ac:dyDescent="0.3">
      <c r="A16" s="37"/>
      <c r="C16" s="22"/>
      <c r="D16" s="22"/>
      <c r="E16" s="31"/>
      <c r="F16" s="20"/>
    </row>
  </sheetData>
  <mergeCells count="3">
    <mergeCell ref="B1:D1"/>
    <mergeCell ref="A4:A7"/>
    <mergeCell ref="A9:A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36"/>
  <sheetViews>
    <sheetView topLeftCell="A22" workbookViewId="0">
      <selection activeCell="C31" sqref="C31:C32"/>
    </sheetView>
  </sheetViews>
  <sheetFormatPr baseColWidth="10" defaultColWidth="11.44140625" defaultRowHeight="14.4" x14ac:dyDescent="0.3"/>
  <cols>
    <col min="1" max="1" width="3.109375" style="20" customWidth="1"/>
    <col min="2" max="2" width="17.88671875" style="20" bestFit="1" customWidth="1"/>
    <col min="3" max="3" width="85.6640625" style="20" customWidth="1"/>
    <col min="4" max="4" width="11.44140625" style="20" customWidth="1"/>
    <col min="5" max="16384" width="11.44140625" style="20"/>
  </cols>
  <sheetData>
    <row r="1" spans="2:3" ht="18" x14ac:dyDescent="0.35">
      <c r="B1" s="138" t="s">
        <v>69</v>
      </c>
      <c r="C1" s="138"/>
    </row>
    <row r="2" spans="2:3" ht="15" thickBot="1" x14ac:dyDescent="0.35"/>
    <row r="3" spans="2:3" x14ac:dyDescent="0.3">
      <c r="B3" s="38" t="s">
        <v>33</v>
      </c>
      <c r="C3" s="42"/>
    </row>
    <row r="4" spans="2:3" x14ac:dyDescent="0.3">
      <c r="B4" s="39" t="s">
        <v>70</v>
      </c>
      <c r="C4" s="43"/>
    </row>
    <row r="5" spans="2:3" x14ac:dyDescent="0.3">
      <c r="B5" s="40" t="s">
        <v>71</v>
      </c>
      <c r="C5" s="43"/>
    </row>
    <row r="6" spans="2:3" x14ac:dyDescent="0.3">
      <c r="B6" s="39" t="s">
        <v>72</v>
      </c>
      <c r="C6" s="44"/>
    </row>
    <row r="7" spans="2:3" x14ac:dyDescent="0.3">
      <c r="B7" s="39" t="s">
        <v>73</v>
      </c>
      <c r="C7" s="44"/>
    </row>
    <row r="8" spans="2:3" ht="15" thickBot="1" x14ac:dyDescent="0.35">
      <c r="B8" s="41" t="s">
        <v>55</v>
      </c>
      <c r="C8" s="45"/>
    </row>
    <row r="9" spans="2:3" ht="15" thickBot="1" x14ac:dyDescent="0.35"/>
    <row r="10" spans="2:3" x14ac:dyDescent="0.3">
      <c r="B10" s="38" t="s">
        <v>33</v>
      </c>
      <c r="C10" s="42"/>
    </row>
    <row r="11" spans="2:3" x14ac:dyDescent="0.3">
      <c r="B11" s="39" t="s">
        <v>70</v>
      </c>
      <c r="C11" s="43"/>
    </row>
    <row r="12" spans="2:3" x14ac:dyDescent="0.3">
      <c r="B12" s="40" t="s">
        <v>71</v>
      </c>
      <c r="C12" s="43"/>
    </row>
    <row r="13" spans="2:3" x14ac:dyDescent="0.3">
      <c r="B13" s="39" t="s">
        <v>72</v>
      </c>
      <c r="C13" s="44"/>
    </row>
    <row r="14" spans="2:3" x14ac:dyDescent="0.3">
      <c r="B14" s="39" t="s">
        <v>73</v>
      </c>
      <c r="C14" s="44"/>
    </row>
    <row r="15" spans="2:3" ht="15" thickBot="1" x14ac:dyDescent="0.35">
      <c r="B15" s="41" t="s">
        <v>55</v>
      </c>
      <c r="C15" s="45"/>
    </row>
    <row r="16" spans="2:3" ht="15" thickBot="1" x14ac:dyDescent="0.35"/>
    <row r="17" spans="2:3" x14ac:dyDescent="0.3">
      <c r="B17" s="38" t="s">
        <v>33</v>
      </c>
      <c r="C17" s="42"/>
    </row>
    <row r="18" spans="2:3" x14ac:dyDescent="0.3">
      <c r="B18" s="39" t="s">
        <v>70</v>
      </c>
      <c r="C18" s="43"/>
    </row>
    <row r="19" spans="2:3" x14ac:dyDescent="0.3">
      <c r="B19" s="40" t="s">
        <v>71</v>
      </c>
      <c r="C19" s="43"/>
    </row>
    <row r="20" spans="2:3" x14ac:dyDescent="0.3">
      <c r="B20" s="39" t="s">
        <v>72</v>
      </c>
      <c r="C20" s="44"/>
    </row>
    <row r="21" spans="2:3" x14ac:dyDescent="0.3">
      <c r="B21" s="39" t="s">
        <v>73</v>
      </c>
      <c r="C21" s="44"/>
    </row>
    <row r="22" spans="2:3" ht="15" thickBot="1" x14ac:dyDescent="0.35">
      <c r="B22" s="41" t="s">
        <v>55</v>
      </c>
      <c r="C22" s="45"/>
    </row>
    <row r="23" spans="2:3" ht="15" thickBot="1" x14ac:dyDescent="0.35"/>
    <row r="24" spans="2:3" x14ac:dyDescent="0.3">
      <c r="B24" s="38" t="s">
        <v>33</v>
      </c>
      <c r="C24" s="42"/>
    </row>
    <row r="25" spans="2:3" x14ac:dyDescent="0.3">
      <c r="B25" s="39" t="s">
        <v>70</v>
      </c>
      <c r="C25" s="43"/>
    </row>
    <row r="26" spans="2:3" x14ac:dyDescent="0.3">
      <c r="B26" s="40" t="s">
        <v>71</v>
      </c>
      <c r="C26" s="43"/>
    </row>
    <row r="27" spans="2:3" x14ac:dyDescent="0.3">
      <c r="B27" s="39" t="s">
        <v>72</v>
      </c>
      <c r="C27" s="44"/>
    </row>
    <row r="28" spans="2:3" x14ac:dyDescent="0.3">
      <c r="B28" s="39" t="s">
        <v>73</v>
      </c>
      <c r="C28" s="44"/>
    </row>
    <row r="29" spans="2:3" ht="15" thickBot="1" x14ac:dyDescent="0.35">
      <c r="B29" s="41" t="s">
        <v>55</v>
      </c>
      <c r="C29" s="45"/>
    </row>
    <row r="30" spans="2:3" ht="15" thickBot="1" x14ac:dyDescent="0.35"/>
    <row r="31" spans="2:3" x14ac:dyDescent="0.3">
      <c r="B31" s="38" t="s">
        <v>33</v>
      </c>
      <c r="C31" s="42"/>
    </row>
    <row r="32" spans="2:3" x14ac:dyDescent="0.3">
      <c r="B32" s="39" t="s">
        <v>70</v>
      </c>
      <c r="C32" s="43"/>
    </row>
    <row r="33" spans="2:3" x14ac:dyDescent="0.3">
      <c r="B33" s="40" t="s">
        <v>71</v>
      </c>
      <c r="C33" s="43"/>
    </row>
    <row r="34" spans="2:3" x14ac:dyDescent="0.3">
      <c r="B34" s="39" t="s">
        <v>72</v>
      </c>
      <c r="C34" s="44"/>
    </row>
    <row r="35" spans="2:3" x14ac:dyDescent="0.3">
      <c r="B35" s="39" t="s">
        <v>73</v>
      </c>
      <c r="C35" s="44"/>
    </row>
    <row r="36" spans="2:3" ht="15" thickBot="1" x14ac:dyDescent="0.35">
      <c r="B36" s="41" t="s">
        <v>55</v>
      </c>
      <c r="C36" s="45"/>
    </row>
  </sheetData>
  <mergeCells count="1">
    <mergeCell ref="B1:C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71"/>
  <sheetViews>
    <sheetView workbookViewId="0">
      <selection activeCell="C3" sqref="C3:C5"/>
    </sheetView>
  </sheetViews>
  <sheetFormatPr baseColWidth="10" defaultColWidth="11.44140625" defaultRowHeight="14.4" x14ac:dyDescent="0.3"/>
  <cols>
    <col min="1" max="1" width="3.109375" style="20" customWidth="1"/>
    <col min="2" max="2" width="17.88671875" style="20" bestFit="1" customWidth="1"/>
    <col min="3" max="3" width="85.6640625" style="20" customWidth="1"/>
    <col min="4" max="16384" width="11.44140625" style="20"/>
  </cols>
  <sheetData>
    <row r="1" spans="2:3" ht="18" x14ac:dyDescent="0.35">
      <c r="B1" s="138" t="s">
        <v>74</v>
      </c>
      <c r="C1" s="138"/>
    </row>
    <row r="2" spans="2:3" ht="15" thickBot="1" x14ac:dyDescent="0.35"/>
    <row r="3" spans="2:3" x14ac:dyDescent="0.3">
      <c r="B3" s="50" t="s">
        <v>33</v>
      </c>
      <c r="C3" s="46"/>
    </row>
    <row r="4" spans="2:3" x14ac:dyDescent="0.3">
      <c r="B4" s="51" t="s">
        <v>70</v>
      </c>
      <c r="C4" s="47"/>
    </row>
    <row r="5" spans="2:3" x14ac:dyDescent="0.3">
      <c r="B5" s="52" t="s">
        <v>71</v>
      </c>
      <c r="C5" s="47"/>
    </row>
    <row r="6" spans="2:3" x14ac:dyDescent="0.3">
      <c r="B6" s="51" t="s">
        <v>72</v>
      </c>
      <c r="C6" s="48"/>
    </row>
    <row r="7" spans="2:3" x14ac:dyDescent="0.3">
      <c r="B7" s="51" t="s">
        <v>73</v>
      </c>
      <c r="C7" s="48"/>
    </row>
    <row r="8" spans="2:3" ht="15" thickBot="1" x14ac:dyDescent="0.35">
      <c r="B8" s="53" t="s">
        <v>55</v>
      </c>
      <c r="C8" s="49"/>
    </row>
    <row r="9" spans="2:3" ht="15" thickBot="1" x14ac:dyDescent="0.35">
      <c r="B9" s="54"/>
    </row>
    <row r="10" spans="2:3" x14ac:dyDescent="0.3">
      <c r="B10" s="50" t="s">
        <v>33</v>
      </c>
      <c r="C10" s="46"/>
    </row>
    <row r="11" spans="2:3" x14ac:dyDescent="0.3">
      <c r="B11" s="51" t="s">
        <v>70</v>
      </c>
      <c r="C11" s="47"/>
    </row>
    <row r="12" spans="2:3" x14ac:dyDescent="0.3">
      <c r="B12" s="52" t="s">
        <v>71</v>
      </c>
      <c r="C12" s="47"/>
    </row>
    <row r="13" spans="2:3" x14ac:dyDescent="0.3">
      <c r="B13" s="51" t="s">
        <v>72</v>
      </c>
      <c r="C13" s="48"/>
    </row>
    <row r="14" spans="2:3" x14ac:dyDescent="0.3">
      <c r="B14" s="51" t="s">
        <v>73</v>
      </c>
      <c r="C14" s="48"/>
    </row>
    <row r="15" spans="2:3" ht="15" thickBot="1" x14ac:dyDescent="0.35">
      <c r="B15" s="53" t="s">
        <v>55</v>
      </c>
      <c r="C15" s="49"/>
    </row>
    <row r="16" spans="2:3" ht="15" thickBot="1" x14ac:dyDescent="0.35">
      <c r="B16" s="54"/>
    </row>
    <row r="17" spans="2:3" x14ac:dyDescent="0.3">
      <c r="B17" s="50" t="s">
        <v>33</v>
      </c>
      <c r="C17" s="46"/>
    </row>
    <row r="18" spans="2:3" x14ac:dyDescent="0.3">
      <c r="B18" s="51" t="s">
        <v>70</v>
      </c>
      <c r="C18" s="47"/>
    </row>
    <row r="19" spans="2:3" x14ac:dyDescent="0.3">
      <c r="B19" s="52" t="s">
        <v>71</v>
      </c>
      <c r="C19" s="47"/>
    </row>
    <row r="20" spans="2:3" x14ac:dyDescent="0.3">
      <c r="B20" s="51" t="s">
        <v>72</v>
      </c>
      <c r="C20" s="48"/>
    </row>
    <row r="21" spans="2:3" x14ac:dyDescent="0.3">
      <c r="B21" s="51" t="s">
        <v>73</v>
      </c>
      <c r="C21" s="48"/>
    </row>
    <row r="22" spans="2:3" ht="15" thickBot="1" x14ac:dyDescent="0.35">
      <c r="B22" s="53" t="s">
        <v>55</v>
      </c>
      <c r="C22" s="49"/>
    </row>
    <row r="23" spans="2:3" ht="15" thickBot="1" x14ac:dyDescent="0.35">
      <c r="B23" s="54"/>
    </row>
    <row r="24" spans="2:3" x14ac:dyDescent="0.3">
      <c r="B24" s="50" t="s">
        <v>33</v>
      </c>
      <c r="C24" s="46"/>
    </row>
    <row r="25" spans="2:3" x14ac:dyDescent="0.3">
      <c r="B25" s="51" t="s">
        <v>70</v>
      </c>
      <c r="C25" s="47"/>
    </row>
    <row r="26" spans="2:3" x14ac:dyDescent="0.3">
      <c r="B26" s="52" t="s">
        <v>71</v>
      </c>
      <c r="C26" s="47"/>
    </row>
    <row r="27" spans="2:3" x14ac:dyDescent="0.3">
      <c r="B27" s="51" t="s">
        <v>72</v>
      </c>
      <c r="C27" s="48"/>
    </row>
    <row r="28" spans="2:3" x14ac:dyDescent="0.3">
      <c r="B28" s="51" t="s">
        <v>73</v>
      </c>
      <c r="C28" s="48"/>
    </row>
    <row r="29" spans="2:3" ht="15" thickBot="1" x14ac:dyDescent="0.35">
      <c r="B29" s="53" t="s">
        <v>55</v>
      </c>
      <c r="C29" s="49"/>
    </row>
    <row r="30" spans="2:3" ht="15" thickBot="1" x14ac:dyDescent="0.35">
      <c r="B30" s="54"/>
    </row>
    <row r="31" spans="2:3" x14ac:dyDescent="0.3">
      <c r="B31" s="50" t="s">
        <v>33</v>
      </c>
      <c r="C31" s="46"/>
    </row>
    <row r="32" spans="2:3" x14ac:dyDescent="0.3">
      <c r="B32" s="51" t="s">
        <v>70</v>
      </c>
      <c r="C32" s="47"/>
    </row>
    <row r="33" spans="2:3" x14ac:dyDescent="0.3">
      <c r="B33" s="52" t="s">
        <v>71</v>
      </c>
      <c r="C33" s="47"/>
    </row>
    <row r="34" spans="2:3" x14ac:dyDescent="0.3">
      <c r="B34" s="51" t="s">
        <v>72</v>
      </c>
      <c r="C34" s="48"/>
    </row>
    <row r="35" spans="2:3" x14ac:dyDescent="0.3">
      <c r="B35" s="51" t="s">
        <v>73</v>
      </c>
      <c r="C35" s="48"/>
    </row>
    <row r="36" spans="2:3" ht="15" thickBot="1" x14ac:dyDescent="0.35">
      <c r="B36" s="53" t="s">
        <v>55</v>
      </c>
      <c r="C36" s="49"/>
    </row>
    <row r="37" spans="2:3" ht="15" thickBot="1" x14ac:dyDescent="0.35">
      <c r="B37" s="54"/>
    </row>
    <row r="38" spans="2:3" x14ac:dyDescent="0.3">
      <c r="B38" s="50" t="s">
        <v>33</v>
      </c>
      <c r="C38" s="46"/>
    </row>
    <row r="39" spans="2:3" x14ac:dyDescent="0.3">
      <c r="B39" s="51" t="s">
        <v>70</v>
      </c>
      <c r="C39" s="47"/>
    </row>
    <row r="40" spans="2:3" x14ac:dyDescent="0.3">
      <c r="B40" s="52" t="s">
        <v>71</v>
      </c>
      <c r="C40" s="47"/>
    </row>
    <row r="41" spans="2:3" x14ac:dyDescent="0.3">
      <c r="B41" s="51" t="s">
        <v>72</v>
      </c>
      <c r="C41" s="48"/>
    </row>
    <row r="42" spans="2:3" x14ac:dyDescent="0.3">
      <c r="B42" s="51" t="s">
        <v>73</v>
      </c>
      <c r="C42" s="48"/>
    </row>
    <row r="43" spans="2:3" ht="15" thickBot="1" x14ac:dyDescent="0.35">
      <c r="B43" s="53" t="s">
        <v>55</v>
      </c>
      <c r="C43" s="49"/>
    </row>
    <row r="44" spans="2:3" ht="15" thickBot="1" x14ac:dyDescent="0.35">
      <c r="B44" s="54"/>
    </row>
    <row r="45" spans="2:3" x14ac:dyDescent="0.3">
      <c r="B45" s="50" t="s">
        <v>33</v>
      </c>
      <c r="C45" s="46"/>
    </row>
    <row r="46" spans="2:3" x14ac:dyDescent="0.3">
      <c r="B46" s="51" t="s">
        <v>70</v>
      </c>
      <c r="C46" s="47"/>
    </row>
    <row r="47" spans="2:3" x14ac:dyDescent="0.3">
      <c r="B47" s="52" t="s">
        <v>71</v>
      </c>
      <c r="C47" s="47"/>
    </row>
    <row r="48" spans="2:3" x14ac:dyDescent="0.3">
      <c r="B48" s="51" t="s">
        <v>72</v>
      </c>
      <c r="C48" s="48"/>
    </row>
    <row r="49" spans="2:3" x14ac:dyDescent="0.3">
      <c r="B49" s="51" t="s">
        <v>73</v>
      </c>
      <c r="C49" s="48"/>
    </row>
    <row r="50" spans="2:3" ht="15" thickBot="1" x14ac:dyDescent="0.35">
      <c r="B50" s="53" t="s">
        <v>55</v>
      </c>
      <c r="C50" s="49"/>
    </row>
    <row r="51" spans="2:3" ht="15" thickBot="1" x14ac:dyDescent="0.35">
      <c r="B51" s="54"/>
    </row>
    <row r="52" spans="2:3" x14ac:dyDescent="0.3">
      <c r="B52" s="50" t="s">
        <v>33</v>
      </c>
      <c r="C52" s="46"/>
    </row>
    <row r="53" spans="2:3" x14ac:dyDescent="0.3">
      <c r="B53" s="51" t="s">
        <v>70</v>
      </c>
      <c r="C53" s="47"/>
    </row>
    <row r="54" spans="2:3" x14ac:dyDescent="0.3">
      <c r="B54" s="52" t="s">
        <v>71</v>
      </c>
      <c r="C54" s="47"/>
    </row>
    <row r="55" spans="2:3" x14ac:dyDescent="0.3">
      <c r="B55" s="51" t="s">
        <v>72</v>
      </c>
      <c r="C55" s="48"/>
    </row>
    <row r="56" spans="2:3" x14ac:dyDescent="0.3">
      <c r="B56" s="51" t="s">
        <v>73</v>
      </c>
      <c r="C56" s="48"/>
    </row>
    <row r="57" spans="2:3" ht="15" thickBot="1" x14ac:dyDescent="0.35">
      <c r="B57" s="53" t="s">
        <v>55</v>
      </c>
      <c r="C57" s="49"/>
    </row>
    <row r="58" spans="2:3" ht="15" thickBot="1" x14ac:dyDescent="0.35">
      <c r="B58" s="54"/>
    </row>
    <row r="59" spans="2:3" x14ac:dyDescent="0.3">
      <c r="B59" s="50" t="s">
        <v>33</v>
      </c>
      <c r="C59" s="46"/>
    </row>
    <row r="60" spans="2:3" x14ac:dyDescent="0.3">
      <c r="B60" s="51" t="s">
        <v>70</v>
      </c>
      <c r="C60" s="47"/>
    </row>
    <row r="61" spans="2:3" x14ac:dyDescent="0.3">
      <c r="B61" s="52" t="s">
        <v>71</v>
      </c>
      <c r="C61" s="47"/>
    </row>
    <row r="62" spans="2:3" x14ac:dyDescent="0.3">
      <c r="B62" s="51" t="s">
        <v>72</v>
      </c>
      <c r="C62" s="48"/>
    </row>
    <row r="63" spans="2:3" x14ac:dyDescent="0.3">
      <c r="B63" s="51" t="s">
        <v>73</v>
      </c>
      <c r="C63" s="48"/>
    </row>
    <row r="64" spans="2:3" ht="15" thickBot="1" x14ac:dyDescent="0.35">
      <c r="B64" s="53" t="s">
        <v>55</v>
      </c>
      <c r="C64" s="49"/>
    </row>
    <row r="65" spans="2:3" ht="15" thickBot="1" x14ac:dyDescent="0.35">
      <c r="B65" s="54"/>
    </row>
    <row r="66" spans="2:3" x14ac:dyDescent="0.3">
      <c r="B66" s="50" t="s">
        <v>33</v>
      </c>
      <c r="C66" s="46"/>
    </row>
    <row r="67" spans="2:3" x14ac:dyDescent="0.3">
      <c r="B67" s="51" t="s">
        <v>70</v>
      </c>
      <c r="C67" s="47"/>
    </row>
    <row r="68" spans="2:3" x14ac:dyDescent="0.3">
      <c r="B68" s="52" t="s">
        <v>71</v>
      </c>
      <c r="C68" s="47"/>
    </row>
    <row r="69" spans="2:3" x14ac:dyDescent="0.3">
      <c r="B69" s="51" t="s">
        <v>72</v>
      </c>
      <c r="C69" s="48"/>
    </row>
    <row r="70" spans="2:3" x14ac:dyDescent="0.3">
      <c r="B70" s="51" t="s">
        <v>73</v>
      </c>
      <c r="C70" s="48"/>
    </row>
    <row r="71" spans="2:3" ht="15" thickBot="1" x14ac:dyDescent="0.35">
      <c r="B71" s="53" t="s">
        <v>55</v>
      </c>
      <c r="C71" s="49"/>
    </row>
  </sheetData>
  <mergeCells count="1">
    <mergeCell ref="B1:C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5"/>
  <sheetViews>
    <sheetView tabSelected="1" workbookViewId="0">
      <selection activeCell="I19" sqref="I19"/>
    </sheetView>
  </sheetViews>
  <sheetFormatPr baseColWidth="10" defaultRowHeight="14.4" x14ac:dyDescent="0.3"/>
  <cols>
    <col min="1" max="1" width="19.5546875" customWidth="1"/>
    <col min="2" max="2" width="3.109375" customWidth="1"/>
    <col min="3" max="3" width="18.5546875" bestFit="1" customWidth="1"/>
    <col min="4" max="4" width="3.109375" customWidth="1"/>
    <col min="6" max="6" width="3.109375" customWidth="1"/>
    <col min="7" max="7" width="18.6640625" customWidth="1"/>
    <col min="8" max="8" width="3.109375" customWidth="1"/>
    <col min="9" max="9" width="17" bestFit="1" customWidth="1"/>
    <col min="10" max="10" width="3.109375" customWidth="1"/>
    <col min="11" max="11" width="14.6640625" style="20" bestFit="1" customWidth="1"/>
    <col min="12" max="12" width="3.109375" style="20" customWidth="1"/>
  </cols>
  <sheetData>
    <row r="1" spans="1:15" x14ac:dyDescent="0.3">
      <c r="A1" s="6" t="s">
        <v>3</v>
      </c>
      <c r="C1" s="6" t="s">
        <v>7</v>
      </c>
      <c r="E1" s="6" t="s">
        <v>18</v>
      </c>
      <c r="G1" s="6" t="s">
        <v>33</v>
      </c>
      <c r="I1" s="6" t="s">
        <v>43</v>
      </c>
      <c r="K1" s="6" t="s">
        <v>55</v>
      </c>
      <c r="M1" s="17" t="s">
        <v>0</v>
      </c>
      <c r="N1" s="17" t="s">
        <v>44</v>
      </c>
      <c r="O1" s="6" t="s">
        <v>22</v>
      </c>
    </row>
    <row r="2" spans="1:15" x14ac:dyDescent="0.3">
      <c r="A2" s="20" t="s">
        <v>97</v>
      </c>
      <c r="C2" t="s">
        <v>15</v>
      </c>
      <c r="E2" t="s">
        <v>29</v>
      </c>
      <c r="G2" s="5" t="s">
        <v>42</v>
      </c>
      <c r="I2" t="s">
        <v>45</v>
      </c>
      <c r="K2" s="20" t="s">
        <v>75</v>
      </c>
      <c r="M2" s="86">
        <v>45536</v>
      </c>
      <c r="N2" s="91">
        <f t="shared" ref="N2:N32" si="0">COUNTIF(TFecha, M2)</f>
        <v>0</v>
      </c>
      <c r="O2" s="91">
        <f t="shared" ref="O2:O32" si="1">COUNTIF(TFinal, M2)</f>
        <v>0</v>
      </c>
    </row>
    <row r="3" spans="1:15" x14ac:dyDescent="0.3">
      <c r="A3" s="20" t="s">
        <v>14</v>
      </c>
      <c r="C3" t="s">
        <v>28</v>
      </c>
      <c r="E3" t="s">
        <v>30</v>
      </c>
      <c r="G3" s="5" t="s">
        <v>37</v>
      </c>
      <c r="I3" s="91" t="s">
        <v>101</v>
      </c>
      <c r="K3" s="20" t="s">
        <v>54</v>
      </c>
      <c r="M3" s="86">
        <v>45537</v>
      </c>
      <c r="N3" s="91">
        <f t="shared" si="0"/>
        <v>2</v>
      </c>
      <c r="O3" s="91">
        <f t="shared" si="1"/>
        <v>2</v>
      </c>
    </row>
    <row r="4" spans="1:15" x14ac:dyDescent="0.3">
      <c r="A4" s="20" t="s">
        <v>49</v>
      </c>
      <c r="C4" t="s">
        <v>46</v>
      </c>
      <c r="E4" t="s">
        <v>35</v>
      </c>
      <c r="G4" s="5" t="s">
        <v>38</v>
      </c>
      <c r="I4" s="91" t="s">
        <v>196</v>
      </c>
      <c r="K4" s="20" t="s">
        <v>58</v>
      </c>
      <c r="M4" s="86">
        <v>45538</v>
      </c>
      <c r="N4" s="91">
        <f t="shared" si="0"/>
        <v>5</v>
      </c>
      <c r="O4" s="91">
        <f t="shared" si="1"/>
        <v>5</v>
      </c>
    </row>
    <row r="5" spans="1:15" x14ac:dyDescent="0.3">
      <c r="A5" s="20" t="s">
        <v>53</v>
      </c>
      <c r="E5" t="s">
        <v>31</v>
      </c>
      <c r="G5" s="5" t="s">
        <v>36</v>
      </c>
      <c r="I5" s="91" t="s">
        <v>16</v>
      </c>
      <c r="K5" s="20" t="s">
        <v>59</v>
      </c>
      <c r="M5" s="86">
        <v>45539</v>
      </c>
      <c r="N5" s="91">
        <f t="shared" si="0"/>
        <v>2</v>
      </c>
      <c r="O5" s="91">
        <f t="shared" si="1"/>
        <v>1</v>
      </c>
    </row>
    <row r="6" spans="1:15" x14ac:dyDescent="0.3">
      <c r="A6" s="20" t="s">
        <v>77</v>
      </c>
      <c r="E6" t="s">
        <v>100</v>
      </c>
      <c r="G6" s="5" t="s">
        <v>39</v>
      </c>
      <c r="I6" s="91" t="s">
        <v>13</v>
      </c>
      <c r="M6" s="86">
        <v>45540</v>
      </c>
      <c r="N6" s="91">
        <f t="shared" si="0"/>
        <v>2</v>
      </c>
      <c r="O6" s="91">
        <f t="shared" si="1"/>
        <v>2</v>
      </c>
    </row>
    <row r="7" spans="1:15" x14ac:dyDescent="0.3">
      <c r="A7" s="20" t="s">
        <v>78</v>
      </c>
      <c r="G7" s="5" t="s">
        <v>40</v>
      </c>
      <c r="I7" s="91" t="s">
        <v>115</v>
      </c>
      <c r="M7" s="86">
        <v>45541</v>
      </c>
      <c r="N7" s="91">
        <f t="shared" si="0"/>
        <v>3</v>
      </c>
      <c r="O7" s="91">
        <f t="shared" si="1"/>
        <v>4</v>
      </c>
    </row>
    <row r="8" spans="1:15" x14ac:dyDescent="0.3">
      <c r="A8" s="68" t="s">
        <v>227</v>
      </c>
      <c r="B8" t="s">
        <v>87</v>
      </c>
      <c r="G8" s="5" t="s">
        <v>41</v>
      </c>
      <c r="I8" s="91" t="s">
        <v>47</v>
      </c>
      <c r="M8" s="86">
        <v>45542</v>
      </c>
      <c r="N8" s="91">
        <f t="shared" si="0"/>
        <v>0</v>
      </c>
      <c r="O8" s="91">
        <f t="shared" si="1"/>
        <v>0</v>
      </c>
    </row>
    <row r="9" spans="1:15" x14ac:dyDescent="0.3">
      <c r="A9" s="5" t="s">
        <v>214</v>
      </c>
      <c r="G9" s="5" t="s">
        <v>84</v>
      </c>
      <c r="I9" s="91" t="s">
        <v>48</v>
      </c>
      <c r="M9" s="86">
        <v>45543</v>
      </c>
      <c r="N9" s="91">
        <f t="shared" si="0"/>
        <v>0</v>
      </c>
      <c r="O9" s="91">
        <f t="shared" si="1"/>
        <v>0</v>
      </c>
    </row>
    <row r="10" spans="1:15" x14ac:dyDescent="0.3">
      <c r="A10" s="5"/>
      <c r="G10" s="5" t="s">
        <v>23</v>
      </c>
      <c r="I10" s="8" t="s">
        <v>99</v>
      </c>
      <c r="M10" s="86">
        <v>45544</v>
      </c>
      <c r="N10" s="91">
        <f t="shared" si="0"/>
        <v>1</v>
      </c>
      <c r="O10" s="91">
        <f t="shared" si="1"/>
        <v>0</v>
      </c>
    </row>
    <row r="11" spans="1:15" x14ac:dyDescent="0.3">
      <c r="A11" s="5"/>
      <c r="G11" s="5" t="s">
        <v>50</v>
      </c>
      <c r="I11" s="8" t="s">
        <v>102</v>
      </c>
      <c r="M11" s="86">
        <v>45545</v>
      </c>
      <c r="N11" s="91">
        <f t="shared" si="0"/>
        <v>1</v>
      </c>
      <c r="O11" s="91">
        <f t="shared" si="1"/>
        <v>1</v>
      </c>
    </row>
    <row r="12" spans="1:15" x14ac:dyDescent="0.3">
      <c r="A12" s="5"/>
      <c r="G12" s="5" t="s">
        <v>51</v>
      </c>
      <c r="I12" s="8" t="s">
        <v>82</v>
      </c>
      <c r="M12" s="86">
        <v>45546</v>
      </c>
      <c r="N12" s="91">
        <f t="shared" si="0"/>
        <v>4</v>
      </c>
      <c r="O12" s="91">
        <f t="shared" si="1"/>
        <v>4</v>
      </c>
    </row>
    <row r="13" spans="1:15" x14ac:dyDescent="0.3">
      <c r="A13" s="5"/>
      <c r="G13" s="5" t="s">
        <v>52</v>
      </c>
      <c r="I13" s="91" t="s">
        <v>86</v>
      </c>
      <c r="M13" s="86">
        <v>45547</v>
      </c>
      <c r="N13" s="91">
        <f t="shared" si="0"/>
        <v>3</v>
      </c>
      <c r="O13" s="91">
        <f t="shared" si="1"/>
        <v>2</v>
      </c>
    </row>
    <row r="14" spans="1:15" x14ac:dyDescent="0.3">
      <c r="A14" s="5"/>
      <c r="G14" s="22" t="s">
        <v>79</v>
      </c>
      <c r="I14" s="91" t="s">
        <v>98</v>
      </c>
      <c r="M14" s="86">
        <v>45548</v>
      </c>
      <c r="N14" s="91">
        <f t="shared" si="0"/>
        <v>2</v>
      </c>
      <c r="O14" s="91">
        <f t="shared" si="1"/>
        <v>1</v>
      </c>
    </row>
    <row r="15" spans="1:15" x14ac:dyDescent="0.3">
      <c r="G15" s="22" t="s">
        <v>80</v>
      </c>
      <c r="I15" t="s">
        <v>108</v>
      </c>
      <c r="M15" s="86">
        <v>45549</v>
      </c>
      <c r="N15" s="91">
        <f t="shared" si="0"/>
        <v>0</v>
      </c>
      <c r="O15" s="91">
        <f t="shared" si="1"/>
        <v>0</v>
      </c>
    </row>
    <row r="16" spans="1:15" x14ac:dyDescent="0.3">
      <c r="A16" s="5"/>
      <c r="B16" s="5"/>
      <c r="G16" s="22" t="s">
        <v>81</v>
      </c>
      <c r="I16" t="s">
        <v>244</v>
      </c>
      <c r="M16" s="86">
        <v>45550</v>
      </c>
      <c r="N16" s="91">
        <f t="shared" si="0"/>
        <v>0</v>
      </c>
      <c r="O16" s="91">
        <f t="shared" si="1"/>
        <v>0</v>
      </c>
    </row>
    <row r="17" spans="1:15" x14ac:dyDescent="0.3">
      <c r="A17" s="5"/>
      <c r="B17" s="5"/>
      <c r="G17" s="68" t="s">
        <v>85</v>
      </c>
      <c r="I17" t="s">
        <v>112</v>
      </c>
      <c r="M17" s="86">
        <v>45551</v>
      </c>
      <c r="N17" s="91">
        <f t="shared" si="0"/>
        <v>0</v>
      </c>
      <c r="O17" s="91">
        <f t="shared" si="1"/>
        <v>1</v>
      </c>
    </row>
    <row r="18" spans="1:15" x14ac:dyDescent="0.3">
      <c r="A18" s="5"/>
      <c r="B18" s="5"/>
      <c r="G18" s="5" t="s">
        <v>116</v>
      </c>
      <c r="I18" t="s">
        <v>414</v>
      </c>
      <c r="M18" s="86">
        <v>45552</v>
      </c>
      <c r="N18" s="91">
        <f t="shared" si="0"/>
        <v>2</v>
      </c>
      <c r="O18" s="91">
        <f t="shared" si="1"/>
        <v>2</v>
      </c>
    </row>
    <row r="19" spans="1:15" x14ac:dyDescent="0.3">
      <c r="A19" s="5"/>
      <c r="B19" s="5"/>
      <c r="G19" s="5"/>
      <c r="M19" s="86">
        <v>45553</v>
      </c>
      <c r="N19" s="91">
        <f t="shared" si="0"/>
        <v>5</v>
      </c>
      <c r="O19" s="91">
        <f t="shared" si="1"/>
        <v>6</v>
      </c>
    </row>
    <row r="20" spans="1:15" x14ac:dyDescent="0.3">
      <c r="A20" s="5"/>
      <c r="B20" s="5"/>
      <c r="G20" s="5"/>
      <c r="I20" s="91" t="s">
        <v>90</v>
      </c>
      <c r="M20" s="86">
        <v>45554</v>
      </c>
      <c r="N20" s="91">
        <f t="shared" si="0"/>
        <v>0</v>
      </c>
      <c r="O20" s="91">
        <f t="shared" si="1"/>
        <v>1</v>
      </c>
    </row>
    <row r="21" spans="1:15" x14ac:dyDescent="0.3">
      <c r="A21" s="5"/>
      <c r="B21" s="5"/>
      <c r="G21" s="5"/>
      <c r="I21" s="91" t="s">
        <v>91</v>
      </c>
      <c r="M21" s="86">
        <v>45555</v>
      </c>
      <c r="N21" s="91">
        <f t="shared" si="0"/>
        <v>0</v>
      </c>
      <c r="O21" s="91">
        <f t="shared" si="1"/>
        <v>0</v>
      </c>
    </row>
    <row r="22" spans="1:15" x14ac:dyDescent="0.3">
      <c r="A22" s="5"/>
      <c r="B22" s="5"/>
      <c r="I22" s="91" t="s">
        <v>104</v>
      </c>
      <c r="M22" s="86">
        <v>45556</v>
      </c>
      <c r="N22" s="91">
        <f t="shared" si="0"/>
        <v>0</v>
      </c>
      <c r="O22" s="91">
        <f t="shared" si="1"/>
        <v>0</v>
      </c>
    </row>
    <row r="23" spans="1:15" x14ac:dyDescent="0.3">
      <c r="A23" s="5"/>
      <c r="B23" s="5"/>
      <c r="I23" t="s">
        <v>113</v>
      </c>
      <c r="M23" s="86">
        <v>45557</v>
      </c>
      <c r="N23" s="91">
        <f t="shared" si="0"/>
        <v>0</v>
      </c>
      <c r="O23" s="91">
        <f t="shared" si="1"/>
        <v>0</v>
      </c>
    </row>
    <row r="24" spans="1:15" x14ac:dyDescent="0.3">
      <c r="A24" s="5"/>
      <c r="B24" s="5"/>
      <c r="I24" s="91" t="s">
        <v>92</v>
      </c>
      <c r="M24" s="86">
        <v>45558</v>
      </c>
      <c r="N24" s="91">
        <f t="shared" si="0"/>
        <v>2</v>
      </c>
      <c r="O24" s="91">
        <f t="shared" si="1"/>
        <v>2</v>
      </c>
    </row>
    <row r="25" spans="1:15" x14ac:dyDescent="0.3">
      <c r="A25" s="5"/>
      <c r="B25" s="5"/>
      <c r="I25" s="91"/>
      <c r="M25" s="86">
        <v>45559</v>
      </c>
      <c r="N25" s="91">
        <f t="shared" si="0"/>
        <v>4</v>
      </c>
      <c r="O25" s="91">
        <f t="shared" si="1"/>
        <v>4</v>
      </c>
    </row>
    <row r="26" spans="1:15" x14ac:dyDescent="0.3">
      <c r="A26" s="5"/>
      <c r="B26" s="5"/>
      <c r="I26" s="91" t="s">
        <v>103</v>
      </c>
      <c r="M26" s="86">
        <v>45560</v>
      </c>
      <c r="N26" s="91">
        <f t="shared" si="0"/>
        <v>3</v>
      </c>
      <c r="O26" s="91">
        <f t="shared" si="1"/>
        <v>1</v>
      </c>
    </row>
    <row r="27" spans="1:15" x14ac:dyDescent="0.3">
      <c r="A27" s="5"/>
      <c r="B27" s="5"/>
      <c r="I27" s="91" t="s">
        <v>105</v>
      </c>
      <c r="M27" s="86">
        <v>45561</v>
      </c>
      <c r="N27" s="91">
        <f t="shared" si="0"/>
        <v>2</v>
      </c>
      <c r="O27" s="91">
        <f t="shared" si="1"/>
        <v>4</v>
      </c>
    </row>
    <row r="28" spans="1:15" x14ac:dyDescent="0.3">
      <c r="A28" s="5"/>
      <c r="B28" s="5"/>
      <c r="I28" s="91" t="s">
        <v>106</v>
      </c>
      <c r="M28" s="86">
        <v>45562</v>
      </c>
      <c r="N28" s="91">
        <f t="shared" si="0"/>
        <v>0</v>
      </c>
      <c r="O28" s="91">
        <f t="shared" si="1"/>
        <v>0</v>
      </c>
    </row>
    <row r="29" spans="1:15" x14ac:dyDescent="0.3">
      <c r="A29" s="5"/>
      <c r="B29" s="5"/>
      <c r="M29" s="86">
        <v>45563</v>
      </c>
      <c r="N29" s="91">
        <f t="shared" si="0"/>
        <v>0</v>
      </c>
      <c r="O29" s="91">
        <f t="shared" si="1"/>
        <v>0</v>
      </c>
    </row>
    <row r="30" spans="1:15" x14ac:dyDescent="0.3">
      <c r="A30" s="5"/>
      <c r="B30" s="5"/>
      <c r="I30" s="91"/>
      <c r="M30" s="86">
        <v>45564</v>
      </c>
      <c r="N30" s="91">
        <f t="shared" si="0"/>
        <v>0</v>
      </c>
      <c r="O30" s="91">
        <f t="shared" si="1"/>
        <v>0</v>
      </c>
    </row>
    <row r="31" spans="1:15" x14ac:dyDescent="0.3">
      <c r="A31" s="5"/>
      <c r="B31" s="5"/>
      <c r="I31" s="91" t="s">
        <v>88</v>
      </c>
      <c r="M31" s="86">
        <v>45565</v>
      </c>
      <c r="N31" s="91">
        <f t="shared" si="0"/>
        <v>3</v>
      </c>
      <c r="O31" s="91">
        <f t="shared" si="1"/>
        <v>3</v>
      </c>
    </row>
    <row r="32" spans="1:15" x14ac:dyDescent="0.3">
      <c r="A32" s="5"/>
      <c r="B32" s="5"/>
      <c r="I32" s="91" t="s">
        <v>94</v>
      </c>
      <c r="M32" s="86">
        <v>45566</v>
      </c>
      <c r="N32" s="91">
        <f t="shared" si="0"/>
        <v>0</v>
      </c>
      <c r="O32" s="91">
        <f t="shared" si="1"/>
        <v>0</v>
      </c>
    </row>
    <row r="33" spans="1:15" x14ac:dyDescent="0.3">
      <c r="A33" s="5"/>
      <c r="B33" s="5"/>
      <c r="I33" s="91" t="s">
        <v>107</v>
      </c>
      <c r="M33" s="86">
        <v>45567</v>
      </c>
      <c r="N33" s="91">
        <f t="shared" ref="N33:N60" si="2">COUNTIF(TFecha, M33)</f>
        <v>0</v>
      </c>
      <c r="O33" s="91">
        <f t="shared" ref="O33:O60" si="3">COUNTIF(TFinal, M33)</f>
        <v>0</v>
      </c>
    </row>
    <row r="34" spans="1:15" x14ac:dyDescent="0.3">
      <c r="A34" s="5"/>
      <c r="B34" s="5"/>
      <c r="I34" s="91" t="s">
        <v>95</v>
      </c>
      <c r="M34" s="86">
        <v>45568</v>
      </c>
      <c r="N34" s="91">
        <f t="shared" si="2"/>
        <v>0</v>
      </c>
      <c r="O34" s="91">
        <f t="shared" si="3"/>
        <v>0</v>
      </c>
    </row>
    <row r="35" spans="1:15" x14ac:dyDescent="0.3">
      <c r="I35" s="91" t="s">
        <v>114</v>
      </c>
      <c r="M35" s="86">
        <v>45569</v>
      </c>
      <c r="N35" s="91">
        <f t="shared" si="2"/>
        <v>0</v>
      </c>
      <c r="O35" s="91">
        <f t="shared" si="3"/>
        <v>0</v>
      </c>
    </row>
    <row r="36" spans="1:15" x14ac:dyDescent="0.3">
      <c r="I36" s="91"/>
      <c r="M36" s="86">
        <v>45570</v>
      </c>
      <c r="N36" s="91">
        <f t="shared" si="2"/>
        <v>0</v>
      </c>
      <c r="O36" s="91">
        <f t="shared" si="3"/>
        <v>0</v>
      </c>
    </row>
    <row r="37" spans="1:15" x14ac:dyDescent="0.3">
      <c r="I37" s="91" t="s">
        <v>96</v>
      </c>
      <c r="M37" s="86">
        <v>45571</v>
      </c>
      <c r="N37" s="91">
        <f t="shared" si="2"/>
        <v>0</v>
      </c>
      <c r="O37" s="91">
        <f t="shared" si="3"/>
        <v>0</v>
      </c>
    </row>
    <row r="38" spans="1:15" x14ac:dyDescent="0.3">
      <c r="I38" s="91" t="s">
        <v>93</v>
      </c>
      <c r="M38" s="86">
        <v>45572</v>
      </c>
      <c r="N38" s="91">
        <f t="shared" si="2"/>
        <v>0</v>
      </c>
      <c r="O38" s="91">
        <f t="shared" si="3"/>
        <v>0</v>
      </c>
    </row>
    <row r="39" spans="1:15" x14ac:dyDescent="0.3">
      <c r="M39" s="86">
        <v>45573</v>
      </c>
      <c r="N39" s="91">
        <f t="shared" si="2"/>
        <v>0</v>
      </c>
      <c r="O39" s="91">
        <f t="shared" si="3"/>
        <v>0</v>
      </c>
    </row>
    <row r="40" spans="1:15" x14ac:dyDescent="0.3">
      <c r="M40" s="86">
        <v>45574</v>
      </c>
      <c r="N40" s="91">
        <f t="shared" si="2"/>
        <v>0</v>
      </c>
      <c r="O40" s="91">
        <f t="shared" si="3"/>
        <v>0</v>
      </c>
    </row>
    <row r="41" spans="1:15" x14ac:dyDescent="0.3">
      <c r="M41" s="86">
        <v>45575</v>
      </c>
      <c r="N41" s="91">
        <f t="shared" si="2"/>
        <v>0</v>
      </c>
      <c r="O41" s="91">
        <f t="shared" si="3"/>
        <v>0</v>
      </c>
    </row>
    <row r="42" spans="1:15" x14ac:dyDescent="0.3">
      <c r="M42" s="86">
        <v>45576</v>
      </c>
      <c r="N42" s="91">
        <f t="shared" si="2"/>
        <v>0</v>
      </c>
      <c r="O42" s="91">
        <f t="shared" si="3"/>
        <v>0</v>
      </c>
    </row>
    <row r="43" spans="1:15" x14ac:dyDescent="0.3">
      <c r="M43" s="86">
        <v>45577</v>
      </c>
      <c r="N43" s="91">
        <f t="shared" si="2"/>
        <v>0</v>
      </c>
      <c r="O43" s="91">
        <f t="shared" si="3"/>
        <v>0</v>
      </c>
    </row>
    <row r="44" spans="1:15" x14ac:dyDescent="0.3">
      <c r="M44" s="86">
        <v>45578</v>
      </c>
      <c r="N44" s="91">
        <f t="shared" si="2"/>
        <v>0</v>
      </c>
      <c r="O44" s="91">
        <f t="shared" si="3"/>
        <v>0</v>
      </c>
    </row>
    <row r="45" spans="1:15" x14ac:dyDescent="0.3">
      <c r="M45" s="86">
        <v>45579</v>
      </c>
      <c r="N45" s="91">
        <f t="shared" si="2"/>
        <v>0</v>
      </c>
      <c r="O45" s="91">
        <f t="shared" si="3"/>
        <v>0</v>
      </c>
    </row>
    <row r="46" spans="1:15" x14ac:dyDescent="0.3">
      <c r="M46" s="86">
        <v>45580</v>
      </c>
      <c r="N46" s="91">
        <f t="shared" si="2"/>
        <v>0</v>
      </c>
      <c r="O46" s="91">
        <f t="shared" si="3"/>
        <v>0</v>
      </c>
    </row>
    <row r="47" spans="1:15" x14ac:dyDescent="0.3">
      <c r="M47" s="86">
        <v>45581</v>
      </c>
      <c r="N47" s="91">
        <f t="shared" si="2"/>
        <v>0</v>
      </c>
      <c r="O47" s="91">
        <f t="shared" si="3"/>
        <v>0</v>
      </c>
    </row>
    <row r="48" spans="1:15" x14ac:dyDescent="0.3">
      <c r="M48" s="86">
        <v>45582</v>
      </c>
      <c r="N48" s="91">
        <f t="shared" si="2"/>
        <v>0</v>
      </c>
      <c r="O48" s="91">
        <f t="shared" si="3"/>
        <v>0</v>
      </c>
    </row>
    <row r="49" spans="13:15" x14ac:dyDescent="0.3">
      <c r="M49" s="86">
        <v>45583</v>
      </c>
      <c r="N49" s="91">
        <f t="shared" si="2"/>
        <v>0</v>
      </c>
      <c r="O49" s="91">
        <f t="shared" si="3"/>
        <v>0</v>
      </c>
    </row>
    <row r="50" spans="13:15" x14ac:dyDescent="0.3">
      <c r="M50" s="86">
        <v>45584</v>
      </c>
      <c r="N50" s="91">
        <f t="shared" si="2"/>
        <v>0</v>
      </c>
      <c r="O50" s="91">
        <f t="shared" si="3"/>
        <v>0</v>
      </c>
    </row>
    <row r="51" spans="13:15" x14ac:dyDescent="0.3">
      <c r="M51" s="86">
        <v>45585</v>
      </c>
      <c r="N51" s="91">
        <f t="shared" si="2"/>
        <v>0</v>
      </c>
      <c r="O51" s="91">
        <f t="shared" si="3"/>
        <v>0</v>
      </c>
    </row>
    <row r="52" spans="13:15" x14ac:dyDescent="0.3">
      <c r="M52" s="86">
        <v>45586</v>
      </c>
      <c r="N52" s="91">
        <f t="shared" si="2"/>
        <v>0</v>
      </c>
      <c r="O52" s="91">
        <f t="shared" si="3"/>
        <v>0</v>
      </c>
    </row>
    <row r="53" spans="13:15" x14ac:dyDescent="0.3">
      <c r="M53" s="86">
        <v>45587</v>
      </c>
      <c r="N53" s="91">
        <f t="shared" si="2"/>
        <v>0</v>
      </c>
      <c r="O53" s="91">
        <f t="shared" si="3"/>
        <v>0</v>
      </c>
    </row>
    <row r="54" spans="13:15" x14ac:dyDescent="0.3">
      <c r="M54" s="86">
        <v>45588</v>
      </c>
      <c r="N54" s="91">
        <f t="shared" si="2"/>
        <v>0</v>
      </c>
      <c r="O54" s="91">
        <f t="shared" si="3"/>
        <v>0</v>
      </c>
    </row>
    <row r="55" spans="13:15" x14ac:dyDescent="0.3">
      <c r="M55" s="86">
        <v>45589</v>
      </c>
      <c r="N55" s="91">
        <f t="shared" si="2"/>
        <v>0</v>
      </c>
      <c r="O55" s="91">
        <f t="shared" si="3"/>
        <v>0</v>
      </c>
    </row>
    <row r="56" spans="13:15" x14ac:dyDescent="0.3">
      <c r="M56" s="86">
        <v>45590</v>
      </c>
      <c r="N56" s="91">
        <f t="shared" si="2"/>
        <v>0</v>
      </c>
      <c r="O56" s="91">
        <f t="shared" si="3"/>
        <v>0</v>
      </c>
    </row>
    <row r="57" spans="13:15" x14ac:dyDescent="0.3">
      <c r="M57" s="86">
        <v>45591</v>
      </c>
      <c r="N57" s="91">
        <f t="shared" si="2"/>
        <v>0</v>
      </c>
      <c r="O57" s="91">
        <f t="shared" si="3"/>
        <v>0</v>
      </c>
    </row>
    <row r="58" spans="13:15" x14ac:dyDescent="0.3">
      <c r="M58" s="86">
        <v>45592</v>
      </c>
      <c r="N58" s="91">
        <f t="shared" si="2"/>
        <v>0</v>
      </c>
      <c r="O58" s="91">
        <f t="shared" si="3"/>
        <v>0</v>
      </c>
    </row>
    <row r="59" spans="13:15" x14ac:dyDescent="0.3">
      <c r="M59" s="86">
        <v>45593</v>
      </c>
      <c r="N59" s="91">
        <f t="shared" si="2"/>
        <v>0</v>
      </c>
      <c r="O59" s="91">
        <f t="shared" si="3"/>
        <v>0</v>
      </c>
    </row>
    <row r="60" spans="13:15" x14ac:dyDescent="0.3">
      <c r="M60" s="86">
        <v>45594</v>
      </c>
      <c r="N60" s="91">
        <f t="shared" si="2"/>
        <v>0</v>
      </c>
      <c r="O60" s="91">
        <f t="shared" si="3"/>
        <v>0</v>
      </c>
    </row>
    <row r="61" spans="13:15" x14ac:dyDescent="0.3">
      <c r="M61" s="86">
        <v>45595</v>
      </c>
      <c r="N61" s="91">
        <f t="shared" ref="N61:N62" si="4">COUNTIF(TFecha, M61)</f>
        <v>0</v>
      </c>
      <c r="O61" s="91">
        <f t="shared" ref="O61:O62" si="5">COUNTIF(TFinal, M61)</f>
        <v>0</v>
      </c>
    </row>
    <row r="62" spans="13:15" x14ac:dyDescent="0.3">
      <c r="M62" s="86">
        <v>45596</v>
      </c>
      <c r="N62" s="91">
        <f t="shared" si="4"/>
        <v>0</v>
      </c>
      <c r="O62" s="91">
        <f t="shared" si="5"/>
        <v>0</v>
      </c>
    </row>
    <row r="63" spans="13:15" x14ac:dyDescent="0.3">
      <c r="M63" s="86"/>
      <c r="N63" s="91"/>
      <c r="O63" s="91"/>
    </row>
    <row r="64" spans="13:15" x14ac:dyDescent="0.3">
      <c r="M64" s="86"/>
      <c r="N64" s="91"/>
      <c r="O64" s="91"/>
    </row>
    <row r="65" spans="13:15" x14ac:dyDescent="0.3">
      <c r="M65" s="86"/>
      <c r="N65" s="91"/>
      <c r="O65" s="91"/>
    </row>
    <row r="66" spans="13:15" x14ac:dyDescent="0.3">
      <c r="M66" s="86"/>
      <c r="N66" s="20"/>
      <c r="O66" s="20"/>
    </row>
    <row r="67" spans="13:15" x14ac:dyDescent="0.3">
      <c r="M67" s="86"/>
      <c r="N67" s="20"/>
      <c r="O67" s="20"/>
    </row>
    <row r="68" spans="13:15" x14ac:dyDescent="0.3">
      <c r="M68" s="86"/>
      <c r="N68" s="20"/>
      <c r="O68" s="20"/>
    </row>
    <row r="69" spans="13:15" x14ac:dyDescent="0.3">
      <c r="M69" s="86"/>
      <c r="N69" s="20"/>
      <c r="O69" s="20"/>
    </row>
    <row r="70" spans="13:15" x14ac:dyDescent="0.3">
      <c r="M70" s="86"/>
      <c r="N70" s="20"/>
      <c r="O70" s="20"/>
    </row>
    <row r="71" spans="13:15" x14ac:dyDescent="0.3">
      <c r="M71" s="86"/>
      <c r="N71" s="20"/>
      <c r="O71" s="20"/>
    </row>
    <row r="72" spans="13:15" x14ac:dyDescent="0.3">
      <c r="M72" s="86"/>
      <c r="N72" s="20"/>
      <c r="O72" s="20"/>
    </row>
    <row r="73" spans="13:15" x14ac:dyDescent="0.3">
      <c r="M73" s="86"/>
      <c r="N73" s="20"/>
      <c r="O73" s="20"/>
    </row>
    <row r="74" spans="13:15" x14ac:dyDescent="0.3">
      <c r="M74" s="86"/>
      <c r="N74" s="20"/>
      <c r="O74" s="20"/>
    </row>
    <row r="75" spans="13:15" x14ac:dyDescent="0.3">
      <c r="M75" s="86"/>
      <c r="N75" s="20"/>
      <c r="O75" s="20"/>
    </row>
    <row r="76" spans="13:15" x14ac:dyDescent="0.3">
      <c r="M76" s="86"/>
      <c r="N76" s="20"/>
      <c r="O76" s="20"/>
    </row>
    <row r="77" spans="13:15" x14ac:dyDescent="0.3">
      <c r="M77" s="86"/>
      <c r="N77" s="20"/>
      <c r="O77" s="20"/>
    </row>
    <row r="78" spans="13:15" x14ac:dyDescent="0.3">
      <c r="M78" s="86"/>
      <c r="N78" s="20"/>
      <c r="O78" s="20"/>
    </row>
    <row r="79" spans="13:15" x14ac:dyDescent="0.3">
      <c r="M79" s="86"/>
      <c r="N79" s="20"/>
      <c r="O79" s="20"/>
    </row>
    <row r="80" spans="13:15" x14ac:dyDescent="0.3">
      <c r="M80" s="86"/>
      <c r="N80" s="20"/>
      <c r="O80" s="20"/>
    </row>
    <row r="81" spans="13:15" x14ac:dyDescent="0.3">
      <c r="M81" s="86"/>
      <c r="N81" s="20"/>
      <c r="O81" s="20"/>
    </row>
    <row r="82" spans="13:15" x14ac:dyDescent="0.3">
      <c r="M82" s="86"/>
      <c r="N82" s="20"/>
      <c r="O82" s="20"/>
    </row>
    <row r="83" spans="13:15" x14ac:dyDescent="0.3">
      <c r="M83" s="86"/>
      <c r="N83" s="20"/>
      <c r="O83" s="20"/>
    </row>
    <row r="84" spans="13:15" x14ac:dyDescent="0.3">
      <c r="M84" s="86"/>
      <c r="N84" s="20"/>
      <c r="O84" s="20"/>
    </row>
    <row r="85" spans="13:15" x14ac:dyDescent="0.3">
      <c r="M85" s="86"/>
      <c r="N85" s="20"/>
      <c r="O85" s="20"/>
    </row>
    <row r="86" spans="13:15" x14ac:dyDescent="0.3">
      <c r="M86" s="86"/>
      <c r="N86" s="20"/>
      <c r="O86" s="20"/>
    </row>
    <row r="87" spans="13:15" x14ac:dyDescent="0.3">
      <c r="M87" s="86"/>
      <c r="N87" s="20"/>
      <c r="O87" s="20"/>
    </row>
    <row r="88" spans="13:15" x14ac:dyDescent="0.3">
      <c r="M88" s="86"/>
      <c r="N88" s="20"/>
      <c r="O88" s="20"/>
    </row>
    <row r="89" spans="13:15" x14ac:dyDescent="0.3">
      <c r="M89" s="86"/>
      <c r="N89" s="20"/>
      <c r="O89" s="20"/>
    </row>
    <row r="90" spans="13:15" x14ac:dyDescent="0.3">
      <c r="M90" s="86"/>
      <c r="N90" s="20"/>
      <c r="O90" s="20"/>
    </row>
    <row r="91" spans="13:15" x14ac:dyDescent="0.3">
      <c r="M91" s="86"/>
      <c r="N91" s="20"/>
      <c r="O91" s="20"/>
    </row>
    <row r="92" spans="13:15" x14ac:dyDescent="0.3">
      <c r="M92" s="86"/>
      <c r="N92" s="20"/>
      <c r="O92" s="20"/>
    </row>
    <row r="93" spans="13:15" x14ac:dyDescent="0.3">
      <c r="M93" s="86"/>
      <c r="N93" s="20"/>
      <c r="O93" s="20"/>
    </row>
    <row r="94" spans="13:15" x14ac:dyDescent="0.3">
      <c r="M94" s="86"/>
      <c r="N94" s="20"/>
      <c r="O94" s="20"/>
    </row>
    <row r="95" spans="13:15" x14ac:dyDescent="0.3">
      <c r="M95" s="86"/>
      <c r="N95" s="20"/>
      <c r="O95" s="20"/>
    </row>
    <row r="96" spans="13:15" x14ac:dyDescent="0.3">
      <c r="M96" s="86"/>
      <c r="N96" s="20"/>
      <c r="O96" s="20"/>
    </row>
    <row r="97" spans="13:15" x14ac:dyDescent="0.3">
      <c r="M97" s="86"/>
      <c r="N97" s="20"/>
      <c r="O97" s="20"/>
    </row>
    <row r="98" spans="13:15" x14ac:dyDescent="0.3">
      <c r="M98" s="86"/>
      <c r="N98" s="20"/>
      <c r="O98" s="20"/>
    </row>
    <row r="99" spans="13:15" x14ac:dyDescent="0.3">
      <c r="M99" s="86"/>
      <c r="N99" s="20"/>
      <c r="O99" s="20"/>
    </row>
    <row r="100" spans="13:15" x14ac:dyDescent="0.3">
      <c r="M100" s="86"/>
      <c r="N100" s="20"/>
      <c r="O100" s="20"/>
    </row>
    <row r="101" spans="13:15" x14ac:dyDescent="0.3">
      <c r="M101" s="86"/>
      <c r="N101" s="20"/>
      <c r="O101" s="20"/>
    </row>
    <row r="102" spans="13:15" x14ac:dyDescent="0.3">
      <c r="M102" s="86"/>
      <c r="N102" s="20"/>
      <c r="O102" s="20"/>
    </row>
    <row r="103" spans="13:15" x14ac:dyDescent="0.3">
      <c r="M103" s="86"/>
      <c r="N103" s="20"/>
      <c r="O103" s="20"/>
    </row>
    <row r="104" spans="13:15" x14ac:dyDescent="0.3">
      <c r="M104" s="86"/>
      <c r="N104" s="20"/>
      <c r="O104" s="20"/>
    </row>
    <row r="105" spans="13:15" x14ac:dyDescent="0.3">
      <c r="M105" s="86"/>
      <c r="N105" s="20"/>
      <c r="O105" s="20"/>
    </row>
    <row r="106" spans="13:15" x14ac:dyDescent="0.3">
      <c r="M106" s="86"/>
      <c r="N106" s="20"/>
      <c r="O106" s="20"/>
    </row>
    <row r="107" spans="13:15" x14ac:dyDescent="0.3">
      <c r="M107" s="86"/>
      <c r="N107" s="20"/>
      <c r="O107" s="20"/>
    </row>
    <row r="108" spans="13:15" x14ac:dyDescent="0.3">
      <c r="M108" s="86"/>
      <c r="N108" s="20"/>
      <c r="O108" s="20"/>
    </row>
    <row r="109" spans="13:15" x14ac:dyDescent="0.3">
      <c r="M109" s="86"/>
      <c r="N109" s="20"/>
      <c r="O109" s="20"/>
    </row>
    <row r="110" spans="13:15" x14ac:dyDescent="0.3">
      <c r="M110" s="86"/>
      <c r="N110" s="20"/>
      <c r="O110" s="20"/>
    </row>
    <row r="111" spans="13:15" x14ac:dyDescent="0.3">
      <c r="M111" s="86"/>
      <c r="N111" s="20"/>
      <c r="O111" s="20"/>
    </row>
    <row r="112" spans="13:15" x14ac:dyDescent="0.3">
      <c r="M112" s="86"/>
      <c r="N112" s="20"/>
      <c r="O112" s="20"/>
    </row>
    <row r="113" spans="13:15" x14ac:dyDescent="0.3">
      <c r="M113" s="86"/>
      <c r="N113" s="20"/>
      <c r="O113" s="20"/>
    </row>
    <row r="114" spans="13:15" x14ac:dyDescent="0.3">
      <c r="M114" s="86"/>
      <c r="N114" s="20"/>
      <c r="O114" s="20"/>
    </row>
    <row r="115" spans="13:15" x14ac:dyDescent="0.3">
      <c r="M115" s="86"/>
      <c r="N115" s="20"/>
      <c r="O115" s="20"/>
    </row>
    <row r="116" spans="13:15" x14ac:dyDescent="0.3">
      <c r="M116" s="86"/>
      <c r="N116" s="20"/>
      <c r="O116" s="20"/>
    </row>
    <row r="117" spans="13:15" x14ac:dyDescent="0.3">
      <c r="M117" s="86"/>
      <c r="N117" s="20"/>
      <c r="O117" s="20"/>
    </row>
    <row r="118" spans="13:15" x14ac:dyDescent="0.3">
      <c r="M118" s="86"/>
      <c r="N118" s="20"/>
      <c r="O118" s="20"/>
    </row>
    <row r="119" spans="13:15" x14ac:dyDescent="0.3">
      <c r="M119" s="86"/>
      <c r="N119" s="20"/>
      <c r="O119" s="20"/>
    </row>
    <row r="120" spans="13:15" x14ac:dyDescent="0.3">
      <c r="M120" s="86"/>
      <c r="N120" s="20"/>
      <c r="O120" s="20"/>
    </row>
    <row r="121" spans="13:15" x14ac:dyDescent="0.3">
      <c r="M121" s="86"/>
      <c r="N121" s="20"/>
      <c r="O121" s="20"/>
    </row>
    <row r="122" spans="13:15" x14ac:dyDescent="0.3">
      <c r="M122" s="86"/>
      <c r="N122" s="20"/>
      <c r="O122" s="20"/>
    </row>
    <row r="123" spans="13:15" x14ac:dyDescent="0.3">
      <c r="M123" s="86"/>
      <c r="N123" s="20"/>
      <c r="O123" s="20"/>
    </row>
    <row r="124" spans="13:15" x14ac:dyDescent="0.3">
      <c r="M124" s="86"/>
      <c r="N124" s="20"/>
      <c r="O124" s="20"/>
    </row>
    <row r="125" spans="13:15" x14ac:dyDescent="0.3">
      <c r="M125" s="86"/>
      <c r="N125" s="20"/>
      <c r="O125" s="20"/>
    </row>
    <row r="126" spans="13:15" x14ac:dyDescent="0.3">
      <c r="M126" s="86"/>
      <c r="N126" s="20"/>
      <c r="O126" s="20"/>
    </row>
    <row r="127" spans="13:15" x14ac:dyDescent="0.3">
      <c r="M127" s="86"/>
      <c r="N127" s="20"/>
      <c r="O127" s="20"/>
    </row>
    <row r="128" spans="13:15" x14ac:dyDescent="0.3">
      <c r="M128" s="86"/>
      <c r="N128" s="20"/>
      <c r="O128" s="20"/>
    </row>
    <row r="129" spans="13:15" x14ac:dyDescent="0.3">
      <c r="M129" s="86"/>
      <c r="N129" s="20"/>
      <c r="O129" s="20"/>
    </row>
    <row r="130" spans="13:15" x14ac:dyDescent="0.3">
      <c r="M130" s="86"/>
      <c r="N130" s="20"/>
      <c r="O130" s="20"/>
    </row>
    <row r="131" spans="13:15" x14ac:dyDescent="0.3">
      <c r="M131" s="86"/>
      <c r="N131" s="20"/>
      <c r="O131" s="20"/>
    </row>
    <row r="132" spans="13:15" x14ac:dyDescent="0.3">
      <c r="M132" s="86"/>
      <c r="N132" s="20"/>
      <c r="O132" s="20"/>
    </row>
    <row r="133" spans="13:15" x14ac:dyDescent="0.3">
      <c r="M133" s="86"/>
      <c r="N133" s="20"/>
      <c r="O133" s="20"/>
    </row>
    <row r="134" spans="13:15" x14ac:dyDescent="0.3">
      <c r="M134" s="86"/>
      <c r="N134" s="20"/>
      <c r="O134" s="20"/>
    </row>
    <row r="135" spans="13:15" x14ac:dyDescent="0.3">
      <c r="M135" s="86"/>
      <c r="N135" s="20"/>
      <c r="O135" s="20"/>
    </row>
    <row r="136" spans="13:15" x14ac:dyDescent="0.3">
      <c r="M136" s="86"/>
      <c r="N136" s="85"/>
      <c r="O136" s="85"/>
    </row>
    <row r="137" spans="13:15" x14ac:dyDescent="0.3">
      <c r="M137" s="86"/>
      <c r="N137" s="85"/>
      <c r="O137" s="85"/>
    </row>
    <row r="138" spans="13:15" x14ac:dyDescent="0.3">
      <c r="M138" s="86"/>
      <c r="N138" s="85"/>
      <c r="O138" s="85"/>
    </row>
    <row r="139" spans="13:15" x14ac:dyDescent="0.3">
      <c r="M139" s="86"/>
      <c r="N139" s="85"/>
      <c r="O139" s="85"/>
    </row>
    <row r="140" spans="13:15" x14ac:dyDescent="0.3">
      <c r="M140" s="86"/>
      <c r="N140" s="85"/>
      <c r="O140" s="85"/>
    </row>
    <row r="141" spans="13:15" x14ac:dyDescent="0.3">
      <c r="M141" s="86"/>
      <c r="N141" s="85"/>
      <c r="O141" s="85"/>
    </row>
    <row r="142" spans="13:15" x14ac:dyDescent="0.3">
      <c r="M142" s="86"/>
      <c r="N142" s="85"/>
      <c r="O142" s="85"/>
    </row>
    <row r="143" spans="13:15" x14ac:dyDescent="0.3">
      <c r="M143" s="86"/>
      <c r="N143" s="85"/>
      <c r="O143" s="85"/>
    </row>
    <row r="144" spans="13:15" x14ac:dyDescent="0.3">
      <c r="M144" s="86"/>
      <c r="N144" s="85"/>
      <c r="O144" s="85"/>
    </row>
    <row r="145" spans="13:15" x14ac:dyDescent="0.3">
      <c r="M145" s="86"/>
      <c r="N145" s="85"/>
      <c r="O145" s="85"/>
    </row>
    <row r="146" spans="13:15" x14ac:dyDescent="0.3">
      <c r="M146" s="86"/>
      <c r="N146" s="85"/>
      <c r="O146" s="85"/>
    </row>
    <row r="147" spans="13:15" x14ac:dyDescent="0.3">
      <c r="M147" s="86"/>
      <c r="N147" s="85"/>
      <c r="O147" s="85"/>
    </row>
    <row r="148" spans="13:15" x14ac:dyDescent="0.3">
      <c r="M148" s="86"/>
      <c r="N148" s="85"/>
      <c r="O148" s="85"/>
    </row>
    <row r="149" spans="13:15" x14ac:dyDescent="0.3">
      <c r="M149" s="86"/>
      <c r="N149" s="85"/>
      <c r="O149" s="85"/>
    </row>
    <row r="150" spans="13:15" x14ac:dyDescent="0.3">
      <c r="M150" s="86"/>
      <c r="N150" s="85"/>
      <c r="O150" s="85"/>
    </row>
    <row r="151" spans="13:15" x14ac:dyDescent="0.3">
      <c r="M151" s="86"/>
      <c r="N151" s="85"/>
      <c r="O151" s="85"/>
    </row>
    <row r="152" spans="13:15" x14ac:dyDescent="0.3">
      <c r="M152" s="86"/>
      <c r="N152" s="85"/>
      <c r="O152" s="85"/>
    </row>
    <row r="153" spans="13:15" x14ac:dyDescent="0.3">
      <c r="M153" s="86"/>
      <c r="N153" s="85"/>
      <c r="O153" s="85"/>
    </row>
    <row r="154" spans="13:15" x14ac:dyDescent="0.3">
      <c r="M154" s="86"/>
      <c r="N154" s="85"/>
      <c r="O154" s="85"/>
    </row>
    <row r="155" spans="13:15" x14ac:dyDescent="0.3">
      <c r="M155" s="86"/>
      <c r="N155" s="85"/>
      <c r="O155" s="85"/>
    </row>
    <row r="156" spans="13:15" x14ac:dyDescent="0.3">
      <c r="M156" s="86"/>
      <c r="N156" s="85"/>
      <c r="O156" s="85"/>
    </row>
    <row r="157" spans="13:15" x14ac:dyDescent="0.3">
      <c r="M157" s="86"/>
      <c r="N157" s="85"/>
      <c r="O157" s="85"/>
    </row>
    <row r="158" spans="13:15" x14ac:dyDescent="0.3">
      <c r="M158" s="86"/>
      <c r="N158" s="85"/>
      <c r="O158" s="85"/>
    </row>
    <row r="159" spans="13:15" x14ac:dyDescent="0.3">
      <c r="M159" s="86"/>
      <c r="N159" s="85"/>
      <c r="O159" s="85"/>
    </row>
    <row r="160" spans="13:15" x14ac:dyDescent="0.3">
      <c r="M160" s="86"/>
      <c r="N160" s="85"/>
      <c r="O160" s="85"/>
    </row>
    <row r="161" spans="13:15" x14ac:dyDescent="0.3">
      <c r="M161" s="86"/>
      <c r="N161" s="85"/>
      <c r="O161" s="85"/>
    </row>
    <row r="162" spans="13:15" x14ac:dyDescent="0.3">
      <c r="M162" s="86"/>
      <c r="N162" s="85"/>
      <c r="O162" s="85"/>
    </row>
    <row r="163" spans="13:15" x14ac:dyDescent="0.3">
      <c r="M163" s="86"/>
      <c r="N163" s="91"/>
      <c r="O163" s="91"/>
    </row>
    <row r="164" spans="13:15" x14ac:dyDescent="0.3">
      <c r="M164" s="86"/>
      <c r="N164" s="91"/>
      <c r="O164" s="91"/>
    </row>
    <row r="165" spans="13:15" x14ac:dyDescent="0.3">
      <c r="M165" s="86"/>
      <c r="N165" s="91"/>
      <c r="O165" s="91"/>
    </row>
    <row r="166" spans="13:15" x14ac:dyDescent="0.3">
      <c r="M166" s="86"/>
      <c r="N166" s="91"/>
      <c r="O166" s="91"/>
    </row>
    <row r="167" spans="13:15" x14ac:dyDescent="0.3">
      <c r="M167" s="86"/>
      <c r="N167" s="91"/>
      <c r="O167" s="91"/>
    </row>
    <row r="168" spans="13:15" x14ac:dyDescent="0.3">
      <c r="M168" s="86"/>
      <c r="N168" s="91"/>
      <c r="O168" s="91"/>
    </row>
    <row r="169" spans="13:15" x14ac:dyDescent="0.3">
      <c r="M169" s="86"/>
      <c r="N169" s="91"/>
      <c r="O169" s="91"/>
    </row>
    <row r="170" spans="13:15" x14ac:dyDescent="0.3">
      <c r="M170" s="86"/>
      <c r="N170" s="91"/>
      <c r="O170" s="91"/>
    </row>
    <row r="171" spans="13:15" x14ac:dyDescent="0.3">
      <c r="M171" s="86"/>
      <c r="N171" s="91"/>
      <c r="O171" s="91"/>
    </row>
    <row r="172" spans="13:15" x14ac:dyDescent="0.3">
      <c r="M172" s="86"/>
      <c r="N172" s="91"/>
      <c r="O172" s="91"/>
    </row>
    <row r="173" spans="13:15" x14ac:dyDescent="0.3">
      <c r="M173" s="86"/>
      <c r="N173" s="91"/>
      <c r="O173" s="91"/>
    </row>
    <row r="174" spans="13:15" x14ac:dyDescent="0.3">
      <c r="M174" s="86"/>
      <c r="N174" s="91"/>
      <c r="O174" s="91"/>
    </row>
    <row r="175" spans="13:15" x14ac:dyDescent="0.3">
      <c r="M175" s="86"/>
      <c r="N175" s="91"/>
      <c r="O175" s="91"/>
    </row>
    <row r="176" spans="13:15" x14ac:dyDescent="0.3">
      <c r="M176" s="86"/>
      <c r="N176" s="91"/>
      <c r="O176" s="91"/>
    </row>
    <row r="177" spans="13:15" x14ac:dyDescent="0.3">
      <c r="M177" s="86"/>
      <c r="N177" s="91"/>
      <c r="O177" s="91"/>
    </row>
    <row r="178" spans="13:15" x14ac:dyDescent="0.3">
      <c r="M178" s="86"/>
      <c r="N178" s="91"/>
      <c r="O178" s="91"/>
    </row>
    <row r="179" spans="13:15" x14ac:dyDescent="0.3">
      <c r="M179" s="86"/>
      <c r="N179" s="91"/>
      <c r="O179" s="91"/>
    </row>
    <row r="180" spans="13:15" x14ac:dyDescent="0.3">
      <c r="M180" s="86"/>
      <c r="N180" s="91"/>
      <c r="O180" s="91"/>
    </row>
    <row r="181" spans="13:15" x14ac:dyDescent="0.3">
      <c r="M181" s="86"/>
      <c r="N181" s="91"/>
      <c r="O181" s="91"/>
    </row>
    <row r="182" spans="13:15" x14ac:dyDescent="0.3">
      <c r="M182" s="86"/>
      <c r="N182" s="91"/>
      <c r="O182" s="91"/>
    </row>
    <row r="183" spans="13:15" x14ac:dyDescent="0.3">
      <c r="M183" s="86"/>
      <c r="N183" s="91"/>
      <c r="O183" s="91"/>
    </row>
    <row r="184" spans="13:15" x14ac:dyDescent="0.3">
      <c r="M184" s="86"/>
      <c r="N184" s="91"/>
      <c r="O184" s="91"/>
    </row>
    <row r="185" spans="13:15" x14ac:dyDescent="0.3">
      <c r="M185" s="86"/>
      <c r="N185" s="91"/>
      <c r="O185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5"/>
  <sheetViews>
    <sheetView zoomScaleNormal="100" workbookViewId="0">
      <selection activeCell="F7" sqref="F7"/>
    </sheetView>
  </sheetViews>
  <sheetFormatPr baseColWidth="10" defaultRowHeight="14.4" x14ac:dyDescent="0.3"/>
  <cols>
    <col min="1" max="1" width="3.109375" customWidth="1"/>
    <col min="2" max="2" width="19.109375" bestFit="1" customWidth="1"/>
    <col min="3" max="3" width="11.88671875" bestFit="1" customWidth="1"/>
    <col min="5" max="5" width="17" bestFit="1" customWidth="1"/>
    <col min="6" max="6" width="9.6640625" customWidth="1"/>
    <col min="7" max="7" width="10.109375" customWidth="1"/>
    <col min="9" max="9" width="6.44140625" customWidth="1"/>
  </cols>
  <sheetData>
    <row r="1" spans="2:6" ht="18" x14ac:dyDescent="0.35">
      <c r="B1" s="138" t="s">
        <v>19</v>
      </c>
      <c r="C1" s="138"/>
      <c r="D1" s="138"/>
      <c r="E1" s="138"/>
    </row>
    <row r="2" spans="2:6" x14ac:dyDescent="0.3">
      <c r="B2" s="10" t="s">
        <v>12</v>
      </c>
      <c r="C2" s="4">
        <v>45139</v>
      </c>
      <c r="D2" s="11" t="s">
        <v>11</v>
      </c>
      <c r="E2" s="4">
        <v>45168</v>
      </c>
    </row>
    <row r="4" spans="2:6" x14ac:dyDescent="0.3">
      <c r="B4" s="17" t="s">
        <v>21</v>
      </c>
      <c r="C4" s="17"/>
      <c r="E4" s="139" t="s">
        <v>34</v>
      </c>
      <c r="F4" s="139"/>
    </row>
    <row r="5" spans="2:6" x14ac:dyDescent="0.3">
      <c r="B5" t="s">
        <v>20</v>
      </c>
      <c r="C5">
        <f>COUNTA(TId)-1</f>
        <v>46</v>
      </c>
      <c r="E5" t="s">
        <v>20</v>
      </c>
      <c r="F5" s="12">
        <f>SUM(TTiempo)</f>
        <v>0.9347222222222219</v>
      </c>
    </row>
    <row r="6" spans="2:6" x14ac:dyDescent="0.3">
      <c r="B6" t="s">
        <v>15</v>
      </c>
      <c r="C6">
        <f>COUNTIF(teSTATUS, B6)</f>
        <v>46</v>
      </c>
      <c r="E6" t="s">
        <v>30</v>
      </c>
      <c r="F6" s="12">
        <f>GEOMEAN(TTiempo)</f>
        <v>1.1790442121703989E-2</v>
      </c>
    </row>
    <row r="7" spans="2:6" x14ac:dyDescent="0.3">
      <c r="B7" t="s">
        <v>28</v>
      </c>
      <c r="C7">
        <f>COUNTIF(teSTATUS, B7)</f>
        <v>0</v>
      </c>
      <c r="E7" t="s">
        <v>24</v>
      </c>
      <c r="F7" s="12">
        <f>AVERAGE(TTiempo)</f>
        <v>2.0320048309178738E-2</v>
      </c>
    </row>
    <row r="8" spans="2:6" x14ac:dyDescent="0.3">
      <c r="B8" t="s">
        <v>46</v>
      </c>
      <c r="C8">
        <f>COUNTIF(teSTATUS, B8)</f>
        <v>0</v>
      </c>
      <c r="E8" t="s">
        <v>25</v>
      </c>
      <c r="F8" s="12">
        <f>MAX(TTiempo)</f>
        <v>0.22916666666666666</v>
      </c>
    </row>
    <row r="9" spans="2:6" x14ac:dyDescent="0.3">
      <c r="E9" t="s">
        <v>26</v>
      </c>
      <c r="F9" s="12">
        <f>MIN(TTiempo)</f>
        <v>1.3888888888888889E-3</v>
      </c>
    </row>
    <row r="10" spans="2:6" s="91" customFormat="1" x14ac:dyDescent="0.3">
      <c r="F10" s="24"/>
    </row>
    <row r="11" spans="2:6" s="91" customFormat="1" x14ac:dyDescent="0.3">
      <c r="E11" s="139" t="s">
        <v>111</v>
      </c>
      <c r="F11" s="139"/>
    </row>
    <row r="12" spans="2:6" s="91" customFormat="1" x14ac:dyDescent="0.3">
      <c r="E12" s="91" t="s">
        <v>20</v>
      </c>
      <c r="F12" s="24">
        <f>SUM(TRespuesta)</f>
        <v>0.38472222222222219</v>
      </c>
    </row>
    <row r="13" spans="2:6" s="91" customFormat="1" x14ac:dyDescent="0.3">
      <c r="E13" s="91" t="s">
        <v>30</v>
      </c>
      <c r="F13" s="24">
        <f>GEOMEAN(TRespuesta)</f>
        <v>5.0391404859139993E-3</v>
      </c>
    </row>
    <row r="14" spans="2:6" s="91" customFormat="1" x14ac:dyDescent="0.3">
      <c r="E14" s="91" t="s">
        <v>24</v>
      </c>
      <c r="F14" s="24">
        <f>AVERAGE(TRespuesta)</f>
        <v>8.3635265700483085E-3</v>
      </c>
    </row>
    <row r="15" spans="2:6" s="91" customFormat="1" x14ac:dyDescent="0.3">
      <c r="E15" s="91" t="s">
        <v>25</v>
      </c>
      <c r="F15" s="24">
        <f>MAX(TRespuesta)</f>
        <v>4.1666666666666664E-2</v>
      </c>
    </row>
    <row r="16" spans="2:6" s="91" customFormat="1" x14ac:dyDescent="0.3">
      <c r="E16" s="91" t="s">
        <v>26</v>
      </c>
      <c r="F16" s="24">
        <f>MIN(TRespuesta)</f>
        <v>6.9444444444444447E-4</v>
      </c>
    </row>
    <row r="17" spans="2:6" s="91" customFormat="1" x14ac:dyDescent="0.3">
      <c r="F17" s="24"/>
    </row>
    <row r="19" spans="2:6" x14ac:dyDescent="0.3">
      <c r="B19" s="17" t="s">
        <v>0</v>
      </c>
      <c r="C19" s="17" t="s">
        <v>44</v>
      </c>
      <c r="D19" s="6" t="s">
        <v>22</v>
      </c>
      <c r="E19" s="9"/>
    </row>
    <row r="20" spans="2:6" x14ac:dyDescent="0.3">
      <c r="B20" s="4">
        <v>44929</v>
      </c>
      <c r="C20">
        <f t="shared" ref="C20" si="0">COUNTIF(TFecha, B20)</f>
        <v>0</v>
      </c>
      <c r="D20">
        <f t="shared" ref="D20" si="1">COUNTIF(TFinal, B20)</f>
        <v>0</v>
      </c>
      <c r="E20" s="18"/>
    </row>
    <row r="21" spans="2:6" x14ac:dyDescent="0.3">
      <c r="B21" s="86">
        <v>44932</v>
      </c>
      <c r="C21">
        <f t="shared" ref="C21:C25" si="2">COUNTIF(TFecha, B21)</f>
        <v>0</v>
      </c>
      <c r="D21">
        <f t="shared" ref="D21:D25" si="3">COUNTIF(TFinal, B21)</f>
        <v>0</v>
      </c>
      <c r="E21" s="18"/>
    </row>
    <row r="22" spans="2:6" x14ac:dyDescent="0.3">
      <c r="B22" s="86">
        <v>44936</v>
      </c>
      <c r="C22">
        <f t="shared" si="2"/>
        <v>0</v>
      </c>
      <c r="D22">
        <f t="shared" si="3"/>
        <v>0</v>
      </c>
      <c r="E22" s="18"/>
    </row>
    <row r="23" spans="2:6" x14ac:dyDescent="0.3">
      <c r="B23" s="86">
        <v>44938</v>
      </c>
      <c r="C23">
        <f t="shared" si="2"/>
        <v>0</v>
      </c>
      <c r="D23">
        <f t="shared" si="3"/>
        <v>0</v>
      </c>
      <c r="E23" s="18"/>
    </row>
    <row r="24" spans="2:6" x14ac:dyDescent="0.3">
      <c r="B24" s="86">
        <v>44942</v>
      </c>
      <c r="C24">
        <f t="shared" si="2"/>
        <v>0</v>
      </c>
      <c r="D24">
        <f t="shared" si="3"/>
        <v>0</v>
      </c>
      <c r="E24" s="18"/>
    </row>
    <row r="25" spans="2:6" x14ac:dyDescent="0.3">
      <c r="B25" s="86">
        <v>44944</v>
      </c>
      <c r="C25">
        <f t="shared" si="2"/>
        <v>0</v>
      </c>
      <c r="D25">
        <f t="shared" si="3"/>
        <v>0</v>
      </c>
      <c r="E25" s="18"/>
    </row>
    <row r="26" spans="2:6" x14ac:dyDescent="0.3">
      <c r="B26" s="86">
        <v>44946</v>
      </c>
      <c r="C26">
        <f t="shared" ref="C26" si="4">COUNTIF(TFecha, B26)</f>
        <v>0</v>
      </c>
      <c r="D26">
        <f t="shared" ref="D26" si="5">COUNTIF(TFinal, B26)</f>
        <v>0</v>
      </c>
      <c r="E26" s="18"/>
    </row>
    <row r="27" spans="2:6" s="20" customFormat="1" x14ac:dyDescent="0.3">
      <c r="B27" s="86">
        <v>44949</v>
      </c>
      <c r="C27" s="20">
        <f t="shared" ref="C27:C29" si="6">COUNTIF(TFecha, B27)</f>
        <v>0</v>
      </c>
      <c r="D27" s="20">
        <f t="shared" ref="D27:D29" si="7">COUNTIF(TFinal, B27)</f>
        <v>0</v>
      </c>
      <c r="E27" s="18"/>
    </row>
    <row r="28" spans="2:6" s="20" customFormat="1" x14ac:dyDescent="0.3">
      <c r="B28" s="86">
        <v>44950</v>
      </c>
      <c r="C28" s="20">
        <f t="shared" si="6"/>
        <v>0</v>
      </c>
      <c r="D28" s="20">
        <f t="shared" si="7"/>
        <v>0</v>
      </c>
      <c r="E28" s="18"/>
    </row>
    <row r="29" spans="2:6" s="20" customFormat="1" x14ac:dyDescent="0.3">
      <c r="B29" s="86">
        <v>44951</v>
      </c>
      <c r="C29" s="20">
        <f t="shared" si="6"/>
        <v>0</v>
      </c>
      <c r="D29" s="20">
        <f t="shared" si="7"/>
        <v>0</v>
      </c>
      <c r="E29" s="18"/>
    </row>
    <row r="30" spans="2:6" s="67" customFormat="1" x14ac:dyDescent="0.3">
      <c r="B30" s="86">
        <v>44953</v>
      </c>
      <c r="C30" s="91">
        <f t="shared" ref="C30" si="8">COUNTIF(TFecha, B30)</f>
        <v>0</v>
      </c>
      <c r="D30" s="91">
        <f t="shared" ref="D30" si="9">COUNTIF(TFinal, B30)</f>
        <v>0</v>
      </c>
      <c r="E30" s="69"/>
    </row>
    <row r="31" spans="2:6" s="91" customFormat="1" x14ac:dyDescent="0.3">
      <c r="B31" s="86"/>
      <c r="E31" s="69"/>
    </row>
    <row r="33" spans="2:6" x14ac:dyDescent="0.3">
      <c r="B33" s="6" t="s">
        <v>33</v>
      </c>
      <c r="C33" s="6"/>
      <c r="E33" s="139" t="s">
        <v>18</v>
      </c>
      <c r="F33" s="139"/>
    </row>
    <row r="34" spans="2:6" x14ac:dyDescent="0.3">
      <c r="B34" s="22" t="s">
        <v>42</v>
      </c>
      <c r="C34">
        <f t="shared" ref="C34:C48" si="10">COUNTIF(TTipo, B34)</f>
        <v>13</v>
      </c>
      <c r="E34" s="13" t="s">
        <v>29</v>
      </c>
      <c r="F34">
        <f>COUNTIF(TGravedad, E34)</f>
        <v>43</v>
      </c>
    </row>
    <row r="35" spans="2:6" x14ac:dyDescent="0.3">
      <c r="B35" s="22" t="s">
        <v>37</v>
      </c>
      <c r="C35">
        <f t="shared" si="10"/>
        <v>4</v>
      </c>
      <c r="E35" s="14" t="s">
        <v>30</v>
      </c>
      <c r="F35">
        <f>COUNTIF(TGravedad, E35)</f>
        <v>2</v>
      </c>
    </row>
    <row r="36" spans="2:6" x14ac:dyDescent="0.3">
      <c r="B36" s="22" t="s">
        <v>38</v>
      </c>
      <c r="C36">
        <f t="shared" si="10"/>
        <v>0</v>
      </c>
      <c r="E36" s="15" t="s">
        <v>35</v>
      </c>
      <c r="F36">
        <f>COUNTIF(TGravedad, E36)</f>
        <v>0</v>
      </c>
    </row>
    <row r="37" spans="2:6" x14ac:dyDescent="0.3">
      <c r="B37" s="22" t="s">
        <v>36</v>
      </c>
      <c r="C37">
        <f t="shared" si="10"/>
        <v>8</v>
      </c>
      <c r="E37" s="16" t="s">
        <v>31</v>
      </c>
      <c r="F37">
        <f>COUNTIF(TGravedad, E37)</f>
        <v>1</v>
      </c>
    </row>
    <row r="38" spans="2:6" x14ac:dyDescent="0.3">
      <c r="B38" s="22" t="s">
        <v>39</v>
      </c>
      <c r="C38">
        <f t="shared" si="10"/>
        <v>1</v>
      </c>
      <c r="E38" s="55" t="s">
        <v>100</v>
      </c>
      <c r="F38" s="20">
        <f>COUNTIF(TGravedad, E38)</f>
        <v>0</v>
      </c>
    </row>
    <row r="39" spans="2:6" x14ac:dyDescent="0.3">
      <c r="B39" s="22" t="s">
        <v>40</v>
      </c>
      <c r="C39">
        <f t="shared" si="10"/>
        <v>0</v>
      </c>
    </row>
    <row r="40" spans="2:6" x14ac:dyDescent="0.3">
      <c r="B40" s="22" t="s">
        <v>41</v>
      </c>
      <c r="C40">
        <f t="shared" si="10"/>
        <v>1</v>
      </c>
    </row>
    <row r="41" spans="2:6" x14ac:dyDescent="0.3">
      <c r="B41" s="22" t="s">
        <v>89</v>
      </c>
      <c r="C41">
        <f t="shared" si="10"/>
        <v>9</v>
      </c>
    </row>
    <row r="42" spans="2:6" x14ac:dyDescent="0.3">
      <c r="B42" s="22" t="s">
        <v>23</v>
      </c>
      <c r="C42">
        <f t="shared" si="10"/>
        <v>3</v>
      </c>
    </row>
    <row r="43" spans="2:6" x14ac:dyDescent="0.3">
      <c r="B43" s="22" t="s">
        <v>50</v>
      </c>
      <c r="C43">
        <f t="shared" si="10"/>
        <v>1</v>
      </c>
    </row>
    <row r="44" spans="2:6" s="20" customFormat="1" x14ac:dyDescent="0.3">
      <c r="B44" s="22" t="s">
        <v>51</v>
      </c>
      <c r="C44" s="20">
        <f t="shared" si="10"/>
        <v>2</v>
      </c>
    </row>
    <row r="45" spans="2:6" s="20" customFormat="1" x14ac:dyDescent="0.3">
      <c r="B45" s="22" t="s">
        <v>52</v>
      </c>
      <c r="C45" s="20">
        <f t="shared" si="10"/>
        <v>0</v>
      </c>
    </row>
    <row r="46" spans="2:6" s="20" customFormat="1" x14ac:dyDescent="0.3">
      <c r="B46" s="22" t="s">
        <v>79</v>
      </c>
      <c r="C46" s="20">
        <f t="shared" si="10"/>
        <v>0</v>
      </c>
    </row>
    <row r="47" spans="2:6" s="20" customFormat="1" x14ac:dyDescent="0.3">
      <c r="B47" s="22" t="s">
        <v>80</v>
      </c>
      <c r="C47" s="20">
        <f t="shared" si="10"/>
        <v>1</v>
      </c>
    </row>
    <row r="48" spans="2:6" s="20" customFormat="1" x14ac:dyDescent="0.3">
      <c r="B48" s="22" t="s">
        <v>81</v>
      </c>
      <c r="C48" s="20">
        <f t="shared" si="10"/>
        <v>3</v>
      </c>
    </row>
    <row r="50" spans="2:3" x14ac:dyDescent="0.3">
      <c r="B50" s="19" t="s">
        <v>43</v>
      </c>
      <c r="C50" s="6"/>
    </row>
    <row r="51" spans="2:3" x14ac:dyDescent="0.3">
      <c r="B51" s="91" t="s">
        <v>45</v>
      </c>
      <c r="C51">
        <f t="shared" ref="C51:C65" si="11">COUNTIF(TUsuario, B51)</f>
        <v>3</v>
      </c>
    </row>
    <row r="52" spans="2:3" x14ac:dyDescent="0.3">
      <c r="B52" s="91" t="s">
        <v>101</v>
      </c>
      <c r="C52">
        <f t="shared" si="11"/>
        <v>1</v>
      </c>
    </row>
    <row r="53" spans="2:3" x14ac:dyDescent="0.3">
      <c r="B53" s="91" t="s">
        <v>196</v>
      </c>
      <c r="C53">
        <f t="shared" si="11"/>
        <v>9</v>
      </c>
    </row>
    <row r="54" spans="2:3" x14ac:dyDescent="0.3">
      <c r="B54" s="91" t="s">
        <v>13</v>
      </c>
      <c r="C54">
        <f t="shared" si="11"/>
        <v>2</v>
      </c>
    </row>
    <row r="55" spans="2:3" x14ac:dyDescent="0.3">
      <c r="B55" s="91" t="s">
        <v>115</v>
      </c>
      <c r="C55" s="91">
        <f t="shared" si="11"/>
        <v>1</v>
      </c>
    </row>
    <row r="56" spans="2:3" x14ac:dyDescent="0.3">
      <c r="B56" s="91" t="s">
        <v>47</v>
      </c>
      <c r="C56" s="91">
        <f t="shared" si="11"/>
        <v>5</v>
      </c>
    </row>
    <row r="57" spans="2:3" x14ac:dyDescent="0.3">
      <c r="B57" s="91" t="s">
        <v>48</v>
      </c>
      <c r="C57" s="91">
        <f t="shared" si="11"/>
        <v>4</v>
      </c>
    </row>
    <row r="58" spans="2:3" x14ac:dyDescent="0.3">
      <c r="B58" s="8" t="s">
        <v>99</v>
      </c>
      <c r="C58" s="91">
        <f t="shared" si="11"/>
        <v>1</v>
      </c>
    </row>
    <row r="59" spans="2:3" x14ac:dyDescent="0.3">
      <c r="B59" s="8" t="s">
        <v>102</v>
      </c>
      <c r="C59" s="91">
        <f t="shared" si="11"/>
        <v>4</v>
      </c>
    </row>
    <row r="60" spans="2:3" x14ac:dyDescent="0.3">
      <c r="B60" s="8" t="s">
        <v>82</v>
      </c>
      <c r="C60" s="91">
        <f t="shared" si="11"/>
        <v>5</v>
      </c>
    </row>
    <row r="61" spans="2:3" x14ac:dyDescent="0.3">
      <c r="B61" s="91" t="s">
        <v>86</v>
      </c>
      <c r="C61" s="91">
        <f t="shared" si="11"/>
        <v>1</v>
      </c>
    </row>
    <row r="62" spans="2:3" x14ac:dyDescent="0.3">
      <c r="B62" s="91" t="s">
        <v>98</v>
      </c>
      <c r="C62" s="91">
        <f t="shared" si="11"/>
        <v>3</v>
      </c>
    </row>
    <row r="63" spans="2:3" x14ac:dyDescent="0.3">
      <c r="B63" s="91" t="s">
        <v>108</v>
      </c>
      <c r="C63" s="91">
        <f t="shared" si="11"/>
        <v>2</v>
      </c>
    </row>
    <row r="64" spans="2:3" x14ac:dyDescent="0.3">
      <c r="B64" s="91" t="s">
        <v>244</v>
      </c>
      <c r="C64" s="91">
        <f t="shared" si="11"/>
        <v>3</v>
      </c>
    </row>
    <row r="65" spans="2:3" x14ac:dyDescent="0.3">
      <c r="B65" s="91" t="s">
        <v>112</v>
      </c>
      <c r="C65" s="91">
        <f t="shared" si="11"/>
        <v>0</v>
      </c>
    </row>
    <row r="67" spans="2:3" x14ac:dyDescent="0.3">
      <c r="B67" s="91"/>
      <c r="C67" s="91"/>
    </row>
    <row r="68" spans="2:3" x14ac:dyDescent="0.3">
      <c r="C68" s="20"/>
    </row>
    <row r="69" spans="2:3" x14ac:dyDescent="0.3">
      <c r="B69" s="8"/>
      <c r="C69" s="20"/>
    </row>
    <row r="70" spans="2:3" x14ac:dyDescent="0.3">
      <c r="B70" s="8"/>
      <c r="C70" s="20"/>
    </row>
    <row r="71" spans="2:3" x14ac:dyDescent="0.3">
      <c r="B71" s="8"/>
      <c r="C71" s="20"/>
    </row>
    <row r="72" spans="2:3" x14ac:dyDescent="0.3">
      <c r="B72" s="8"/>
      <c r="C72" s="20"/>
    </row>
    <row r="73" spans="2:3" x14ac:dyDescent="0.3">
      <c r="B73" s="8"/>
      <c r="C73" s="20"/>
    </row>
    <row r="74" spans="2:3" x14ac:dyDescent="0.3">
      <c r="B74" s="67"/>
      <c r="C74" s="67"/>
    </row>
    <row r="75" spans="2:3" x14ac:dyDescent="0.3">
      <c r="B75" s="67"/>
      <c r="C75" s="67"/>
    </row>
  </sheetData>
  <mergeCells count="4">
    <mergeCell ref="B1:E1"/>
    <mergeCell ref="E4:F4"/>
    <mergeCell ref="E33:F33"/>
    <mergeCell ref="E11:F11"/>
  </mergeCells>
  <dataValidations count="1">
    <dataValidation type="list" allowBlank="1" showInputMessage="1" showErrorMessage="1" sqref="B62" xr:uid="{834DFA7C-6F70-465E-95BE-E37541B3C78B}">
      <formula1>pUsuarios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0"/>
  <sheetViews>
    <sheetView workbookViewId="0">
      <selection activeCell="D12" sqref="D12"/>
    </sheetView>
  </sheetViews>
  <sheetFormatPr baseColWidth="10" defaultRowHeight="14.4" x14ac:dyDescent="0.3"/>
  <cols>
    <col min="1" max="1" width="3.109375" customWidth="1"/>
    <col min="2" max="2" width="17" bestFit="1" customWidth="1"/>
    <col min="4" max="4" width="11.88671875" bestFit="1" customWidth="1"/>
    <col min="5" max="5" width="12" style="20" bestFit="1" customWidth="1"/>
    <col min="6" max="6" width="6.33203125" style="20" bestFit="1" customWidth="1"/>
    <col min="7" max="7" width="4.5546875" style="20" bestFit="1" customWidth="1"/>
    <col min="8" max="8" width="7" style="20" bestFit="1" customWidth="1"/>
    <col min="9" max="9" width="5" style="20" bestFit="1" customWidth="1"/>
    <col min="10" max="10" width="4.44140625" style="20" bestFit="1" customWidth="1"/>
    <col min="12" max="12" width="79.44140625" bestFit="1" customWidth="1"/>
  </cols>
  <sheetData>
    <row r="1" spans="2:12" ht="18" x14ac:dyDescent="0.35">
      <c r="B1" s="138" t="s">
        <v>67</v>
      </c>
      <c r="C1" s="138"/>
      <c r="D1" s="138"/>
    </row>
    <row r="2" spans="2:12" s="20" customFormat="1" x14ac:dyDescent="0.3"/>
    <row r="3" spans="2:12" x14ac:dyDescent="0.3">
      <c r="B3" s="6"/>
      <c r="C3" s="6"/>
      <c r="D3" s="6"/>
      <c r="E3" s="6"/>
      <c r="F3" s="6"/>
      <c r="G3" s="139" t="s">
        <v>18</v>
      </c>
      <c r="H3" s="139"/>
      <c r="I3" s="139"/>
      <c r="J3" s="139"/>
      <c r="K3" s="6"/>
      <c r="L3" s="6"/>
    </row>
    <row r="4" spans="2:12" x14ac:dyDescent="0.3">
      <c r="B4" s="17" t="s">
        <v>33</v>
      </c>
      <c r="C4" s="17" t="s">
        <v>65</v>
      </c>
      <c r="D4" s="17" t="s">
        <v>9</v>
      </c>
      <c r="E4" s="17" t="s">
        <v>24</v>
      </c>
      <c r="F4" s="56" t="s">
        <v>83</v>
      </c>
      <c r="G4" s="29" t="s">
        <v>63</v>
      </c>
      <c r="H4" s="28" t="s">
        <v>62</v>
      </c>
      <c r="I4" s="27" t="s">
        <v>61</v>
      </c>
      <c r="J4" s="26" t="s">
        <v>60</v>
      </c>
      <c r="K4" s="17"/>
      <c r="L4" s="17" t="s">
        <v>64</v>
      </c>
    </row>
    <row r="5" spans="2:12" x14ac:dyDescent="0.3">
      <c r="B5" s="22" t="s">
        <v>89</v>
      </c>
      <c r="C5" s="20">
        <f t="shared" ref="C5:C20" si="0">COUNTIF(TTipo, B5)</f>
        <v>9</v>
      </c>
      <c r="D5" s="34">
        <f t="shared" ref="D5:D20" si="1">SUMIF(TTipo, B5, TTiempo)</f>
        <v>0.4020833333333334</v>
      </c>
      <c r="E5" s="24">
        <f t="shared" ref="E5:E20" si="2">IF(C5,D5/C5, 0)</f>
        <v>4.4675925925925931E-2</v>
      </c>
      <c r="F5" s="20">
        <f t="shared" ref="F5:F20" si="3">COUNTIFS(TTipo, $B5, TGravedad, "Muy Alta")</f>
        <v>0</v>
      </c>
      <c r="G5" s="20">
        <f t="shared" ref="G5:G20" si="4">COUNTIFS(TTipo, $B5, TGravedad, "Alta")</f>
        <v>0</v>
      </c>
      <c r="H5" s="20">
        <f t="shared" ref="H5:H20" si="5">COUNTIFS(TTipo, $B5, TGravedad, "Media-Alta")</f>
        <v>0</v>
      </c>
      <c r="I5" s="20">
        <f t="shared" ref="I5:I20" si="6">COUNTIFS(TTipo, $B5, TGravedad, "Media")</f>
        <v>1</v>
      </c>
      <c r="J5" s="20">
        <f t="shared" ref="J5:J20" si="7">COUNTIFS(TTipo, $B5, TGravedad, "Baja")</f>
        <v>8</v>
      </c>
      <c r="L5" t="s">
        <v>321</v>
      </c>
    </row>
    <row r="6" spans="2:12" x14ac:dyDescent="0.3">
      <c r="B6" s="22" t="s">
        <v>42</v>
      </c>
      <c r="C6" s="20">
        <f t="shared" si="0"/>
        <v>13</v>
      </c>
      <c r="D6" s="34">
        <f t="shared" si="1"/>
        <v>0.15416666666666667</v>
      </c>
      <c r="E6" s="24">
        <f t="shared" si="2"/>
        <v>1.185897435897436E-2</v>
      </c>
      <c r="F6" s="20">
        <f t="shared" si="3"/>
        <v>0</v>
      </c>
      <c r="G6" s="20">
        <f t="shared" si="4"/>
        <v>0</v>
      </c>
      <c r="H6" s="20">
        <f t="shared" si="5"/>
        <v>0</v>
      </c>
      <c r="I6" s="20">
        <f t="shared" si="6"/>
        <v>0</v>
      </c>
      <c r="J6" s="20">
        <f t="shared" si="7"/>
        <v>13</v>
      </c>
      <c r="L6" t="s">
        <v>322</v>
      </c>
    </row>
    <row r="7" spans="2:12" x14ac:dyDescent="0.3">
      <c r="B7" s="22" t="s">
        <v>36</v>
      </c>
      <c r="C7" s="20">
        <f t="shared" si="0"/>
        <v>8</v>
      </c>
      <c r="D7" s="34">
        <f t="shared" si="1"/>
        <v>0.10416666666666666</v>
      </c>
      <c r="E7" s="24">
        <f t="shared" si="2"/>
        <v>1.3020833333333332E-2</v>
      </c>
      <c r="F7" s="20">
        <f t="shared" si="3"/>
        <v>0</v>
      </c>
      <c r="G7" s="20">
        <f t="shared" si="4"/>
        <v>0</v>
      </c>
      <c r="H7" s="20">
        <f t="shared" si="5"/>
        <v>0</v>
      </c>
      <c r="I7" s="20">
        <f t="shared" si="6"/>
        <v>0</v>
      </c>
      <c r="J7" s="20">
        <f t="shared" si="7"/>
        <v>8</v>
      </c>
    </row>
    <row r="8" spans="2:12" x14ac:dyDescent="0.3">
      <c r="B8" s="22" t="s">
        <v>37</v>
      </c>
      <c r="C8" s="20">
        <f t="shared" si="0"/>
        <v>4</v>
      </c>
      <c r="D8" s="34">
        <f t="shared" si="1"/>
        <v>8.0555555555555547E-2</v>
      </c>
      <c r="E8" s="24">
        <f t="shared" si="2"/>
        <v>2.0138888888888887E-2</v>
      </c>
      <c r="F8" s="20">
        <f t="shared" si="3"/>
        <v>0</v>
      </c>
      <c r="G8" s="20">
        <f t="shared" si="4"/>
        <v>0</v>
      </c>
      <c r="H8" s="20">
        <f t="shared" si="5"/>
        <v>0</v>
      </c>
      <c r="I8" s="20">
        <f t="shared" si="6"/>
        <v>0</v>
      </c>
      <c r="J8" s="20">
        <f t="shared" si="7"/>
        <v>4</v>
      </c>
    </row>
    <row r="9" spans="2:12" x14ac:dyDescent="0.3">
      <c r="B9" s="22" t="s">
        <v>50</v>
      </c>
      <c r="C9" s="20">
        <f t="shared" si="0"/>
        <v>1</v>
      </c>
      <c r="D9" s="34">
        <f t="shared" si="1"/>
        <v>0.05</v>
      </c>
      <c r="E9" s="24">
        <f t="shared" si="2"/>
        <v>0.05</v>
      </c>
      <c r="F9" s="20">
        <f t="shared" si="3"/>
        <v>0</v>
      </c>
      <c r="G9" s="20">
        <f t="shared" si="4"/>
        <v>1</v>
      </c>
      <c r="H9" s="20">
        <f t="shared" si="5"/>
        <v>0</v>
      </c>
      <c r="I9" s="20">
        <f t="shared" si="6"/>
        <v>0</v>
      </c>
      <c r="J9" s="20">
        <f t="shared" si="7"/>
        <v>0</v>
      </c>
      <c r="L9" t="s">
        <v>323</v>
      </c>
    </row>
    <row r="10" spans="2:12" x14ac:dyDescent="0.3">
      <c r="B10" s="22" t="s">
        <v>51</v>
      </c>
      <c r="C10" s="20">
        <f t="shared" si="0"/>
        <v>2</v>
      </c>
      <c r="D10" s="34">
        <f t="shared" si="1"/>
        <v>4.6527777777777779E-2</v>
      </c>
      <c r="E10" s="24">
        <f t="shared" si="2"/>
        <v>2.326388888888889E-2</v>
      </c>
      <c r="F10" s="20">
        <f t="shared" si="3"/>
        <v>0</v>
      </c>
      <c r="G10" s="20">
        <f t="shared" si="4"/>
        <v>0</v>
      </c>
      <c r="H10" s="20">
        <f t="shared" si="5"/>
        <v>0</v>
      </c>
      <c r="I10" s="20">
        <f t="shared" si="6"/>
        <v>0</v>
      </c>
      <c r="J10" s="20">
        <f t="shared" si="7"/>
        <v>2</v>
      </c>
    </row>
    <row r="11" spans="2:12" x14ac:dyDescent="0.3">
      <c r="B11" s="22" t="s">
        <v>81</v>
      </c>
      <c r="C11" s="20">
        <f t="shared" si="0"/>
        <v>3</v>
      </c>
      <c r="D11" s="34">
        <f t="shared" si="1"/>
        <v>3.8194444444444441E-2</v>
      </c>
      <c r="E11" s="24">
        <f t="shared" si="2"/>
        <v>1.2731481481481481E-2</v>
      </c>
      <c r="F11" s="20">
        <f t="shared" si="3"/>
        <v>0</v>
      </c>
      <c r="G11" s="20">
        <f t="shared" si="4"/>
        <v>0</v>
      </c>
      <c r="H11" s="20">
        <f t="shared" si="5"/>
        <v>0</v>
      </c>
      <c r="I11" s="20">
        <f t="shared" si="6"/>
        <v>0</v>
      </c>
      <c r="J11" s="20">
        <f t="shared" si="7"/>
        <v>3</v>
      </c>
    </row>
    <row r="12" spans="2:12" x14ac:dyDescent="0.3">
      <c r="B12" s="22" t="s">
        <v>23</v>
      </c>
      <c r="C12" s="20">
        <f t="shared" si="0"/>
        <v>3</v>
      </c>
      <c r="D12" s="34">
        <f t="shared" si="1"/>
        <v>3.2638888888888884E-2</v>
      </c>
      <c r="E12" s="24">
        <f t="shared" si="2"/>
        <v>1.0879629629629628E-2</v>
      </c>
      <c r="F12" s="20">
        <f t="shared" si="3"/>
        <v>0</v>
      </c>
      <c r="G12" s="20">
        <f t="shared" si="4"/>
        <v>0</v>
      </c>
      <c r="H12" s="20">
        <f t="shared" si="5"/>
        <v>0</v>
      </c>
      <c r="I12" s="20">
        <f t="shared" si="6"/>
        <v>1</v>
      </c>
      <c r="J12" s="20">
        <f t="shared" si="7"/>
        <v>2</v>
      </c>
    </row>
    <row r="13" spans="2:12" x14ac:dyDescent="0.3">
      <c r="B13" s="22" t="s">
        <v>39</v>
      </c>
      <c r="C13" s="20">
        <f t="shared" si="0"/>
        <v>1</v>
      </c>
      <c r="D13" s="34">
        <f t="shared" si="1"/>
        <v>1.3888888888888888E-2</v>
      </c>
      <c r="E13" s="24">
        <f t="shared" si="2"/>
        <v>1.3888888888888888E-2</v>
      </c>
      <c r="F13" s="20">
        <f t="shared" si="3"/>
        <v>0</v>
      </c>
      <c r="G13" s="20">
        <f t="shared" si="4"/>
        <v>0</v>
      </c>
      <c r="H13" s="20">
        <f t="shared" si="5"/>
        <v>0</v>
      </c>
      <c r="I13" s="20">
        <f t="shared" si="6"/>
        <v>0</v>
      </c>
      <c r="J13" s="20">
        <f t="shared" si="7"/>
        <v>1</v>
      </c>
    </row>
    <row r="14" spans="2:12" x14ac:dyDescent="0.3">
      <c r="B14" s="22" t="s">
        <v>80</v>
      </c>
      <c r="C14" s="20">
        <f t="shared" si="0"/>
        <v>1</v>
      </c>
      <c r="D14" s="34">
        <f t="shared" si="1"/>
        <v>1.0416666666666666E-2</v>
      </c>
      <c r="E14" s="24">
        <f t="shared" si="2"/>
        <v>1.0416666666666666E-2</v>
      </c>
      <c r="F14" s="20">
        <f t="shared" si="3"/>
        <v>0</v>
      </c>
      <c r="G14" s="20">
        <f t="shared" si="4"/>
        <v>0</v>
      </c>
      <c r="H14" s="20">
        <f t="shared" si="5"/>
        <v>0</v>
      </c>
      <c r="I14" s="20">
        <f t="shared" si="6"/>
        <v>0</v>
      </c>
      <c r="J14" s="20">
        <f t="shared" si="7"/>
        <v>1</v>
      </c>
    </row>
    <row r="15" spans="2:12" x14ac:dyDescent="0.3">
      <c r="B15" s="22" t="s">
        <v>41</v>
      </c>
      <c r="C15" s="20">
        <f t="shared" si="0"/>
        <v>1</v>
      </c>
      <c r="D15" s="34">
        <f t="shared" si="1"/>
        <v>2.0833333333333333E-3</v>
      </c>
      <c r="E15" s="24">
        <f t="shared" si="2"/>
        <v>2.0833333333333333E-3</v>
      </c>
      <c r="F15" s="20">
        <f t="shared" si="3"/>
        <v>0</v>
      </c>
      <c r="G15" s="20">
        <f t="shared" si="4"/>
        <v>0</v>
      </c>
      <c r="H15" s="20">
        <f t="shared" si="5"/>
        <v>0</v>
      </c>
      <c r="I15" s="20">
        <f t="shared" si="6"/>
        <v>0</v>
      </c>
      <c r="J15" s="20">
        <f t="shared" si="7"/>
        <v>1</v>
      </c>
    </row>
    <row r="16" spans="2:12" x14ac:dyDescent="0.3">
      <c r="B16" s="22" t="s">
        <v>85</v>
      </c>
      <c r="C16" s="20">
        <f t="shared" si="0"/>
        <v>0</v>
      </c>
      <c r="D16" s="34">
        <f t="shared" si="1"/>
        <v>0</v>
      </c>
      <c r="E16" s="24">
        <f t="shared" si="2"/>
        <v>0</v>
      </c>
      <c r="F16" s="20">
        <f t="shared" si="3"/>
        <v>0</v>
      </c>
      <c r="G16" s="20">
        <f t="shared" si="4"/>
        <v>0</v>
      </c>
      <c r="H16" s="20">
        <f t="shared" si="5"/>
        <v>0</v>
      </c>
      <c r="I16" s="20">
        <f t="shared" si="6"/>
        <v>0</v>
      </c>
      <c r="J16" s="20">
        <f t="shared" si="7"/>
        <v>0</v>
      </c>
    </row>
    <row r="17" spans="2:10" x14ac:dyDescent="0.3">
      <c r="B17" s="22" t="s">
        <v>40</v>
      </c>
      <c r="C17" s="20">
        <f t="shared" si="0"/>
        <v>0</v>
      </c>
      <c r="D17" s="34">
        <f t="shared" si="1"/>
        <v>0</v>
      </c>
      <c r="E17" s="24">
        <f t="shared" si="2"/>
        <v>0</v>
      </c>
      <c r="F17" s="20">
        <f t="shared" si="3"/>
        <v>0</v>
      </c>
      <c r="G17" s="20">
        <f t="shared" si="4"/>
        <v>0</v>
      </c>
      <c r="H17" s="20">
        <f t="shared" si="5"/>
        <v>0</v>
      </c>
      <c r="I17" s="20">
        <f t="shared" si="6"/>
        <v>0</v>
      </c>
      <c r="J17" s="20">
        <f t="shared" si="7"/>
        <v>0</v>
      </c>
    </row>
    <row r="18" spans="2:10" x14ac:dyDescent="0.3">
      <c r="B18" s="22" t="s">
        <v>79</v>
      </c>
      <c r="C18" s="20">
        <f t="shared" si="0"/>
        <v>0</v>
      </c>
      <c r="D18" s="34">
        <f t="shared" si="1"/>
        <v>0</v>
      </c>
      <c r="E18" s="24">
        <f t="shared" si="2"/>
        <v>0</v>
      </c>
      <c r="F18" s="20">
        <f t="shared" si="3"/>
        <v>0</v>
      </c>
      <c r="G18" s="20">
        <f t="shared" si="4"/>
        <v>0</v>
      </c>
      <c r="H18" s="20">
        <f t="shared" si="5"/>
        <v>0</v>
      </c>
      <c r="I18" s="20">
        <f t="shared" si="6"/>
        <v>0</v>
      </c>
      <c r="J18" s="20">
        <f t="shared" si="7"/>
        <v>0</v>
      </c>
    </row>
    <row r="19" spans="2:10" x14ac:dyDescent="0.3">
      <c r="B19" s="22" t="s">
        <v>38</v>
      </c>
      <c r="C19" s="20">
        <f t="shared" si="0"/>
        <v>0</v>
      </c>
      <c r="D19" s="34">
        <f t="shared" si="1"/>
        <v>0</v>
      </c>
      <c r="E19" s="24">
        <f t="shared" si="2"/>
        <v>0</v>
      </c>
      <c r="F19" s="20">
        <f t="shared" si="3"/>
        <v>0</v>
      </c>
      <c r="G19" s="20">
        <f t="shared" si="4"/>
        <v>0</v>
      </c>
      <c r="H19" s="20">
        <f t="shared" si="5"/>
        <v>0</v>
      </c>
      <c r="I19" s="20">
        <f t="shared" si="6"/>
        <v>0</v>
      </c>
      <c r="J19" s="20">
        <f t="shared" si="7"/>
        <v>0</v>
      </c>
    </row>
    <row r="20" spans="2:10" x14ac:dyDescent="0.3">
      <c r="B20" s="88" t="s">
        <v>52</v>
      </c>
      <c r="C20" s="91">
        <f t="shared" si="0"/>
        <v>0</v>
      </c>
      <c r="D20" s="34">
        <f t="shared" si="1"/>
        <v>0</v>
      </c>
      <c r="E20" s="24">
        <f t="shared" si="2"/>
        <v>0</v>
      </c>
      <c r="F20" s="91">
        <f t="shared" si="3"/>
        <v>0</v>
      </c>
      <c r="G20" s="91">
        <f t="shared" si="4"/>
        <v>0</v>
      </c>
      <c r="H20" s="91">
        <f t="shared" si="5"/>
        <v>0</v>
      </c>
      <c r="I20" s="91">
        <f t="shared" si="6"/>
        <v>0</v>
      </c>
      <c r="J20" s="91">
        <f t="shared" si="7"/>
        <v>0</v>
      </c>
    </row>
  </sheetData>
  <autoFilter ref="B4:L16" xr:uid="{00000000-0009-0000-0000-000003000000}">
    <sortState xmlns:xlrd2="http://schemas.microsoft.com/office/spreadsheetml/2017/richdata2" ref="B5:L20">
      <sortCondition descending="1" ref="D4:D16"/>
    </sortState>
  </autoFilter>
  <mergeCells count="2">
    <mergeCell ref="B1:D1"/>
    <mergeCell ref="G3:J3"/>
  </mergeCells>
  <conditionalFormatting sqref="D5:D20">
    <cfRule type="colorScale" priority="1">
      <colorScale>
        <cfvo type="min"/>
        <cfvo type="percentile" val="70"/>
        <cfvo type="max"/>
        <color theme="0" tint="-0.14999847407452621"/>
        <color rgb="FFC19C99"/>
        <color rgb="FFB86868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13C6-E1A0-49AE-9E10-DDEFA5A6F88F}">
  <dimension ref="A1:I28"/>
  <sheetViews>
    <sheetView workbookViewId="0">
      <selection activeCell="C2" sqref="C2"/>
    </sheetView>
  </sheetViews>
  <sheetFormatPr baseColWidth="10" defaultRowHeight="14.4" x14ac:dyDescent="0.3"/>
  <cols>
    <col min="1" max="1" width="3.6640625" style="98" customWidth="1"/>
    <col min="2" max="2" width="4.5546875" style="98" customWidth="1"/>
    <col min="3" max="3" width="40.77734375" style="98" bestFit="1" customWidth="1"/>
    <col min="4" max="4" width="1.44140625" style="98" customWidth="1"/>
    <col min="5" max="5" width="13.88671875" style="98" customWidth="1"/>
    <col min="6" max="6" width="6" style="98" bestFit="1" customWidth="1"/>
    <col min="7" max="7" width="13.88671875" style="98" customWidth="1"/>
    <col min="8" max="8" width="6" style="98" bestFit="1" customWidth="1"/>
    <col min="9" max="16384" width="11.5546875" style="98"/>
  </cols>
  <sheetData>
    <row r="1" spans="1:9" x14ac:dyDescent="0.3">
      <c r="A1" s="30"/>
      <c r="B1" s="30"/>
      <c r="C1" s="30"/>
      <c r="D1" s="30"/>
      <c r="E1" s="30" t="s">
        <v>324</v>
      </c>
      <c r="F1" s="30"/>
      <c r="G1" s="131" t="s">
        <v>269</v>
      </c>
      <c r="H1" s="125"/>
    </row>
    <row r="2" spans="1:9" x14ac:dyDescent="0.3">
      <c r="A2" s="98">
        <v>1</v>
      </c>
      <c r="B2" s="98" t="s">
        <v>126</v>
      </c>
      <c r="C2" s="105"/>
      <c r="E2" s="98">
        <v>41</v>
      </c>
      <c r="G2" s="126">
        <v>46</v>
      </c>
      <c r="H2" s="127"/>
    </row>
    <row r="3" spans="1:9" x14ac:dyDescent="0.3">
      <c r="C3" s="105" t="s">
        <v>134</v>
      </c>
      <c r="E3" s="98">
        <v>4</v>
      </c>
      <c r="G3" s="126">
        <v>3</v>
      </c>
      <c r="H3" s="127"/>
    </row>
    <row r="4" spans="1:9" x14ac:dyDescent="0.3">
      <c r="C4" s="105" t="s">
        <v>127</v>
      </c>
      <c r="E4" s="98">
        <v>4</v>
      </c>
      <c r="G4" s="126">
        <v>4</v>
      </c>
      <c r="H4" s="127"/>
    </row>
    <row r="5" spans="1:9" x14ac:dyDescent="0.3">
      <c r="C5" s="105" t="s">
        <v>128</v>
      </c>
      <c r="E5" s="98">
        <v>14</v>
      </c>
      <c r="G5" s="126">
        <v>18</v>
      </c>
      <c r="H5" s="127"/>
    </row>
    <row r="6" spans="1:9" x14ac:dyDescent="0.3">
      <c r="C6" s="105" t="s">
        <v>39</v>
      </c>
      <c r="E6" s="98">
        <v>3</v>
      </c>
      <c r="G6" s="126">
        <v>1</v>
      </c>
      <c r="H6" s="127"/>
    </row>
    <row r="7" spans="1:9" x14ac:dyDescent="0.3">
      <c r="C7" s="105" t="s">
        <v>129</v>
      </c>
      <c r="E7" s="98">
        <v>7</v>
      </c>
      <c r="G7" s="126">
        <v>8</v>
      </c>
      <c r="H7" s="127"/>
    </row>
    <row r="8" spans="1:9" x14ac:dyDescent="0.3">
      <c r="C8" s="105" t="s">
        <v>325</v>
      </c>
      <c r="E8" s="98">
        <v>7</v>
      </c>
      <c r="G8" s="126">
        <v>9</v>
      </c>
      <c r="H8" s="127"/>
    </row>
    <row r="9" spans="1:9" x14ac:dyDescent="0.3">
      <c r="C9" s="105" t="s">
        <v>52</v>
      </c>
      <c r="E9" s="98">
        <v>2</v>
      </c>
      <c r="G9" s="126">
        <v>3</v>
      </c>
      <c r="H9" s="127"/>
    </row>
    <row r="10" spans="1:9" x14ac:dyDescent="0.3">
      <c r="C10" s="105" t="s">
        <v>130</v>
      </c>
      <c r="E10" s="98">
        <v>0</v>
      </c>
      <c r="G10" s="126">
        <v>0</v>
      </c>
      <c r="H10" s="127"/>
    </row>
    <row r="11" spans="1:9" x14ac:dyDescent="0.3">
      <c r="C11" s="105"/>
      <c r="G11" s="126"/>
      <c r="H11" s="127"/>
    </row>
    <row r="12" spans="1:9" x14ac:dyDescent="0.3">
      <c r="A12" s="98">
        <v>2</v>
      </c>
      <c r="B12" s="98" t="s">
        <v>131</v>
      </c>
      <c r="C12" s="106"/>
      <c r="D12" s="99"/>
      <c r="E12" s="99">
        <v>0.17083333333333334</v>
      </c>
      <c r="G12" s="132">
        <v>0.50208333333333333</v>
      </c>
      <c r="H12" s="127"/>
    </row>
    <row r="13" spans="1:9" x14ac:dyDescent="0.3">
      <c r="C13" s="106"/>
      <c r="D13" s="99"/>
      <c r="G13" s="126"/>
      <c r="H13" s="127"/>
    </row>
    <row r="14" spans="1:9" x14ac:dyDescent="0.3">
      <c r="A14" s="98">
        <v>3</v>
      </c>
      <c r="B14" s="98" t="s">
        <v>132</v>
      </c>
      <c r="C14" s="105"/>
      <c r="E14" s="109" t="s">
        <v>326</v>
      </c>
      <c r="G14" s="133" t="s">
        <v>316</v>
      </c>
      <c r="H14" s="127"/>
    </row>
    <row r="15" spans="1:9" x14ac:dyDescent="0.3">
      <c r="C15" s="105"/>
      <c r="G15" s="126"/>
      <c r="H15" s="127"/>
    </row>
    <row r="16" spans="1:9" x14ac:dyDescent="0.3">
      <c r="A16" s="98">
        <v>4</v>
      </c>
      <c r="B16" s="98" t="s">
        <v>133</v>
      </c>
      <c r="C16" s="105"/>
      <c r="E16" s="110"/>
      <c r="F16" s="110">
        <f>8*30.4</f>
        <v>243.2</v>
      </c>
      <c r="G16" s="134"/>
      <c r="H16" s="128">
        <f>8*30.4</f>
        <v>243.2</v>
      </c>
      <c r="I16" s="110"/>
    </row>
    <row r="17" spans="1:8" x14ac:dyDescent="0.3">
      <c r="C17" s="105" t="s">
        <v>134</v>
      </c>
      <c r="E17" s="103">
        <f>(F$16-F17)/F$16</f>
        <v>0.99588815789473684</v>
      </c>
      <c r="F17" s="98">
        <v>1</v>
      </c>
      <c r="G17" s="135">
        <f>(H$16-H17)/H$16</f>
        <v>0.97121710526315785</v>
      </c>
      <c r="H17" s="127">
        <v>7</v>
      </c>
    </row>
    <row r="18" spans="1:8" x14ac:dyDescent="0.3">
      <c r="C18" s="105" t="s">
        <v>37</v>
      </c>
      <c r="E18" s="103">
        <f t="shared" ref="E18:E19" si="0">(F$16-F18)/F$16</f>
        <v>0.99588815789473684</v>
      </c>
      <c r="F18" s="98">
        <v>1</v>
      </c>
      <c r="G18" s="135">
        <f t="shared" ref="G18:G19" si="1">(H$16-H18)/H$16</f>
        <v>0.97121710526315785</v>
      </c>
      <c r="H18" s="127">
        <v>7</v>
      </c>
    </row>
    <row r="19" spans="1:8" x14ac:dyDescent="0.3">
      <c r="C19" s="105" t="s">
        <v>135</v>
      </c>
      <c r="E19" s="103">
        <f t="shared" si="0"/>
        <v>0.99177631578947367</v>
      </c>
      <c r="F19" s="98">
        <v>2</v>
      </c>
      <c r="G19" s="135">
        <f t="shared" si="1"/>
        <v>0.96587171052631571</v>
      </c>
      <c r="H19" s="127">
        <v>8.3000000000000007</v>
      </c>
    </row>
    <row r="20" spans="1:8" x14ac:dyDescent="0.3">
      <c r="C20" s="105"/>
      <c r="G20" s="126"/>
      <c r="H20" s="127"/>
    </row>
    <row r="21" spans="1:8" x14ac:dyDescent="0.3">
      <c r="A21" s="98">
        <v>5</v>
      </c>
      <c r="B21" s="98" t="s">
        <v>136</v>
      </c>
      <c r="C21" s="105"/>
      <c r="E21" s="101">
        <v>1</v>
      </c>
      <c r="G21" s="136">
        <v>1</v>
      </c>
      <c r="H21" s="127"/>
    </row>
    <row r="22" spans="1:8" x14ac:dyDescent="0.3">
      <c r="C22" s="105"/>
      <c r="G22" s="126"/>
      <c r="H22" s="127"/>
    </row>
    <row r="23" spans="1:8" hidden="1" x14ac:dyDescent="0.3">
      <c r="A23" s="98">
        <v>6</v>
      </c>
      <c r="B23" s="98" t="s">
        <v>137</v>
      </c>
      <c r="C23" s="105"/>
      <c r="E23" s="101"/>
      <c r="G23" s="136"/>
      <c r="H23" s="127"/>
    </row>
    <row r="24" spans="1:8" hidden="1" x14ac:dyDescent="0.3">
      <c r="C24" s="105"/>
      <c r="G24" s="126"/>
      <c r="H24" s="127"/>
    </row>
    <row r="25" spans="1:8" hidden="1" x14ac:dyDescent="0.3">
      <c r="A25" s="98">
        <v>7</v>
      </c>
      <c r="B25" s="98" t="s">
        <v>138</v>
      </c>
      <c r="C25" s="105"/>
      <c r="G25" s="126"/>
      <c r="H25" s="127"/>
    </row>
    <row r="26" spans="1:8" hidden="1" x14ac:dyDescent="0.3">
      <c r="C26" s="105"/>
      <c r="G26" s="126"/>
      <c r="H26" s="127"/>
    </row>
    <row r="27" spans="1:8" hidden="1" x14ac:dyDescent="0.3">
      <c r="A27" s="98">
        <v>8</v>
      </c>
      <c r="B27" s="98" t="s">
        <v>139</v>
      </c>
      <c r="C27" s="105"/>
      <c r="G27" s="126"/>
      <c r="H27" s="127"/>
    </row>
    <row r="28" spans="1:8" ht="15" thickBot="1" x14ac:dyDescent="0.35">
      <c r="C28" s="105"/>
      <c r="G28" s="129"/>
      <c r="H28" s="13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4C04-E41A-4F22-A549-F542AD8B6EF5}">
  <dimension ref="A1:C29"/>
  <sheetViews>
    <sheetView zoomScaleNormal="100" workbookViewId="0">
      <selection activeCell="B29" sqref="B29"/>
    </sheetView>
  </sheetViews>
  <sheetFormatPr baseColWidth="10" defaultRowHeight="14.4" x14ac:dyDescent="0.3"/>
  <cols>
    <col min="1" max="1" width="10.21875" customWidth="1"/>
    <col min="2" max="2" width="79.109375" bestFit="1" customWidth="1"/>
  </cols>
  <sheetData>
    <row r="1" spans="1:3" x14ac:dyDescent="0.3">
      <c r="A1" s="1" t="s">
        <v>109</v>
      </c>
      <c r="B1" s="1" t="s">
        <v>56</v>
      </c>
      <c r="C1" s="1" t="s">
        <v>66</v>
      </c>
    </row>
    <row r="2" spans="1:3" s="98" customFormat="1" x14ac:dyDescent="0.3">
      <c r="A2" s="140" t="s">
        <v>335</v>
      </c>
      <c r="B2" s="140"/>
      <c r="C2" s="140"/>
    </row>
    <row r="3" spans="1:3" x14ac:dyDescent="0.3">
      <c r="A3" s="96"/>
      <c r="B3" s="91" t="s">
        <v>328</v>
      </c>
    </row>
    <row r="4" spans="1:3" x14ac:dyDescent="0.3">
      <c r="A4" s="96"/>
      <c r="B4" s="91" t="s">
        <v>329</v>
      </c>
    </row>
    <row r="5" spans="1:3" x14ac:dyDescent="0.3">
      <c r="A5" s="96"/>
      <c r="B5" t="s">
        <v>330</v>
      </c>
    </row>
    <row r="6" spans="1:3" s="91" customFormat="1" x14ac:dyDescent="0.3">
      <c r="A6" s="96"/>
      <c r="B6" s="91" t="s">
        <v>331</v>
      </c>
    </row>
    <row r="7" spans="1:3" x14ac:dyDescent="0.3">
      <c r="A7" s="120" t="s">
        <v>119</v>
      </c>
      <c r="B7" t="s">
        <v>118</v>
      </c>
    </row>
    <row r="8" spans="1:3" x14ac:dyDescent="0.3">
      <c r="A8" s="120" t="s">
        <v>119</v>
      </c>
      <c r="B8" t="s">
        <v>117</v>
      </c>
    </row>
    <row r="10" spans="1:3" x14ac:dyDescent="0.3">
      <c r="A10" s="97" t="s">
        <v>28</v>
      </c>
      <c r="B10" t="s">
        <v>120</v>
      </c>
    </row>
    <row r="11" spans="1:3" x14ac:dyDescent="0.3">
      <c r="A11" s="97" t="s">
        <v>28</v>
      </c>
      <c r="B11" t="s">
        <v>121</v>
      </c>
    </row>
    <row r="12" spans="1:3" s="98" customFormat="1" x14ac:dyDescent="0.3">
      <c r="A12" s="100" t="s">
        <v>28</v>
      </c>
      <c r="B12" s="98" t="s">
        <v>410</v>
      </c>
    </row>
    <row r="14" spans="1:3" x14ac:dyDescent="0.3">
      <c r="A14" s="121" t="s">
        <v>332</v>
      </c>
      <c r="B14" t="s">
        <v>333</v>
      </c>
    </row>
    <row r="15" spans="1:3" x14ac:dyDescent="0.3">
      <c r="A15" s="121" t="s">
        <v>332</v>
      </c>
      <c r="B15" t="s">
        <v>411</v>
      </c>
    </row>
    <row r="16" spans="1:3" s="98" customFormat="1" x14ac:dyDescent="0.3"/>
    <row r="17" spans="1:3" s="98" customFormat="1" x14ac:dyDescent="0.3"/>
    <row r="18" spans="1:3" s="98" customFormat="1" x14ac:dyDescent="0.3"/>
    <row r="19" spans="1:3" x14ac:dyDescent="0.3">
      <c r="A19" s="141" t="s">
        <v>334</v>
      </c>
      <c r="B19" s="141"/>
      <c r="C19" s="141"/>
    </row>
    <row r="20" spans="1:3" x14ac:dyDescent="0.3">
      <c r="B20" t="s">
        <v>336</v>
      </c>
    </row>
    <row r="21" spans="1:3" s="98" customFormat="1" x14ac:dyDescent="0.3">
      <c r="B21" s="98" t="s">
        <v>399</v>
      </c>
    </row>
    <row r="22" spans="1:3" s="98" customFormat="1" x14ac:dyDescent="0.3">
      <c r="B22" s="98" t="s">
        <v>413</v>
      </c>
    </row>
    <row r="23" spans="1:3" x14ac:dyDescent="0.3">
      <c r="B23" t="s">
        <v>394</v>
      </c>
      <c r="C23" s="137"/>
    </row>
    <row r="24" spans="1:3" x14ac:dyDescent="0.3">
      <c r="B24" t="s">
        <v>397</v>
      </c>
    </row>
    <row r="25" spans="1:3" x14ac:dyDescent="0.3">
      <c r="B25" t="s">
        <v>398</v>
      </c>
    </row>
    <row r="26" spans="1:3" x14ac:dyDescent="0.3">
      <c r="B26" t="s">
        <v>396</v>
      </c>
    </row>
    <row r="27" spans="1:3" s="98" customFormat="1" x14ac:dyDescent="0.3">
      <c r="B27" s="98" t="s">
        <v>400</v>
      </c>
    </row>
    <row r="28" spans="1:3" x14ac:dyDescent="0.3">
      <c r="B28" t="s">
        <v>395</v>
      </c>
    </row>
    <row r="29" spans="1:3" x14ac:dyDescent="0.3">
      <c r="B29" t="s">
        <v>412</v>
      </c>
    </row>
  </sheetData>
  <mergeCells count="2">
    <mergeCell ref="A2:C2"/>
    <mergeCell ref="A19:C19"/>
  </mergeCells>
  <conditionalFormatting sqref="A3:A6">
    <cfRule type="cellIs" dxfId="2" priority="1" operator="equal">
      <formula>"Activo"</formula>
    </cfRule>
    <cfRule type="cellIs" dxfId="1" priority="2" operator="equal">
      <formula>"Pendiente"</formula>
    </cfRule>
    <cfRule type="cellIs" dxfId="0" priority="3" operator="equal">
      <formula>"Resuelto"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E8EB-6F83-4405-B088-6B9EE64C1BC2}">
  <dimension ref="B1:N33"/>
  <sheetViews>
    <sheetView workbookViewId="0">
      <selection activeCell="B16" sqref="B16"/>
    </sheetView>
  </sheetViews>
  <sheetFormatPr baseColWidth="10" defaultRowHeight="14.4" x14ac:dyDescent="0.3"/>
  <cols>
    <col min="1" max="1" width="3.5546875" customWidth="1"/>
    <col min="2" max="2" width="17.109375" bestFit="1" customWidth="1"/>
    <col min="3" max="3" width="3.88671875" customWidth="1"/>
    <col min="4" max="4" width="30.109375" style="98" bestFit="1" customWidth="1"/>
    <col min="5" max="5" width="18.77734375" bestFit="1" customWidth="1"/>
    <col min="7" max="7" width="2.77734375" bestFit="1" customWidth="1"/>
    <col min="8" max="8" width="8.5546875" style="98" customWidth="1"/>
    <col min="9" max="9" width="3.33203125" style="98" customWidth="1"/>
    <col min="10" max="10" width="8.6640625" style="98" customWidth="1"/>
    <col min="11" max="11" width="3.33203125" style="98" bestFit="1" customWidth="1"/>
    <col min="12" max="12" width="10.109375" style="113" bestFit="1" customWidth="1"/>
    <col min="13" max="13" width="4.88671875" style="98" customWidth="1"/>
    <col min="14" max="14" width="36.88671875" customWidth="1"/>
  </cols>
  <sheetData>
    <row r="1" spans="2:14" x14ac:dyDescent="0.3">
      <c r="B1" s="111"/>
      <c r="C1" s="111"/>
      <c r="D1" s="111" t="s">
        <v>162</v>
      </c>
      <c r="E1" s="111" t="s">
        <v>122</v>
      </c>
      <c r="F1" s="111" t="s">
        <v>123</v>
      </c>
      <c r="G1" s="142" t="s">
        <v>124</v>
      </c>
      <c r="H1" s="142"/>
      <c r="I1" s="142"/>
      <c r="J1" s="142" t="s">
        <v>158</v>
      </c>
      <c r="K1" s="142"/>
      <c r="L1" s="116" t="s">
        <v>159</v>
      </c>
      <c r="M1" s="112"/>
      <c r="N1" s="111" t="s">
        <v>125</v>
      </c>
    </row>
    <row r="2" spans="2:14" s="98" customFormat="1" x14ac:dyDescent="0.3">
      <c r="B2" s="108" t="s">
        <v>144</v>
      </c>
      <c r="C2" s="108"/>
      <c r="D2" s="108"/>
      <c r="E2" s="108"/>
      <c r="F2" s="108"/>
      <c r="G2" s="108"/>
      <c r="H2" s="108"/>
      <c r="I2" s="108"/>
      <c r="J2" s="108"/>
      <c r="K2" s="108"/>
      <c r="L2" s="117"/>
      <c r="M2" s="108"/>
      <c r="N2" s="108"/>
    </row>
    <row r="3" spans="2:14" x14ac:dyDescent="0.3">
      <c r="B3" s="107" t="s">
        <v>145</v>
      </c>
      <c r="C3" s="107"/>
      <c r="D3" s="107" t="s">
        <v>173</v>
      </c>
      <c r="E3" s="107" t="s">
        <v>153</v>
      </c>
      <c r="F3" s="107" t="s">
        <v>166</v>
      </c>
      <c r="G3" s="107" t="s">
        <v>156</v>
      </c>
      <c r="H3" s="107">
        <v>1810</v>
      </c>
      <c r="I3" s="107" t="s">
        <v>160</v>
      </c>
      <c r="J3" s="107">
        <v>199</v>
      </c>
      <c r="K3" s="107" t="s">
        <v>160</v>
      </c>
      <c r="L3" s="114">
        <f>((H3-J3)/H3)</f>
        <v>0.89005524861878449</v>
      </c>
      <c r="M3" s="107"/>
      <c r="N3" s="107" t="s">
        <v>37</v>
      </c>
    </row>
    <row r="4" spans="2:14" x14ac:dyDescent="0.3">
      <c r="B4" t="s">
        <v>147</v>
      </c>
      <c r="E4" t="s">
        <v>154</v>
      </c>
      <c r="G4" t="s">
        <v>157</v>
      </c>
      <c r="H4" s="98">
        <v>931</v>
      </c>
      <c r="I4" s="98" t="s">
        <v>160</v>
      </c>
      <c r="J4" s="98">
        <v>7.68</v>
      </c>
      <c r="K4" s="98" t="s">
        <v>160</v>
      </c>
      <c r="L4" s="115">
        <f>((H4-J4)/H4)</f>
        <v>0.99175080558539208</v>
      </c>
      <c r="N4" t="s">
        <v>172</v>
      </c>
    </row>
    <row r="5" spans="2:14" x14ac:dyDescent="0.3">
      <c r="N5" t="s">
        <v>161</v>
      </c>
    </row>
    <row r="6" spans="2:14" s="98" customFormat="1" x14ac:dyDescent="0.3">
      <c r="L6" s="113"/>
      <c r="N6" s="98" t="s">
        <v>318</v>
      </c>
    </row>
    <row r="7" spans="2:14" s="98" customFormat="1" x14ac:dyDescent="0.3">
      <c r="L7" s="113"/>
    </row>
    <row r="8" spans="2:14" x14ac:dyDescent="0.3">
      <c r="B8" s="107" t="s">
        <v>155</v>
      </c>
      <c r="C8" s="107"/>
      <c r="D8" s="107" t="s">
        <v>163</v>
      </c>
      <c r="E8" s="107" t="s">
        <v>164</v>
      </c>
      <c r="F8" s="107" t="s">
        <v>165</v>
      </c>
      <c r="G8" s="107" t="s">
        <v>156</v>
      </c>
      <c r="H8" s="107">
        <v>1810</v>
      </c>
      <c r="I8" s="107" t="s">
        <v>160</v>
      </c>
      <c r="J8" s="107">
        <v>526</v>
      </c>
      <c r="K8" s="107" t="s">
        <v>160</v>
      </c>
      <c r="L8" s="118">
        <f>((H8-J8)/H8)</f>
        <v>0.70939226519337018</v>
      </c>
      <c r="M8" s="107"/>
      <c r="N8" s="107" t="s">
        <v>170</v>
      </c>
    </row>
    <row r="9" spans="2:14" x14ac:dyDescent="0.3">
      <c r="B9" t="s">
        <v>148</v>
      </c>
      <c r="E9" s="104" t="s">
        <v>154</v>
      </c>
      <c r="G9" s="104" t="s">
        <v>167</v>
      </c>
      <c r="H9" s="104">
        <v>1810</v>
      </c>
      <c r="I9" s="104" t="s">
        <v>160</v>
      </c>
      <c r="J9" s="104">
        <v>504</v>
      </c>
      <c r="K9" s="104" t="s">
        <v>160</v>
      </c>
      <c r="L9" s="119">
        <f t="shared" ref="L9:L11" si="0">((H9-J9)/H9)</f>
        <v>0.72154696132596685</v>
      </c>
      <c r="N9" s="104" t="s">
        <v>171</v>
      </c>
    </row>
    <row r="10" spans="2:14" x14ac:dyDescent="0.3">
      <c r="E10" s="104" t="s">
        <v>154</v>
      </c>
      <c r="G10" s="104" t="s">
        <v>168</v>
      </c>
      <c r="H10" s="104">
        <v>1810</v>
      </c>
      <c r="I10" s="104" t="s">
        <v>160</v>
      </c>
      <c r="J10" s="104">
        <v>595</v>
      </c>
      <c r="K10" s="104" t="s">
        <v>160</v>
      </c>
      <c r="L10" s="119">
        <f t="shared" si="0"/>
        <v>0.67127071823204421</v>
      </c>
      <c r="M10" s="102"/>
      <c r="N10" s="104" t="s">
        <v>183</v>
      </c>
    </row>
    <row r="11" spans="2:14" s="98" customFormat="1" x14ac:dyDescent="0.3">
      <c r="G11" s="104" t="s">
        <v>169</v>
      </c>
      <c r="H11" s="104">
        <v>1810</v>
      </c>
      <c r="I11" s="104" t="s">
        <v>160</v>
      </c>
      <c r="J11" s="104">
        <v>523</v>
      </c>
      <c r="K11" s="104" t="s">
        <v>160</v>
      </c>
      <c r="L11" s="119">
        <f t="shared" si="0"/>
        <v>0.71104972375690612</v>
      </c>
      <c r="N11" s="104" t="s">
        <v>182</v>
      </c>
    </row>
    <row r="12" spans="2:14" s="98" customFormat="1" x14ac:dyDescent="0.3">
      <c r="G12" s="104"/>
      <c r="H12" s="104"/>
      <c r="I12" s="104"/>
      <c r="J12" s="104"/>
      <c r="K12" s="104"/>
      <c r="L12" s="119"/>
      <c r="N12" s="104" t="s">
        <v>184</v>
      </c>
    </row>
    <row r="13" spans="2:14" s="98" customFormat="1" x14ac:dyDescent="0.3">
      <c r="G13" s="104"/>
      <c r="H13" s="104"/>
      <c r="I13" s="104"/>
      <c r="J13" s="104"/>
      <c r="K13" s="104"/>
      <c r="L13" s="113"/>
      <c r="N13" s="104" t="s">
        <v>319</v>
      </c>
    </row>
    <row r="14" spans="2:14" s="98" customFormat="1" x14ac:dyDescent="0.3">
      <c r="G14" s="104"/>
      <c r="H14" s="104"/>
      <c r="I14" s="104"/>
      <c r="J14" s="104"/>
      <c r="K14" s="104"/>
      <c r="L14" s="113"/>
      <c r="N14" s="104" t="s">
        <v>320</v>
      </c>
    </row>
    <row r="16" spans="2:14" x14ac:dyDescent="0.3">
      <c r="B16" s="107" t="s">
        <v>146</v>
      </c>
      <c r="C16" s="107"/>
      <c r="D16" s="107" t="s">
        <v>174</v>
      </c>
      <c r="E16" s="107" t="s">
        <v>175</v>
      </c>
      <c r="F16" s="107" t="s">
        <v>327</v>
      </c>
      <c r="G16" s="107" t="s">
        <v>156</v>
      </c>
      <c r="H16" s="107">
        <v>930</v>
      </c>
      <c r="I16" s="107" t="s">
        <v>160</v>
      </c>
      <c r="J16" s="107">
        <v>776</v>
      </c>
      <c r="K16" s="107" t="s">
        <v>160</v>
      </c>
      <c r="L16" s="118">
        <f>((H16-J16)/H16)</f>
        <v>0.16559139784946236</v>
      </c>
      <c r="M16" s="107"/>
      <c r="N16" s="107" t="s">
        <v>177</v>
      </c>
    </row>
    <row r="17" spans="2:14" x14ac:dyDescent="0.3">
      <c r="B17" t="s">
        <v>149</v>
      </c>
      <c r="E17" t="s">
        <v>176</v>
      </c>
      <c r="N17" t="s">
        <v>178</v>
      </c>
    </row>
    <row r="18" spans="2:14" x14ac:dyDescent="0.3">
      <c r="N18" t="s">
        <v>179</v>
      </c>
    </row>
    <row r="19" spans="2:14" x14ac:dyDescent="0.3">
      <c r="N19" t="s">
        <v>180</v>
      </c>
    </row>
    <row r="20" spans="2:14" s="98" customFormat="1" x14ac:dyDescent="0.3">
      <c r="L20" s="113"/>
      <c r="N20" s="98" t="s">
        <v>181</v>
      </c>
    </row>
    <row r="22" spans="2:14" x14ac:dyDescent="0.3">
      <c r="B22" s="108" t="s">
        <v>143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17"/>
      <c r="M22" s="108"/>
      <c r="N22" s="108"/>
    </row>
    <row r="23" spans="2:14" x14ac:dyDescent="0.3">
      <c r="B23" s="107" t="s">
        <v>140</v>
      </c>
      <c r="C23" s="107"/>
      <c r="D23" s="107" t="s">
        <v>185</v>
      </c>
      <c r="E23" s="107" t="s">
        <v>164</v>
      </c>
      <c r="F23" s="107" t="s">
        <v>192</v>
      </c>
      <c r="G23" s="107" t="s">
        <v>156</v>
      </c>
      <c r="H23" s="107">
        <v>799</v>
      </c>
      <c r="I23" s="107" t="s">
        <v>160</v>
      </c>
      <c r="J23" s="107">
        <v>162</v>
      </c>
      <c r="K23" s="107" t="s">
        <v>160</v>
      </c>
      <c r="L23" s="118">
        <f>((H23-J23)/H23)</f>
        <v>0.79724655819774715</v>
      </c>
      <c r="M23" s="107"/>
      <c r="N23" s="107" t="s">
        <v>317</v>
      </c>
    </row>
    <row r="24" spans="2:14" x14ac:dyDescent="0.3">
      <c r="B24" t="s">
        <v>150</v>
      </c>
      <c r="D24" s="98" t="s">
        <v>193</v>
      </c>
      <c r="E24" t="s">
        <v>186</v>
      </c>
      <c r="N24" s="104" t="s">
        <v>219</v>
      </c>
    </row>
    <row r="25" spans="2:14" s="98" customFormat="1" x14ac:dyDescent="0.3">
      <c r="E25" s="98" t="s">
        <v>186</v>
      </c>
      <c r="L25" s="113"/>
    </row>
    <row r="27" spans="2:14" x14ac:dyDescent="0.3">
      <c r="B27" s="107" t="s">
        <v>141</v>
      </c>
      <c r="C27" s="107"/>
      <c r="D27" s="107" t="s">
        <v>187</v>
      </c>
      <c r="E27" s="107" t="s">
        <v>164</v>
      </c>
      <c r="F27" s="107" t="s">
        <v>190</v>
      </c>
      <c r="G27" s="107" t="s">
        <v>156</v>
      </c>
      <c r="H27" s="107">
        <v>999</v>
      </c>
      <c r="I27" s="107" t="s">
        <v>160</v>
      </c>
      <c r="J27" s="107">
        <v>35.200000000000003</v>
      </c>
      <c r="K27" s="107" t="s">
        <v>160</v>
      </c>
      <c r="L27" s="114">
        <f>((H27-J27)/H27)</f>
        <v>0.96476476476476469</v>
      </c>
      <c r="M27" s="107"/>
      <c r="N27" s="107" t="s">
        <v>135</v>
      </c>
    </row>
    <row r="28" spans="2:14" x14ac:dyDescent="0.3">
      <c r="B28" t="s">
        <v>151</v>
      </c>
      <c r="D28" s="98" t="s">
        <v>193</v>
      </c>
      <c r="E28" s="98" t="s">
        <v>186</v>
      </c>
    </row>
    <row r="29" spans="2:14" s="98" customFormat="1" x14ac:dyDescent="0.3">
      <c r="E29" s="98" t="s">
        <v>186</v>
      </c>
      <c r="L29" s="113"/>
    </row>
    <row r="31" spans="2:14" x14ac:dyDescent="0.3">
      <c r="B31" s="107" t="s">
        <v>142</v>
      </c>
      <c r="C31" s="107"/>
      <c r="D31" s="107" t="s">
        <v>188</v>
      </c>
      <c r="E31" s="107" t="s">
        <v>164</v>
      </c>
      <c r="F31" s="107" t="s">
        <v>191</v>
      </c>
      <c r="G31" s="107" t="s">
        <v>156</v>
      </c>
      <c r="H31" s="107">
        <v>249</v>
      </c>
      <c r="I31" s="107" t="s">
        <v>160</v>
      </c>
      <c r="J31" s="107">
        <v>166</v>
      </c>
      <c r="K31" s="107" t="s">
        <v>160</v>
      </c>
      <c r="L31" s="118">
        <f>((H31-J31)/H31)</f>
        <v>0.33333333333333331</v>
      </c>
      <c r="M31" s="107"/>
      <c r="N31" s="107" t="s">
        <v>189</v>
      </c>
    </row>
    <row r="32" spans="2:14" x14ac:dyDescent="0.3">
      <c r="B32" t="s">
        <v>152</v>
      </c>
      <c r="D32" s="104" t="s">
        <v>193</v>
      </c>
      <c r="E32" s="98" t="s">
        <v>186</v>
      </c>
    </row>
    <row r="33" spans="5:5" x14ac:dyDescent="0.3">
      <c r="E33" t="s">
        <v>186</v>
      </c>
    </row>
  </sheetData>
  <mergeCells count="2">
    <mergeCell ref="G1:I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A3BC-D9C9-40AB-B86C-99B6738B920E}">
  <dimension ref="A1:L46"/>
  <sheetViews>
    <sheetView workbookViewId="0">
      <selection activeCell="B7" sqref="B7"/>
    </sheetView>
  </sheetViews>
  <sheetFormatPr baseColWidth="10" defaultRowHeight="14.4" x14ac:dyDescent="0.3"/>
  <cols>
    <col min="1" max="1" width="3.109375" style="98" customWidth="1"/>
    <col min="2" max="2" width="32.33203125" style="98" customWidth="1"/>
    <col min="3" max="3" width="18.33203125" style="98" bestFit="1" customWidth="1"/>
    <col min="4" max="4" width="18.44140625" style="98" bestFit="1" customWidth="1"/>
    <col min="5" max="5" width="3.109375" style="98" customWidth="1"/>
    <col min="6" max="16384" width="11.5546875" style="98"/>
  </cols>
  <sheetData>
    <row r="1" spans="1:12" x14ac:dyDescent="0.3">
      <c r="A1" s="123" t="s">
        <v>337</v>
      </c>
      <c r="B1" s="123"/>
      <c r="C1" s="123" t="s">
        <v>338</v>
      </c>
      <c r="D1" s="123" t="s">
        <v>339</v>
      </c>
      <c r="E1" s="123"/>
      <c r="F1" s="123" t="s">
        <v>340</v>
      </c>
      <c r="G1" s="123" t="s">
        <v>341</v>
      </c>
      <c r="H1" s="123" t="s">
        <v>342</v>
      </c>
      <c r="I1" s="123" t="s">
        <v>343</v>
      </c>
      <c r="J1" s="123" t="s">
        <v>344</v>
      </c>
      <c r="K1" s="123" t="s">
        <v>345</v>
      </c>
      <c r="L1" s="123" t="s">
        <v>346</v>
      </c>
    </row>
    <row r="2" spans="1:12" x14ac:dyDescent="0.3">
      <c r="A2" s="98" t="s">
        <v>141</v>
      </c>
      <c r="C2" s="98" t="s">
        <v>347</v>
      </c>
      <c r="D2" s="98" t="s">
        <v>348</v>
      </c>
      <c r="K2" s="122">
        <v>0.91666666666666663</v>
      </c>
    </row>
    <row r="3" spans="1:12" x14ac:dyDescent="0.3">
      <c r="A3" s="98" t="s">
        <v>349</v>
      </c>
      <c r="C3" s="98" t="s">
        <v>347</v>
      </c>
      <c r="D3" s="98" t="s">
        <v>348</v>
      </c>
      <c r="K3" s="122">
        <v>0.83333333333333337</v>
      </c>
    </row>
    <row r="4" spans="1:12" x14ac:dyDescent="0.3">
      <c r="A4" s="98" t="s">
        <v>53</v>
      </c>
      <c r="C4" s="98" t="s">
        <v>347</v>
      </c>
      <c r="D4" s="98" t="s">
        <v>348</v>
      </c>
      <c r="K4" s="122">
        <v>0.875</v>
      </c>
    </row>
    <row r="5" spans="1:12" x14ac:dyDescent="0.3">
      <c r="A5" s="98" t="s">
        <v>350</v>
      </c>
      <c r="C5" s="98" t="s">
        <v>351</v>
      </c>
      <c r="D5" s="98" t="s">
        <v>348</v>
      </c>
    </row>
    <row r="6" spans="1:12" x14ac:dyDescent="0.3">
      <c r="A6" s="98" t="s">
        <v>140</v>
      </c>
      <c r="C6" s="98" t="s">
        <v>352</v>
      </c>
      <c r="D6" s="98" t="s">
        <v>348</v>
      </c>
      <c r="F6" s="122">
        <v>0</v>
      </c>
      <c r="G6" s="122">
        <v>0</v>
      </c>
      <c r="H6" s="122">
        <v>0</v>
      </c>
      <c r="I6" s="122">
        <v>0</v>
      </c>
      <c r="J6" s="122">
        <v>0</v>
      </c>
      <c r="K6" s="122">
        <v>0</v>
      </c>
      <c r="L6" s="122">
        <v>0</v>
      </c>
    </row>
    <row r="7" spans="1:12" x14ac:dyDescent="0.3">
      <c r="B7" s="98" t="s">
        <v>353</v>
      </c>
      <c r="L7" s="122">
        <v>0</v>
      </c>
    </row>
    <row r="8" spans="1:12" x14ac:dyDescent="0.3">
      <c r="B8" s="98" t="s">
        <v>354</v>
      </c>
      <c r="L8" s="122">
        <v>0</v>
      </c>
    </row>
    <row r="9" spans="1:12" x14ac:dyDescent="0.3">
      <c r="B9" s="98" t="s">
        <v>355</v>
      </c>
      <c r="L9" s="122">
        <v>0</v>
      </c>
    </row>
    <row r="10" spans="1:12" x14ac:dyDescent="0.3">
      <c r="B10" s="98" t="s">
        <v>356</v>
      </c>
      <c r="L10" s="122">
        <v>0</v>
      </c>
    </row>
    <row r="11" spans="1:12" x14ac:dyDescent="0.3">
      <c r="B11" s="98" t="s">
        <v>357</v>
      </c>
      <c r="L11" s="122">
        <v>0</v>
      </c>
    </row>
    <row r="12" spans="1:12" x14ac:dyDescent="0.3">
      <c r="B12" s="98" t="s">
        <v>358</v>
      </c>
      <c r="L12" s="122">
        <v>0</v>
      </c>
    </row>
    <row r="13" spans="1:12" x14ac:dyDescent="0.3">
      <c r="B13" s="98" t="s">
        <v>359</v>
      </c>
      <c r="L13" s="122">
        <v>0</v>
      </c>
    </row>
    <row r="14" spans="1:12" x14ac:dyDescent="0.3">
      <c r="B14" s="98" t="s">
        <v>360</v>
      </c>
      <c r="L14" s="122">
        <v>0</v>
      </c>
    </row>
    <row r="15" spans="1:12" x14ac:dyDescent="0.3">
      <c r="B15" s="98" t="s">
        <v>361</v>
      </c>
      <c r="F15" s="122">
        <v>0</v>
      </c>
    </row>
    <row r="16" spans="1:12" x14ac:dyDescent="0.3">
      <c r="B16" s="98" t="s">
        <v>362</v>
      </c>
      <c r="F16" s="122">
        <v>0</v>
      </c>
    </row>
    <row r="17" spans="2:9" x14ac:dyDescent="0.3">
      <c r="B17" s="98" t="s">
        <v>363</v>
      </c>
      <c r="F17" s="122">
        <v>0</v>
      </c>
    </row>
    <row r="18" spans="2:9" x14ac:dyDescent="0.3">
      <c r="B18" s="98" t="s">
        <v>364</v>
      </c>
      <c r="F18" s="122">
        <v>0</v>
      </c>
    </row>
    <row r="19" spans="2:9" x14ac:dyDescent="0.3">
      <c r="B19" s="98" t="s">
        <v>365</v>
      </c>
      <c r="F19" s="122">
        <v>0</v>
      </c>
    </row>
    <row r="20" spans="2:9" x14ac:dyDescent="0.3">
      <c r="B20" s="98" t="s">
        <v>366</v>
      </c>
      <c r="G20" s="122">
        <v>0</v>
      </c>
    </row>
    <row r="21" spans="2:9" x14ac:dyDescent="0.3">
      <c r="B21" s="98" t="s">
        <v>367</v>
      </c>
      <c r="G21" s="122">
        <v>0</v>
      </c>
    </row>
    <row r="22" spans="2:9" x14ac:dyDescent="0.3">
      <c r="B22" s="98" t="s">
        <v>368</v>
      </c>
      <c r="G22" s="122">
        <v>0</v>
      </c>
    </row>
    <row r="23" spans="2:9" x14ac:dyDescent="0.3">
      <c r="B23" s="98" t="s">
        <v>369</v>
      </c>
      <c r="G23" s="122">
        <v>0</v>
      </c>
    </row>
    <row r="24" spans="2:9" x14ac:dyDescent="0.3">
      <c r="B24" s="98" t="s">
        <v>370</v>
      </c>
      <c r="G24" s="122">
        <v>0</v>
      </c>
    </row>
    <row r="25" spans="2:9" x14ac:dyDescent="0.3">
      <c r="B25" s="98" t="s">
        <v>371</v>
      </c>
      <c r="H25" s="122">
        <v>0</v>
      </c>
    </row>
    <row r="26" spans="2:9" x14ac:dyDescent="0.3">
      <c r="B26" s="98" t="s">
        <v>372</v>
      </c>
      <c r="H26" s="122">
        <v>0</v>
      </c>
    </row>
    <row r="27" spans="2:9" x14ac:dyDescent="0.3">
      <c r="B27" s="98" t="s">
        <v>373</v>
      </c>
      <c r="H27" s="122">
        <v>0</v>
      </c>
    </row>
    <row r="28" spans="2:9" x14ac:dyDescent="0.3">
      <c r="B28" s="98" t="s">
        <v>374</v>
      </c>
      <c r="H28" s="122">
        <v>0</v>
      </c>
    </row>
    <row r="29" spans="2:9" x14ac:dyDescent="0.3">
      <c r="B29" s="98" t="s">
        <v>375</v>
      </c>
      <c r="H29" s="122">
        <v>0</v>
      </c>
    </row>
    <row r="30" spans="2:9" x14ac:dyDescent="0.3">
      <c r="B30" s="98" t="s">
        <v>376</v>
      </c>
      <c r="I30" s="122">
        <v>0</v>
      </c>
    </row>
    <row r="31" spans="2:9" x14ac:dyDescent="0.3">
      <c r="B31" s="98" t="s">
        <v>377</v>
      </c>
      <c r="I31" s="122">
        <v>0</v>
      </c>
    </row>
    <row r="32" spans="2:9" x14ac:dyDescent="0.3">
      <c r="B32" s="98" t="s">
        <v>378</v>
      </c>
      <c r="I32" s="122">
        <v>0</v>
      </c>
    </row>
    <row r="33" spans="1:12" x14ac:dyDescent="0.3">
      <c r="B33" s="98" t="s">
        <v>379</v>
      </c>
      <c r="I33" s="122">
        <v>0</v>
      </c>
    </row>
    <row r="34" spans="1:12" x14ac:dyDescent="0.3">
      <c r="B34" s="98" t="s">
        <v>380</v>
      </c>
      <c r="I34" s="122">
        <v>0</v>
      </c>
    </row>
    <row r="35" spans="1:12" x14ac:dyDescent="0.3">
      <c r="B35" s="98" t="s">
        <v>381</v>
      </c>
      <c r="J35" s="122">
        <v>0</v>
      </c>
    </row>
    <row r="36" spans="1:12" x14ac:dyDescent="0.3">
      <c r="B36" s="98" t="s">
        <v>382</v>
      </c>
      <c r="J36" s="122">
        <v>0</v>
      </c>
    </row>
    <row r="37" spans="1:12" x14ac:dyDescent="0.3">
      <c r="B37" s="98" t="s">
        <v>383</v>
      </c>
      <c r="J37" s="122">
        <v>0</v>
      </c>
    </row>
    <row r="38" spans="1:12" x14ac:dyDescent="0.3">
      <c r="B38" s="98" t="s">
        <v>384</v>
      </c>
      <c r="J38" s="122">
        <v>0</v>
      </c>
    </row>
    <row r="39" spans="1:12" x14ac:dyDescent="0.3">
      <c r="B39" s="98" t="s">
        <v>385</v>
      </c>
      <c r="J39" s="122">
        <v>0</v>
      </c>
    </row>
    <row r="40" spans="1:12" x14ac:dyDescent="0.3">
      <c r="B40" s="98" t="s">
        <v>386</v>
      </c>
      <c r="K40" s="122">
        <v>0</v>
      </c>
    </row>
    <row r="41" spans="1:12" x14ac:dyDescent="0.3">
      <c r="B41" s="98" t="s">
        <v>387</v>
      </c>
      <c r="K41" s="122">
        <v>0</v>
      </c>
    </row>
    <row r="42" spans="1:12" x14ac:dyDescent="0.3">
      <c r="B42" s="98" t="s">
        <v>388</v>
      </c>
      <c r="L42" s="122">
        <v>0.125</v>
      </c>
    </row>
    <row r="43" spans="1:12" x14ac:dyDescent="0.3">
      <c r="B43" s="98" t="s">
        <v>389</v>
      </c>
      <c r="L43" s="122">
        <v>0.41666666666666669</v>
      </c>
    </row>
    <row r="44" spans="1:12" x14ac:dyDescent="0.3">
      <c r="B44" s="98" t="s">
        <v>390</v>
      </c>
      <c r="L44" s="122">
        <v>0.5</v>
      </c>
    </row>
    <row r="45" spans="1:12" hidden="1" x14ac:dyDescent="0.3">
      <c r="A45" s="98" t="s">
        <v>180</v>
      </c>
      <c r="C45" s="98" t="s">
        <v>391</v>
      </c>
    </row>
    <row r="46" spans="1:12" hidden="1" x14ac:dyDescent="0.3">
      <c r="A46" s="98" t="s">
        <v>392</v>
      </c>
      <c r="C46" s="98" t="s">
        <v>393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994C-61D5-4D23-9714-34D566089C72}">
  <dimension ref="A1:G5"/>
  <sheetViews>
    <sheetView workbookViewId="0">
      <selection activeCell="B3" sqref="B3"/>
    </sheetView>
  </sheetViews>
  <sheetFormatPr baseColWidth="10" defaultRowHeight="14.4" x14ac:dyDescent="0.3"/>
  <cols>
    <col min="1" max="1" width="17.44140625" bestFit="1" customWidth="1"/>
    <col min="2" max="2" width="42.33203125" bestFit="1" customWidth="1"/>
  </cols>
  <sheetData>
    <row r="1" spans="1:7" x14ac:dyDescent="0.3">
      <c r="A1" s="100" t="s">
        <v>401</v>
      </c>
      <c r="B1" s="100"/>
      <c r="C1" s="100"/>
      <c r="D1" s="100"/>
      <c r="E1" s="100"/>
      <c r="F1" s="100"/>
      <c r="G1" s="100"/>
    </row>
    <row r="2" spans="1:7" x14ac:dyDescent="0.3">
      <c r="A2" t="s">
        <v>402</v>
      </c>
      <c r="B2" s="124" t="s">
        <v>405</v>
      </c>
    </row>
    <row r="3" spans="1:7" x14ac:dyDescent="0.3">
      <c r="A3" t="s">
        <v>403</v>
      </c>
      <c r="B3" s="124" t="s">
        <v>406</v>
      </c>
    </row>
    <row r="4" spans="1:7" x14ac:dyDescent="0.3">
      <c r="A4" t="s">
        <v>404</v>
      </c>
      <c r="B4" s="124" t="s">
        <v>409</v>
      </c>
    </row>
    <row r="5" spans="1:7" x14ac:dyDescent="0.3">
      <c r="A5" t="s">
        <v>407</v>
      </c>
      <c r="B5" s="124" t="s">
        <v>408</v>
      </c>
    </row>
  </sheetData>
  <hyperlinks>
    <hyperlink ref="B2" r:id="rId1" xr:uid="{43DE08D3-BA6E-41C3-AFE8-0B26F018952D}"/>
    <hyperlink ref="B3" r:id="rId2" xr:uid="{5AE55973-2FF1-46CC-B685-E4C4C610B33A}"/>
    <hyperlink ref="B5" r:id="rId3" xr:uid="{6774DFB4-F6A3-41C3-A84B-CBD935FC7E29}"/>
    <hyperlink ref="B4" r:id="rId4" xr:uid="{D3F9C2A8-20FC-4FE1-B95D-E7AF5EC44B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18</vt:i4>
      </vt:variant>
    </vt:vector>
  </HeadingPairs>
  <TitlesOfParts>
    <vt:vector size="30" baseType="lpstr">
      <vt:lpstr>Bitácora</vt:lpstr>
      <vt:lpstr>Parametros</vt:lpstr>
      <vt:lpstr>Resumen</vt:lpstr>
      <vt:lpstr>Análisis de Incidencias</vt:lpstr>
      <vt:lpstr>Indicadores</vt:lpstr>
      <vt:lpstr>Soporte</vt:lpstr>
      <vt:lpstr>Servidores</vt:lpstr>
      <vt:lpstr>Respaldos</vt:lpstr>
      <vt:lpstr>Timbrado</vt:lpstr>
      <vt:lpstr>Críticas y Recurrentes</vt:lpstr>
      <vt:lpstr>Detalle Críticas</vt:lpstr>
      <vt:lpstr>Detalle Recurrentes</vt:lpstr>
      <vt:lpstr>Parametros!Área_de_extracción</vt:lpstr>
      <vt:lpstr>pAtiende</vt:lpstr>
      <vt:lpstr>pEstatus</vt:lpstr>
      <vt:lpstr>pGravedad</vt:lpstr>
      <vt:lpstr>pRecurrencia</vt:lpstr>
      <vt:lpstr>pTipo</vt:lpstr>
      <vt:lpstr>pUsuarios</vt:lpstr>
      <vt:lpstr>TBitacora</vt:lpstr>
      <vt:lpstr>TDescrip</vt:lpstr>
      <vt:lpstr>teSTATUS</vt:lpstr>
      <vt:lpstr>TFecha</vt:lpstr>
      <vt:lpstr>TFinal</vt:lpstr>
      <vt:lpstr>TGravedad</vt:lpstr>
      <vt:lpstr>TId</vt:lpstr>
      <vt:lpstr>TRespuesta</vt:lpstr>
      <vt:lpstr>TTiempo</vt:lpstr>
      <vt:lpstr>TTipo</vt:lpstr>
      <vt:lpstr>TUsuario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ABG_Paco</dc:creator>
  <cp:lastModifiedBy>Grupo ABG</cp:lastModifiedBy>
  <dcterms:created xsi:type="dcterms:W3CDTF">2020-11-27T15:10:50Z</dcterms:created>
  <dcterms:modified xsi:type="dcterms:W3CDTF">2024-10-23T23:52:32Z</dcterms:modified>
</cp:coreProperties>
</file>