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7a013967654ae6b/Desktop/Data _Analysis_Modul-01/DAY_2/"/>
    </mc:Choice>
  </mc:AlternateContent>
  <xr:revisionPtr revIDLastSave="0" documentId="8_{E1778B0E-2C73-4BAA-9BAB-3B1FA23F956F}" xr6:coauthVersionLast="47" xr6:coauthVersionMax="47" xr10:uidLastSave="{00000000-0000-0000-0000-000000000000}"/>
  <bookViews>
    <workbookView xWindow="-120" yWindow="-120" windowWidth="20730" windowHeight="11040" xr2:uid="{65C14963-D7D9-489F-85DF-B390E3AF6B64}"/>
  </bookViews>
  <sheets>
    <sheet name="Data" sheetId="1" r:id="rId1"/>
    <sheet name="Detail" sheetId="3" r:id="rId2"/>
  </sheets>
  <definedNames>
    <definedName name="_xlnm._FilterDatabase" localSheetId="1" hidden="1">Detail!$B$2:$B$10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K22" i="1"/>
  <c r="K21" i="1"/>
  <c r="K20" i="1"/>
  <c r="J22" i="1"/>
  <c r="J21" i="1"/>
  <c r="J20" i="1"/>
  <c r="K10" i="1"/>
  <c r="J10" i="1"/>
  <c r="C32" i="1"/>
  <c r="L5" i="1"/>
  <c r="K5" i="1"/>
  <c r="J5" i="1"/>
  <c r="L4" i="1"/>
  <c r="K4" i="1"/>
  <c r="J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C34" i="1"/>
  <c r="J26" i="1"/>
  <c r="L10" i="1"/>
  <c r="D3" i="3" l="1"/>
  <c r="K38" i="3"/>
  <c r="F38" i="3"/>
  <c r="K31" i="3"/>
  <c r="F31" i="3"/>
  <c r="K25" i="3"/>
  <c r="F25" i="3"/>
  <c r="K18" i="3"/>
  <c r="F18" i="3"/>
  <c r="K12" i="3"/>
  <c r="F12" i="3"/>
  <c r="F6" i="3"/>
  <c r="K6" i="3"/>
  <c r="C4" i="3"/>
  <c r="C5" i="3"/>
  <c r="C6" i="3"/>
  <c r="C7" i="3"/>
  <c r="C8" i="3"/>
  <c r="C9" i="3"/>
  <c r="C10" i="3"/>
  <c r="C3" i="3"/>
  <c r="L12" i="3"/>
  <c r="G6" i="3"/>
  <c r="L18" i="3"/>
  <c r="L25" i="3"/>
  <c r="L31" i="3"/>
  <c r="G38" i="3"/>
  <c r="G12" i="3"/>
  <c r="G25" i="3"/>
  <c r="L38" i="3"/>
  <c r="G18" i="3"/>
  <c r="G31" i="3"/>
  <c r="L6" i="3"/>
  <c r="G31" i="1" l="1"/>
  <c r="D4" i="3"/>
  <c r="E4" i="3"/>
  <c r="K25" i="1"/>
  <c r="K26" i="1"/>
  <c r="E3" i="3"/>
  <c r="J31" i="1" l="1"/>
  <c r="K23" i="1"/>
  <c r="L20" i="1"/>
  <c r="L22" i="1"/>
  <c r="L21" i="1"/>
  <c r="L23" i="1" l="1"/>
  <c r="J23" i="1"/>
  <c r="J9" i="1" l="1"/>
  <c r="J25" i="1" l="1"/>
  <c r="K15" i="1"/>
  <c r="K16" i="1"/>
  <c r="J16" i="1"/>
  <c r="J15" i="1"/>
  <c r="K14" i="1"/>
  <c r="J14" i="1"/>
  <c r="L14" i="1" l="1"/>
  <c r="K17" i="1"/>
  <c r="J17" i="1"/>
  <c r="L15" i="1"/>
  <c r="L16" i="1"/>
  <c r="K9" i="1"/>
  <c r="L17" i="1" l="1"/>
  <c r="L9" i="1"/>
</calcChain>
</file>

<file path=xl/sharedStrings.xml><?xml version="1.0" encoding="utf-8"?>
<sst xmlns="http://schemas.openxmlformats.org/spreadsheetml/2006/main" count="199" uniqueCount="92">
  <si>
    <t>Full Name</t>
  </si>
  <si>
    <t>Job Title</t>
  </si>
  <si>
    <t>Department</t>
  </si>
  <si>
    <t>Gender</t>
  </si>
  <si>
    <t>Hire Date</t>
  </si>
  <si>
    <t>Annual Salary</t>
  </si>
  <si>
    <t>Female</t>
  </si>
  <si>
    <t>Human Resources</t>
  </si>
  <si>
    <t>Enterprise Architect</t>
  </si>
  <si>
    <t>IT</t>
  </si>
  <si>
    <t>Male</t>
  </si>
  <si>
    <t>Engineering</t>
  </si>
  <si>
    <t>Cloud Infrastructure Architect</t>
  </si>
  <si>
    <t>Director</t>
  </si>
  <si>
    <t>Sr. Analyst</t>
  </si>
  <si>
    <t>Marketing</t>
  </si>
  <si>
    <t>Sales</t>
  </si>
  <si>
    <t>Technical Architect</t>
  </si>
  <si>
    <t>Test Engineer</t>
  </si>
  <si>
    <t>Manager</t>
  </si>
  <si>
    <t>Analyst II</t>
  </si>
  <si>
    <t>Accounting</t>
  </si>
  <si>
    <t>Systems Analyst</t>
  </si>
  <si>
    <t>Solutions Architect</t>
  </si>
  <si>
    <t>Network Administrator</t>
  </si>
  <si>
    <t>IT Systems Architect</t>
  </si>
  <si>
    <t>Engineering Manager</t>
  </si>
  <si>
    <t>Field Engineer</t>
  </si>
  <si>
    <t>ID</t>
  </si>
  <si>
    <t>COUNTIF</t>
  </si>
  <si>
    <t>Total</t>
  </si>
  <si>
    <t>Belal Hossain</t>
  </si>
  <si>
    <t>Rahim Mia</t>
  </si>
  <si>
    <t>Abdur Rahim</t>
  </si>
  <si>
    <t>Rahima Khatun</t>
  </si>
  <si>
    <t>Ruby Islam</t>
  </si>
  <si>
    <t>Bilkish Begum</t>
  </si>
  <si>
    <t>Lutfa Begum</t>
  </si>
  <si>
    <t>Rabeya Liza</t>
  </si>
  <si>
    <t>Milly Ahmed</t>
  </si>
  <si>
    <t>Boby Islam</t>
  </si>
  <si>
    <t>Humaira</t>
  </si>
  <si>
    <t>COUNTIFS</t>
  </si>
  <si>
    <t>COUNTA</t>
  </si>
  <si>
    <t>COUNTBLANK</t>
  </si>
  <si>
    <t xml:space="preserve"> </t>
  </si>
  <si>
    <t>TOTAL</t>
  </si>
  <si>
    <t xml:space="preserve">COUNT </t>
  </si>
  <si>
    <t>Date</t>
  </si>
  <si>
    <t>Yousuf Mia</t>
  </si>
  <si>
    <t>Text</t>
  </si>
  <si>
    <t>A</t>
  </si>
  <si>
    <t>B</t>
  </si>
  <si>
    <t>C</t>
  </si>
  <si>
    <t xml:space="preserve">Item </t>
  </si>
  <si>
    <t>Isblank</t>
  </si>
  <si>
    <t>Count</t>
  </si>
  <si>
    <t>Only Text</t>
  </si>
  <si>
    <t>Only Date</t>
  </si>
  <si>
    <t>Date with Text</t>
  </si>
  <si>
    <t>Date with Number</t>
  </si>
  <si>
    <t>Text with Number</t>
  </si>
  <si>
    <t>Count Function</t>
  </si>
  <si>
    <t>CountA Function</t>
  </si>
  <si>
    <t>Summary:</t>
  </si>
  <si>
    <t>CountA:</t>
  </si>
  <si>
    <t>Counts all (Number, Text, Date format)</t>
  </si>
  <si>
    <t>Count:</t>
  </si>
  <si>
    <t>Only works in Number &amp; Date format</t>
  </si>
  <si>
    <t>For Text Count function does not work</t>
  </si>
  <si>
    <t>For text we need to use countA Function</t>
  </si>
  <si>
    <t>For Single Criteria</t>
  </si>
  <si>
    <t>2 or more Criteria</t>
  </si>
  <si>
    <t>Only Number</t>
  </si>
  <si>
    <t>Shyamol</t>
  </si>
  <si>
    <t>Md.Moshiur</t>
  </si>
  <si>
    <t>Md. Imamul</t>
  </si>
  <si>
    <t>Md. Toslim</t>
  </si>
  <si>
    <t>Md. Jakirul</t>
  </si>
  <si>
    <t>Md. Jahidul</t>
  </si>
  <si>
    <t>Md. Kabir</t>
  </si>
  <si>
    <t>Fatema</t>
  </si>
  <si>
    <t>Rahim</t>
  </si>
  <si>
    <t>Khurshed</t>
  </si>
  <si>
    <t>Jobaida</t>
  </si>
  <si>
    <t>Ripon</t>
  </si>
  <si>
    <t>Tahera</t>
  </si>
  <si>
    <t>Tushar</t>
  </si>
  <si>
    <t>Morshed</t>
  </si>
  <si>
    <t>COUNT, COUNTA, COUNTIF AND COUNTIFS</t>
  </si>
  <si>
    <t>Is Null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</si>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</sst>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BDT]\ #,##0_);\([$BDT]\ #,##0\)"/>
  </numFmts>
  <fonts count="1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3" fillId="0" borderId="0" xfId="1"/>
    <xf numFmtId="0" fontId="3" fillId="6" borderId="0" xfId="1" applyFill="1"/>
    <xf numFmtId="0" fontId="0" fillId="7" borderId="0" xfId="0" applyFill="1"/>
    <xf numFmtId="0" fontId="2" fillId="0" borderId="0" xfId="1" applyFont="1"/>
    <xf numFmtId="0" fontId="1" fillId="0" borderId="0" xfId="1" applyFont="1"/>
    <xf numFmtId="0" fontId="3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8" borderId="0" xfId="1" applyFill="1" applyAlignment="1">
      <alignment horizontal="center" vertical="center"/>
    </xf>
    <xf numFmtId="14" fontId="1" fillId="0" borderId="0" xfId="1" applyNumberFormat="1" applyFont="1" applyAlignment="1">
      <alignment horizontal="center" vertical="center"/>
    </xf>
    <xf numFmtId="14" fontId="3" fillId="0" borderId="0" xfId="1" applyNumberFormat="1"/>
    <xf numFmtId="0" fontId="1" fillId="3" borderId="0" xfId="1" applyFont="1" applyFill="1"/>
    <xf numFmtId="0" fontId="3" fillId="3" borderId="0" xfId="1" applyFill="1"/>
    <xf numFmtId="0" fontId="8" fillId="0" borderId="0" xfId="1" applyFont="1"/>
    <xf numFmtId="0" fontId="9" fillId="0" borderId="0" xfId="0" applyFont="1"/>
    <xf numFmtId="0" fontId="10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7" fillId="9" borderId="0" xfId="0" applyFont="1" applyFill="1"/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3" borderId="0" xfId="0" applyFont="1" applyFill="1"/>
    <xf numFmtId="0" fontId="11" fillId="0" borderId="0" xfId="0" applyFont="1" applyAlignment="1">
      <alignment horizontal="left" vertical="center"/>
    </xf>
    <xf numFmtId="0" fontId="4" fillId="10" borderId="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52491ED-A5A4-444C-A89D-1FB3E56D85CA}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numFmt numFmtId="164" formatCode="[$BDT]\ #,##0_);\([$BDT]\ #,##0\)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65" formatCode="&quot;$&quot;#,##0_);\(&quot;$&quot;#,##0\);&quot;$&quot;0_)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3:H31" totalsRowCount="1" headerRowDxfId="23" dataDxfId="22" totalsRowDxfId="21">
  <autoFilter ref="A3:H30" xr:uid="{D7CA8898-8363-4905-AB67-C7A42F7FDBFA}"/>
  <sortState xmlns:xlrd2="http://schemas.microsoft.com/office/spreadsheetml/2017/richdata2" ref="A4:G30">
    <sortCondition ref="F4:F30"/>
  </sortState>
  <tableColumns count="8">
    <tableColumn id="1" xr3:uid="{C53A9B11-526E-4544-9240-8F1BF85C6750}" name="ID" dataDxfId="20" totalsRowDxfId="7"/>
    <tableColumn id="2" xr3:uid="{D9E04A7B-3C65-4F91-BF60-EAFF40E6085B}" name="Full Name" dataDxfId="19" totalsRowDxfId="6"/>
    <tableColumn id="3" xr3:uid="{3249248C-14E8-4285-95BD-E69D813A3385}" name="Job Title" dataDxfId="18" totalsRowDxfId="5"/>
    <tableColumn id="4" xr3:uid="{E33EB952-346C-41A1-B164-C8F3F5985E7C}" name="Department" dataDxfId="17" totalsRowDxfId="4"/>
    <tableColumn id="6" xr3:uid="{8EF3B415-18BF-405F-975C-1743BB4C3757}" name="Gender" dataDxfId="16" totalsRowDxfId="3"/>
    <tableColumn id="9" xr3:uid="{94A02DFC-97C6-4041-9BB7-B996CFD8DC0F}" name="Hire Date" dataDxfId="15" totalsRowDxfId="2"/>
    <tableColumn id="10" xr3:uid="{CA3B0D4F-FCC2-4967-BC8E-979F23AA32F2}" name="Annual Salary" totalsRowFunction="count" dataDxfId="14" totalsRowDxfId="1"/>
    <tableColumn id="7" xr3:uid="{C26E67AE-6515-41CF-8A58-05C1640F84D9}" name="Is Null" dataDxfId="13" totalsRowDxfId="0">
      <calculatedColumnFormula>IF(ISBLANK(TBL_Employees[[#This Row],[Job Title]]),"Yes","No")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T34"/>
  <sheetViews>
    <sheetView tabSelected="1" topLeftCell="C22" workbookViewId="0">
      <selection activeCell="J27" sqref="J27"/>
    </sheetView>
  </sheetViews>
  <sheetFormatPr defaultColWidth="7.28515625" defaultRowHeight="15" x14ac:dyDescent="0.25"/>
  <cols>
    <col min="1" max="1" width="7.42578125" style="5" bestFit="1" customWidth="1"/>
    <col min="2" max="2" width="15.42578125" style="5" bestFit="1" customWidth="1"/>
    <col min="3" max="3" width="27.7109375" style="5" bestFit="1" customWidth="1"/>
    <col min="4" max="4" width="21.5703125" style="5" customWidth="1"/>
    <col min="5" max="5" width="12.28515625" style="5" bestFit="1" customWidth="1"/>
    <col min="6" max="6" width="13.85546875" style="5" bestFit="1" customWidth="1"/>
    <col min="7" max="7" width="17.7109375" style="5" bestFit="1" customWidth="1"/>
    <col min="8" max="8" width="11.140625" style="5" bestFit="1" customWidth="1"/>
    <col min="9" max="9" width="17.140625" style="5" customWidth="1"/>
    <col min="10" max="10" width="11" style="5" customWidth="1"/>
    <col min="11" max="11" width="13.28515625" style="5" bestFit="1" customWidth="1"/>
    <col min="12" max="12" width="18.5703125" bestFit="1" customWidth="1"/>
    <col min="13" max="13" width="34.42578125" bestFit="1" customWidth="1"/>
    <col min="14" max="14" width="5.42578125" bestFit="1" customWidth="1"/>
    <col min="15" max="15" width="6.28515625" bestFit="1" customWidth="1"/>
  </cols>
  <sheetData>
    <row r="1" spans="1:20" ht="21" x14ac:dyDescent="0.25">
      <c r="A1"/>
      <c r="B1"/>
      <c r="C1"/>
      <c r="D1"/>
      <c r="E1"/>
      <c r="F1"/>
      <c r="G1"/>
      <c r="H1"/>
      <c r="I1"/>
      <c r="J1"/>
      <c r="K1" s="49" t="s">
        <v>89</v>
      </c>
      <c r="L1" s="49"/>
      <c r="M1" s="49"/>
      <c r="N1" s="49"/>
      <c r="O1" s="49"/>
      <c r="P1" s="49"/>
      <c r="Q1" s="49"/>
      <c r="R1" s="49"/>
      <c r="S1" s="49"/>
      <c r="T1" s="47"/>
    </row>
    <row r="3" spans="1:20" s="1" customFormat="1" ht="20.100000000000001" customHeight="1" x14ac:dyDescent="0.25">
      <c r="A3" s="23" t="s">
        <v>28</v>
      </c>
      <c r="B3" s="24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5</v>
      </c>
      <c r="H3" s="50" t="s">
        <v>90</v>
      </c>
      <c r="I3" s="26"/>
      <c r="J3" s="39" t="s">
        <v>91</v>
      </c>
      <c r="K3" s="39" t="s">
        <v>48</v>
      </c>
      <c r="L3" s="39" t="s">
        <v>50</v>
      </c>
      <c r="M3" s="1" t="s">
        <v>56</v>
      </c>
    </row>
    <row r="4" spans="1:20" ht="20.100000000000001" customHeight="1" x14ac:dyDescent="0.25">
      <c r="A4" s="35">
        <v>10001</v>
      </c>
      <c r="B4" s="35" t="s">
        <v>49</v>
      </c>
      <c r="C4" s="35" t="s">
        <v>26</v>
      </c>
      <c r="D4" s="35" t="s">
        <v>11</v>
      </c>
      <c r="E4" s="35" t="s">
        <v>10</v>
      </c>
      <c r="F4" s="42">
        <v>33612</v>
      </c>
      <c r="G4" s="43">
        <v>111299</v>
      </c>
      <c r="H4" s="43" t="str">
        <f>IF(ISBLANK(TBL_Employees[[#This Row],[Job Title]]),"Yes","No")</f>
        <v>No</v>
      </c>
      <c r="I4" s="27" t="s">
        <v>47</v>
      </c>
      <c r="J4" s="36">
        <f>COUNT(TBL_Employees[ID])</f>
        <v>27</v>
      </c>
      <c r="K4" s="37">
        <f>COUNT(TBL_Employees[Hire Date])</f>
        <v>27</v>
      </c>
      <c r="L4" s="38">
        <f>COUNT(C4:C21)</f>
        <v>0</v>
      </c>
    </row>
    <row r="5" spans="1:20" ht="20.100000000000001" customHeight="1" thickBot="1" x14ac:dyDescent="0.3">
      <c r="A5" s="35">
        <v>10002</v>
      </c>
      <c r="B5" s="22" t="s">
        <v>74</v>
      </c>
      <c r="C5" s="35" t="s">
        <v>13</v>
      </c>
      <c r="D5" s="35" t="s">
        <v>16</v>
      </c>
      <c r="E5" s="35" t="s">
        <v>10</v>
      </c>
      <c r="F5" s="42">
        <v>33682</v>
      </c>
      <c r="G5" s="43">
        <v>199848</v>
      </c>
      <c r="H5" s="43" t="str">
        <f>IF(ISBLANK(TBL_Employees[[#This Row],[Job Title]]),"Yes","No")</f>
        <v>No</v>
      </c>
      <c r="I5" s="27" t="s">
        <v>43</v>
      </c>
      <c r="J5" s="28">
        <f>COUNTA(TBL_Employees[ID])</f>
        <v>27</v>
      </c>
      <c r="K5" s="29">
        <f>COUNTA(TBL_Employees[Hire Date])</f>
        <v>27</v>
      </c>
      <c r="L5" s="30">
        <f>COUNTA(TBL_Employees[Department])</f>
        <v>27</v>
      </c>
    </row>
    <row r="6" spans="1:20" ht="20.100000000000001" customHeight="1" x14ac:dyDescent="0.25">
      <c r="A6" s="35">
        <v>10003</v>
      </c>
      <c r="B6" s="22" t="s">
        <v>34</v>
      </c>
      <c r="C6" s="35" t="s">
        <v>22</v>
      </c>
      <c r="D6" s="35" t="s">
        <v>9</v>
      </c>
      <c r="E6" s="35" t="s">
        <v>10</v>
      </c>
      <c r="F6" s="42">
        <v>33695</v>
      </c>
      <c r="G6" s="43">
        <v>53809</v>
      </c>
      <c r="H6" s="43" t="str">
        <f>IF(ISBLANK(TBL_Employees[[#This Row],[Job Title]]),"Yes","No")</f>
        <v>No</v>
      </c>
      <c r="I6"/>
      <c r="J6"/>
      <c r="K6"/>
    </row>
    <row r="7" spans="1:20" ht="20.100000000000001" customHeight="1" x14ac:dyDescent="0.25">
      <c r="A7" s="35">
        <v>10004</v>
      </c>
      <c r="B7" s="22" t="s">
        <v>75</v>
      </c>
      <c r="C7" s="35" t="s">
        <v>26</v>
      </c>
      <c r="D7" s="35" t="s">
        <v>11</v>
      </c>
      <c r="E7" s="35" t="s">
        <v>10</v>
      </c>
      <c r="F7" s="42">
        <v>33702</v>
      </c>
      <c r="G7" s="43">
        <v>116878</v>
      </c>
      <c r="H7" s="43" t="str">
        <f>IF(ISBLANK(TBL_Employees[[#This Row],[Job Title]]),"Yes","No")</f>
        <v>No</v>
      </c>
      <c r="I7" t="s">
        <v>45</v>
      </c>
      <c r="J7" s="20" t="s">
        <v>71</v>
      </c>
      <c r="K7"/>
      <c r="L7" t="s">
        <v>45</v>
      </c>
    </row>
    <row r="8" spans="1:20" ht="20.100000000000001" customHeight="1" thickBot="1" x14ac:dyDescent="0.3">
      <c r="A8" s="35">
        <v>10005</v>
      </c>
      <c r="B8" s="22" t="s">
        <v>35</v>
      </c>
      <c r="C8" s="35" t="s">
        <v>17</v>
      </c>
      <c r="D8" s="35" t="s">
        <v>9</v>
      </c>
      <c r="E8" s="35" t="s">
        <v>6</v>
      </c>
      <c r="F8" s="42">
        <v>33728</v>
      </c>
      <c r="G8" s="43">
        <v>76202</v>
      </c>
      <c r="H8" s="43" t="str">
        <f>IF(ISBLANK(TBL_Employees[[#This Row],[Job Title]]),"Yes","No")</f>
        <v>No</v>
      </c>
      <c r="I8" t="s">
        <v>45</v>
      </c>
      <c r="J8" s="39" t="s">
        <v>10</v>
      </c>
      <c r="K8" s="39" t="s">
        <v>6</v>
      </c>
      <c r="L8" s="39" t="s">
        <v>30</v>
      </c>
      <c r="M8" s="51" t="s">
        <v>3</v>
      </c>
    </row>
    <row r="9" spans="1:20" ht="20.100000000000001" customHeight="1" x14ac:dyDescent="0.25">
      <c r="A9" s="35">
        <v>10006</v>
      </c>
      <c r="B9" s="22" t="s">
        <v>36</v>
      </c>
      <c r="C9" s="35" t="s">
        <v>20</v>
      </c>
      <c r="D9" s="35" t="s">
        <v>16</v>
      </c>
      <c r="E9" s="35" t="s">
        <v>6</v>
      </c>
      <c r="F9" s="42">
        <v>33770</v>
      </c>
      <c r="G9" s="43">
        <v>59591</v>
      </c>
      <c r="H9" s="43" t="str">
        <f>IF(ISBLANK(TBL_Employees[[#This Row],[Job Title]]),"Yes","No")</f>
        <v>No</v>
      </c>
      <c r="I9" s="48" t="s">
        <v>29</v>
      </c>
      <c r="J9" s="31">
        <f>COUNTIF(TBL_Employees[Gender],"Male")</f>
        <v>17</v>
      </c>
      <c r="K9" s="32">
        <f>COUNTIF(TBL_Employees[Gender], "Female")</f>
        <v>10</v>
      </c>
      <c r="L9" s="33">
        <f>J9+K9</f>
        <v>27</v>
      </c>
      <c r="M9" t="s">
        <v>10</v>
      </c>
    </row>
    <row r="10" spans="1:20" ht="20.100000000000001" customHeight="1" x14ac:dyDescent="0.25">
      <c r="A10" s="35">
        <v>10007</v>
      </c>
      <c r="B10" s="22" t="s">
        <v>31</v>
      </c>
      <c r="C10" s="35" t="s">
        <v>23</v>
      </c>
      <c r="D10" s="35" t="s">
        <v>9</v>
      </c>
      <c r="E10" s="35" t="s">
        <v>10</v>
      </c>
      <c r="F10" s="42">
        <v>33785</v>
      </c>
      <c r="G10" s="43">
        <v>63196</v>
      </c>
      <c r="H10" s="43" t="str">
        <f>IF(ISBLANK(TBL_Employees[[#This Row],[Job Title]]),"Yes","No")</f>
        <v>No</v>
      </c>
      <c r="I10"/>
      <c r="J10" s="45">
        <f>COUNTIF(TBL_Employees[Gender],M9)</f>
        <v>17</v>
      </c>
      <c r="K10" s="45">
        <f>COUNTIF(TBL_Employees[Gender],M10)</f>
        <v>10</v>
      </c>
      <c r="L10" s="45">
        <f>J10+K10</f>
        <v>27</v>
      </c>
      <c r="M10" t="s">
        <v>6</v>
      </c>
    </row>
    <row r="11" spans="1:20" ht="20.100000000000001" customHeight="1" x14ac:dyDescent="0.25">
      <c r="A11" s="35">
        <v>10008</v>
      </c>
      <c r="B11" s="22" t="s">
        <v>76</v>
      </c>
      <c r="C11" s="35" t="s">
        <v>18</v>
      </c>
      <c r="D11" s="35" t="s">
        <v>11</v>
      </c>
      <c r="E11" s="35" t="s">
        <v>10</v>
      </c>
      <c r="F11" s="42">
        <v>33875</v>
      </c>
      <c r="G11" s="43">
        <v>70778</v>
      </c>
      <c r="H11" s="43" t="str">
        <f>IF(ISBLANK(TBL_Employees[[#This Row],[Job Title]]),"Yes","No")</f>
        <v>No</v>
      </c>
      <c r="I11"/>
      <c r="J11"/>
      <c r="K11"/>
    </row>
    <row r="12" spans="1:20" ht="20.100000000000001" customHeight="1" x14ac:dyDescent="0.25">
      <c r="A12" s="35">
        <v>10009</v>
      </c>
      <c r="B12" s="22" t="s">
        <v>77</v>
      </c>
      <c r="C12" s="35" t="s">
        <v>27</v>
      </c>
      <c r="D12" s="35" t="s">
        <v>11</v>
      </c>
      <c r="E12" s="35" t="s">
        <v>10</v>
      </c>
      <c r="F12" s="42">
        <v>33890</v>
      </c>
      <c r="G12" s="43">
        <v>88213</v>
      </c>
      <c r="H12" s="43" t="str">
        <f>IF(ISBLANK(TBL_Employees[[#This Row],[Job Title]]),"Yes","No")</f>
        <v>No</v>
      </c>
      <c r="I12"/>
      <c r="J12" s="21" t="s">
        <v>72</v>
      </c>
      <c r="K12"/>
    </row>
    <row r="13" spans="1:20" ht="20.100000000000001" customHeight="1" x14ac:dyDescent="0.25">
      <c r="A13" s="35">
        <v>10010</v>
      </c>
      <c r="B13" s="22" t="s">
        <v>37</v>
      </c>
      <c r="C13" s="35" t="s">
        <v>19</v>
      </c>
      <c r="D13" s="35" t="s">
        <v>15</v>
      </c>
      <c r="E13" s="35" t="s">
        <v>6</v>
      </c>
      <c r="F13" s="42">
        <v>33958</v>
      </c>
      <c r="G13" s="43">
        <v>113950</v>
      </c>
      <c r="H13" s="43" t="str">
        <f>IF(ISBLANK(TBL_Employees[[#This Row],[Job Title]]),"Yes","No")</f>
        <v>No</v>
      </c>
      <c r="I13" s="48" t="s">
        <v>42</v>
      </c>
      <c r="J13" s="39" t="s">
        <v>10</v>
      </c>
      <c r="K13" s="39" t="s">
        <v>6</v>
      </c>
      <c r="L13" s="39" t="s">
        <v>30</v>
      </c>
    </row>
    <row r="14" spans="1:20" ht="20.100000000000001" customHeight="1" x14ac:dyDescent="0.25">
      <c r="A14" s="35">
        <v>10011</v>
      </c>
      <c r="B14" s="22" t="s">
        <v>78</v>
      </c>
      <c r="C14" s="35" t="s">
        <v>19</v>
      </c>
      <c r="D14" s="35" t="s">
        <v>7</v>
      </c>
      <c r="E14" s="35" t="s">
        <v>10</v>
      </c>
      <c r="F14" s="42">
        <v>33964</v>
      </c>
      <c r="G14" s="43">
        <v>104668</v>
      </c>
      <c r="H14" s="43" t="str">
        <f>IF(ISBLANK(TBL_Employees[[#This Row],[Job Title]]),"Yes","No")</f>
        <v>No</v>
      </c>
      <c r="I14" s="34" t="s">
        <v>9</v>
      </c>
      <c r="J14" s="35">
        <f>COUNTIFS(TBL_Employees[Department], "IT", TBL_Employees[Gender], "Male")</f>
        <v>7</v>
      </c>
      <c r="K14" s="35">
        <f>COUNTIFS(TBL_Employees[Department], "IT", TBL_Employees[Gender], "Female")</f>
        <v>3</v>
      </c>
      <c r="L14" s="46">
        <f>J14+K14</f>
        <v>10</v>
      </c>
    </row>
    <row r="15" spans="1:20" ht="20.100000000000001" customHeight="1" x14ac:dyDescent="0.25">
      <c r="A15" s="35">
        <v>10012</v>
      </c>
      <c r="B15" s="22" t="s">
        <v>79</v>
      </c>
      <c r="C15" s="35" t="s">
        <v>24</v>
      </c>
      <c r="D15" s="35" t="s">
        <v>9</v>
      </c>
      <c r="E15" s="35" t="s">
        <v>10</v>
      </c>
      <c r="F15" s="42">
        <v>34176</v>
      </c>
      <c r="G15" s="43">
        <v>69260</v>
      </c>
      <c r="H15" s="43" t="str">
        <f>IF(ISBLANK(TBL_Employees[[#This Row],[Job Title]]),"Yes","No")</f>
        <v>No</v>
      </c>
      <c r="I15" s="34" t="s">
        <v>16</v>
      </c>
      <c r="J15" s="35">
        <f>COUNTIFS(TBL_Employees[Department], "Sales", TBL_Employees[Gender], "Male")</f>
        <v>2</v>
      </c>
      <c r="K15" s="35">
        <f>COUNTIFS(TBL_Employees[Department], "Sales", TBL_Employees[Gender], "Female")</f>
        <v>2</v>
      </c>
      <c r="L15" s="46">
        <f>J15+K15</f>
        <v>4</v>
      </c>
    </row>
    <row r="16" spans="1:20" ht="20.100000000000001" customHeight="1" x14ac:dyDescent="0.25">
      <c r="A16" s="35">
        <v>10013</v>
      </c>
      <c r="B16" s="22" t="s">
        <v>38</v>
      </c>
      <c r="C16" s="35" t="s">
        <v>13</v>
      </c>
      <c r="D16" s="35" t="s">
        <v>7</v>
      </c>
      <c r="E16" s="35" t="s">
        <v>6</v>
      </c>
      <c r="F16" s="42">
        <v>34209</v>
      </c>
      <c r="G16" s="43">
        <v>177443</v>
      </c>
      <c r="H16" s="43" t="str">
        <f>IF(ISBLANK(TBL_Employees[[#This Row],[Job Title]]),"Yes","No")</f>
        <v>No</v>
      </c>
      <c r="I16" s="34" t="s">
        <v>11</v>
      </c>
      <c r="J16" s="35">
        <f>COUNTIFS(TBL_Employees[Department], "Engineering", TBL_Employees[Gender], "Male")</f>
        <v>5</v>
      </c>
      <c r="K16" s="35">
        <f>COUNTIFS(TBL_Employees[Department], "Engineering", TBL_Employees[Gender], "Female")</f>
        <v>1</v>
      </c>
      <c r="L16" s="46">
        <f>J16+K16</f>
        <v>6</v>
      </c>
    </row>
    <row r="17" spans="1:13" ht="20.100000000000001" customHeight="1" x14ac:dyDescent="0.25">
      <c r="A17" s="35">
        <v>10014</v>
      </c>
      <c r="B17" s="22" t="s">
        <v>80</v>
      </c>
      <c r="C17" s="35" t="s">
        <v>23</v>
      </c>
      <c r="D17" s="35" t="s">
        <v>9</v>
      </c>
      <c r="E17" s="35" t="s">
        <v>10</v>
      </c>
      <c r="F17" s="42">
        <v>34290</v>
      </c>
      <c r="G17" s="43">
        <v>80170</v>
      </c>
      <c r="H17" s="43" t="str">
        <f>IF(ISBLANK(TBL_Employees[[#This Row],[Job Title]]),"Yes","No")</f>
        <v>No</v>
      </c>
      <c r="I17" s="5" t="s">
        <v>46</v>
      </c>
      <c r="J17" s="4">
        <f>SUM(J14:J16)</f>
        <v>14</v>
      </c>
      <c r="K17" s="4">
        <f>SUM(K14:K16)</f>
        <v>6</v>
      </c>
      <c r="L17" s="4">
        <f>SUM(L14:L16)</f>
        <v>20</v>
      </c>
    </row>
    <row r="18" spans="1:13" ht="20.100000000000001" customHeight="1" x14ac:dyDescent="0.25">
      <c r="A18" s="35">
        <v>10015</v>
      </c>
      <c r="B18" s="22" t="s">
        <v>39</v>
      </c>
      <c r="C18" s="35" t="s">
        <v>8</v>
      </c>
      <c r="D18" s="35" t="s">
        <v>9</v>
      </c>
      <c r="E18" s="35" t="s">
        <v>6</v>
      </c>
      <c r="F18" s="42">
        <v>34337</v>
      </c>
      <c r="G18" s="43">
        <v>82872</v>
      </c>
      <c r="H18" s="43" t="str">
        <f>IF(ISBLANK(TBL_Employees[[#This Row],[Job Title]]),"Yes","No")</f>
        <v>No</v>
      </c>
      <c r="I18"/>
      <c r="J18"/>
      <c r="K18"/>
    </row>
    <row r="19" spans="1:13" ht="20.100000000000001" customHeight="1" x14ac:dyDescent="0.25">
      <c r="A19" s="35">
        <v>10016</v>
      </c>
      <c r="B19" s="35" t="s">
        <v>32</v>
      </c>
      <c r="C19" s="35" t="s">
        <v>14</v>
      </c>
      <c r="D19" s="35" t="s">
        <v>16</v>
      </c>
      <c r="E19" s="35" t="s">
        <v>10</v>
      </c>
      <c r="F19" s="42">
        <v>34383</v>
      </c>
      <c r="G19" s="43">
        <v>99624</v>
      </c>
      <c r="H19" s="43" t="str">
        <f>IF(ISBLANK(TBL_Employees[[#This Row],[Job Title]]),"Yes","No")</f>
        <v>No</v>
      </c>
      <c r="I19" s="48" t="s">
        <v>42</v>
      </c>
      <c r="J19" s="39" t="s">
        <v>10</v>
      </c>
      <c r="K19" s="39" t="s">
        <v>6</v>
      </c>
      <c r="L19" s="39" t="s">
        <v>30</v>
      </c>
    </row>
    <row r="20" spans="1:13" ht="20.100000000000001" customHeight="1" x14ac:dyDescent="0.25">
      <c r="A20" s="35">
        <v>10017</v>
      </c>
      <c r="B20" s="35" t="s">
        <v>33</v>
      </c>
      <c r="C20" s="35" t="s">
        <v>18</v>
      </c>
      <c r="D20" s="35" t="s">
        <v>9</v>
      </c>
      <c r="E20" s="35" t="s">
        <v>10</v>
      </c>
      <c r="F20" s="42">
        <v>34388</v>
      </c>
      <c r="G20" s="43">
        <v>122802</v>
      </c>
      <c r="H20" s="43" t="str">
        <f>IF(ISBLANK(TBL_Employees[[#This Row],[Job Title]]),"Yes","No")</f>
        <v>No</v>
      </c>
      <c r="I20" s="34" t="s">
        <v>9</v>
      </c>
      <c r="J20" s="45">
        <f>COUNTIFS(TBL_Employees[Department],I20,TBL_Employees[Gender],J19)</f>
        <v>7</v>
      </c>
      <c r="K20" s="45">
        <f>COUNTIFS(TBL_Employees[Department],I20,TBL_Employees[Gender],K19)</f>
        <v>3</v>
      </c>
      <c r="L20" s="45">
        <f>J20+K20</f>
        <v>10</v>
      </c>
    </row>
    <row r="21" spans="1:13" ht="20.100000000000001" customHeight="1" x14ac:dyDescent="0.25">
      <c r="A21" s="35">
        <v>10018</v>
      </c>
      <c r="B21" s="35" t="s">
        <v>40</v>
      </c>
      <c r="C21" s="35" t="s">
        <v>26</v>
      </c>
      <c r="D21" s="35" t="s">
        <v>11</v>
      </c>
      <c r="E21" s="35" t="s">
        <v>6</v>
      </c>
      <c r="F21" s="42">
        <v>34505</v>
      </c>
      <c r="G21" s="43">
        <v>109456</v>
      </c>
      <c r="H21" s="43" t="str">
        <f>IF(ISBLANK(TBL_Employees[[#This Row],[Job Title]]),"Yes","No")</f>
        <v>No</v>
      </c>
      <c r="I21" s="34" t="s">
        <v>16</v>
      </c>
      <c r="J21" s="45">
        <f>COUNTIFS(TBL_Employees[Department],I21,TBL_Employees[Gender],J19)</f>
        <v>2</v>
      </c>
      <c r="K21" s="45">
        <f>COUNTIFS(TBL_Employees[Department],I21,TBL_Employees[Gender],K19)</f>
        <v>2</v>
      </c>
      <c r="L21" s="45">
        <f>J21+K21</f>
        <v>4</v>
      </c>
    </row>
    <row r="22" spans="1:13" ht="20.100000000000001" customHeight="1" x14ac:dyDescent="0.25">
      <c r="A22" s="35">
        <v>10019</v>
      </c>
      <c r="B22" s="35" t="s">
        <v>81</v>
      </c>
      <c r="C22" s="40"/>
      <c r="D22" s="35" t="s">
        <v>7</v>
      </c>
      <c r="E22" s="35" t="s">
        <v>6</v>
      </c>
      <c r="F22" s="42">
        <v>34567</v>
      </c>
      <c r="G22" s="43">
        <v>93102</v>
      </c>
      <c r="H22" s="43" t="str">
        <f>IF(ISBLANK(TBL_Employees[[#This Row],[Job Title]]),"Yes","No")</f>
        <v>Yes</v>
      </c>
      <c r="I22" s="34" t="s">
        <v>11</v>
      </c>
      <c r="J22" s="45">
        <f>COUNTIFS(TBL_Employees[Department],I22,TBL_Employees[Gender],J19)</f>
        <v>5</v>
      </c>
      <c r="K22" s="45">
        <f>COUNTIFS(TBL_Employees[Department],I22,TBL_Employees[Gender],K19)</f>
        <v>1</v>
      </c>
      <c r="L22" s="45">
        <f>J22+K22</f>
        <v>6</v>
      </c>
    </row>
    <row r="23" spans="1:13" ht="20.100000000000001" customHeight="1" x14ac:dyDescent="0.25">
      <c r="A23" s="35">
        <v>10020</v>
      </c>
      <c r="B23" s="35" t="s">
        <v>41</v>
      </c>
      <c r="C23" s="35" t="s">
        <v>25</v>
      </c>
      <c r="D23" s="35" t="s">
        <v>9</v>
      </c>
      <c r="E23" s="35" t="s">
        <v>6</v>
      </c>
      <c r="F23" s="42">
        <v>34576</v>
      </c>
      <c r="G23" s="43">
        <v>73955</v>
      </c>
      <c r="H23" s="43" t="str">
        <f>IF(ISBLANK(TBL_Employees[[#This Row],[Job Title]]),"Yes","No")</f>
        <v>No</v>
      </c>
      <c r="I23" s="5" t="s">
        <v>46</v>
      </c>
      <c r="J23" s="45">
        <f>SUM(J20:J22)</f>
        <v>14</v>
      </c>
      <c r="K23" s="45">
        <f>SUM(K20:K22)</f>
        <v>6</v>
      </c>
      <c r="L23" s="45">
        <f>SUM(L20:L22)</f>
        <v>20</v>
      </c>
    </row>
    <row r="24" spans="1:13" ht="20.100000000000001" customHeight="1" x14ac:dyDescent="0.25">
      <c r="A24" s="35">
        <v>10021</v>
      </c>
      <c r="B24" s="35" t="s">
        <v>82</v>
      </c>
      <c r="C24" s="35" t="s">
        <v>25</v>
      </c>
      <c r="D24" s="35" t="s">
        <v>21</v>
      </c>
      <c r="E24" s="35" t="s">
        <v>10</v>
      </c>
      <c r="F24" s="42">
        <v>34592</v>
      </c>
      <c r="G24" s="43">
        <v>98769</v>
      </c>
      <c r="H24" s="43" t="str">
        <f>IF(ISBLANK(TBL_Employees[[#This Row],[Job Title]]),"Yes","No")</f>
        <v>No</v>
      </c>
      <c r="I24"/>
      <c r="J24"/>
      <c r="K24"/>
      <c r="M24" t="s">
        <v>45</v>
      </c>
    </row>
    <row r="25" spans="1:13" ht="20.100000000000001" customHeight="1" x14ac:dyDescent="0.25">
      <c r="A25" s="35">
        <v>10022</v>
      </c>
      <c r="B25" s="35" t="s">
        <v>83</v>
      </c>
      <c r="C25" s="44" t="s">
        <v>45</v>
      </c>
      <c r="D25" s="35" t="s">
        <v>15</v>
      </c>
      <c r="E25" s="35" t="s">
        <v>10</v>
      </c>
      <c r="F25" s="42">
        <v>34595</v>
      </c>
      <c r="G25" s="43">
        <v>102270</v>
      </c>
      <c r="H25" s="43" t="str">
        <f>IF(ISBLANK(TBL_Employees[[#This Row],[Job Title]]),"Yes","No")</f>
        <v>No</v>
      </c>
      <c r="I25" s="2" t="s">
        <v>43</v>
      </c>
      <c r="J25" s="3">
        <f>COUNTA(TBL_Employees[Job Title])</f>
        <v>22</v>
      </c>
      <c r="K25" t="str">
        <f ca="1">_xlfn.FORMULATEXT(J25)</f>
        <v>=COUNTA(TBL_Employees[Job Title])</v>
      </c>
    </row>
    <row r="26" spans="1:13" ht="20.100000000000001" customHeight="1" x14ac:dyDescent="0.25">
      <c r="A26" s="35">
        <v>10023</v>
      </c>
      <c r="B26" s="35" t="s">
        <v>84</v>
      </c>
      <c r="D26" s="35" t="s">
        <v>7</v>
      </c>
      <c r="E26" s="35" t="s">
        <v>6</v>
      </c>
      <c r="F26" s="42">
        <v>34603</v>
      </c>
      <c r="G26" s="43">
        <v>162978</v>
      </c>
      <c r="H26" s="43" t="str">
        <f>IF(ISBLANK(TBL_Employees[[#This Row],[Job Title]]),"Yes","No")</f>
        <v>Yes</v>
      </c>
      <c r="I26" s="2" t="s">
        <v>44</v>
      </c>
      <c r="J26" s="3">
        <f>COUNTBLANK(C4:C30)</f>
        <v>5</v>
      </c>
      <c r="K26" t="str">
        <f ca="1">_xlfn.FORMULATEXT(J26)</f>
        <v>=COUNTBLANK(C4:C30)</v>
      </c>
    </row>
    <row r="27" spans="1:13" ht="20.100000000000001" customHeight="1" x14ac:dyDescent="0.25">
      <c r="A27" s="35">
        <v>10024</v>
      </c>
      <c r="B27" s="35" t="s">
        <v>85</v>
      </c>
      <c r="C27" s="40"/>
      <c r="D27" s="35" t="s">
        <v>11</v>
      </c>
      <c r="E27" s="35" t="s">
        <v>10</v>
      </c>
      <c r="F27" s="42">
        <v>34616</v>
      </c>
      <c r="G27" s="43">
        <v>98230</v>
      </c>
      <c r="H27" s="43" t="str">
        <f>IF(ISBLANK(TBL_Employees[[#This Row],[Job Title]]),"Yes","No")</f>
        <v>Yes</v>
      </c>
      <c r="I27" s="2" t="s">
        <v>43</v>
      </c>
      <c r="J27" s="41">
        <f>COUNTA(TBL_Employees[[#Headers],[#Data],[Job Title]])</f>
        <v>23</v>
      </c>
      <c r="K27" s="6"/>
      <c r="L27" s="6"/>
    </row>
    <row r="28" spans="1:13" ht="20.100000000000001" customHeight="1" x14ac:dyDescent="0.25">
      <c r="A28" s="35">
        <v>10025</v>
      </c>
      <c r="B28" s="35" t="s">
        <v>86</v>
      </c>
      <c r="C28" s="40"/>
      <c r="D28" s="35" t="s">
        <v>16</v>
      </c>
      <c r="E28" s="35" t="s">
        <v>6</v>
      </c>
      <c r="F28" s="42">
        <v>34623</v>
      </c>
      <c r="G28" s="43">
        <v>93103</v>
      </c>
      <c r="H28" s="43" t="str">
        <f>IF(ISBLANK(TBL_Employees[[#This Row],[Job Title]]),"Yes","No")</f>
        <v>Yes</v>
      </c>
      <c r="I28" s="2" t="s">
        <v>44</v>
      </c>
      <c r="J28" s="41">
        <f>COUNTBLANK(TBL_Employees[[#Headers],[#Data],[Job Title]])</f>
        <v>5</v>
      </c>
      <c r="K28" s="6"/>
      <c r="L28" s="6"/>
    </row>
    <row r="29" spans="1:13" ht="20.100000000000001" customHeight="1" x14ac:dyDescent="0.25">
      <c r="A29" s="35">
        <v>10026</v>
      </c>
      <c r="B29" s="35" t="s">
        <v>87</v>
      </c>
      <c r="C29" s="44"/>
      <c r="D29" s="35" t="s">
        <v>9</v>
      </c>
      <c r="E29" s="35" t="s">
        <v>10</v>
      </c>
      <c r="F29" s="42">
        <v>34631</v>
      </c>
      <c r="G29" s="43">
        <v>87216</v>
      </c>
      <c r="H29" s="43" t="str">
        <f>IF(ISBLANK(TBL_Employees[[#This Row],[Job Title]]),"Yes","No")</f>
        <v>Yes</v>
      </c>
      <c r="I29"/>
      <c r="J29"/>
      <c r="K29"/>
    </row>
    <row r="30" spans="1:13" ht="20.100000000000001" customHeight="1" x14ac:dyDescent="0.25">
      <c r="A30" s="35">
        <v>10027</v>
      </c>
      <c r="B30" s="35" t="s">
        <v>88</v>
      </c>
      <c r="C30" s="35" t="s">
        <v>12</v>
      </c>
      <c r="D30" s="35" t="s">
        <v>9</v>
      </c>
      <c r="E30" s="35" t="s">
        <v>10</v>
      </c>
      <c r="F30" s="42">
        <v>34692</v>
      </c>
      <c r="G30" s="43">
        <v>99774</v>
      </c>
      <c r="H30" s="43" t="str">
        <f>IF(ISBLANK(TBL_Employees[[#This Row],[Job Title]]),"Yes","No")</f>
        <v>No</v>
      </c>
      <c r="I30" s="9"/>
      <c r="J30" s="9"/>
      <c r="K30"/>
    </row>
    <row r="31" spans="1:13" ht="26.25" customHeight="1" x14ac:dyDescent="0.25">
      <c r="F31" s="25"/>
      <c r="G31" s="5">
        <f>SUBTOTAL(103,TBL_Employees[Annual Salary])</f>
        <v>27</v>
      </c>
      <c r="I31" t="s">
        <v>45</v>
      </c>
      <c r="J31" t="str">
        <f>TRIM(COUNTBLANK(I31))</f>
        <v>0</v>
      </c>
      <c r="K31"/>
    </row>
    <row r="32" spans="1:13" x14ac:dyDescent="0.25">
      <c r="C32" s="5">
        <f>COUNTA(TBL_Employees[Job Title])</f>
        <v>22</v>
      </c>
    </row>
    <row r="34" spans="3:3" x14ac:dyDescent="0.25">
      <c r="C34" s="5">
        <f>COUNTBLANK(C4:C30)</f>
        <v>5</v>
      </c>
    </row>
  </sheetData>
  <mergeCells count="1">
    <mergeCell ref="K1:S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399B-1F1D-4E77-B77A-2F6399D9B1B8}">
  <dimension ref="B1:L44"/>
  <sheetViews>
    <sheetView workbookViewId="0">
      <selection activeCell="C3" sqref="C3"/>
    </sheetView>
  </sheetViews>
  <sheetFormatPr defaultRowHeight="26.25" x14ac:dyDescent="0.4"/>
  <cols>
    <col min="1" max="1" width="9.140625" style="7"/>
    <col min="2" max="2" width="11.140625" style="7" customWidth="1"/>
    <col min="3" max="3" width="15.28515625" style="7" bestFit="1" customWidth="1"/>
    <col min="4" max="4" width="11.42578125" style="7" bestFit="1" customWidth="1"/>
    <col min="5" max="5" width="42" style="7" bestFit="1" customWidth="1"/>
    <col min="6" max="6" width="16.5703125" style="7" bestFit="1" customWidth="1"/>
    <col min="7" max="10" width="9.140625" style="7"/>
    <col min="11" max="11" width="16.5703125" style="7" bestFit="1" customWidth="1"/>
    <col min="12" max="12" width="10.7109375" style="7" customWidth="1"/>
    <col min="13" max="16384" width="9.140625" style="7"/>
  </cols>
  <sheetData>
    <row r="1" spans="2:12" x14ac:dyDescent="0.4">
      <c r="F1" s="17" t="s">
        <v>62</v>
      </c>
      <c r="G1" s="18"/>
      <c r="K1" s="17" t="s">
        <v>63</v>
      </c>
      <c r="L1" s="18"/>
    </row>
    <row r="2" spans="2:12" x14ac:dyDescent="0.4">
      <c r="B2" s="11" t="s">
        <v>54</v>
      </c>
      <c r="C2" s="11" t="s">
        <v>55</v>
      </c>
      <c r="D2" s="11" t="s">
        <v>56</v>
      </c>
      <c r="F2" s="19" t="s">
        <v>73</v>
      </c>
      <c r="K2" s="19" t="s">
        <v>73</v>
      </c>
    </row>
    <row r="3" spans="2:12" x14ac:dyDescent="0.4">
      <c r="B3" s="11" t="s">
        <v>51</v>
      </c>
      <c r="C3" s="7" t="str">
        <f>IF(ISBLANK(B3),"Yes","No")</f>
        <v>No</v>
      </c>
      <c r="D3" s="7">
        <f>COUNTA(B3:B10)</f>
        <v>6</v>
      </c>
      <c r="E3" s="7" t="str">
        <f ca="1">_xlfn.FORMULATEXT(D3)</f>
        <v>=COUNTA(B3:B10)</v>
      </c>
      <c r="F3" s="7">
        <v>1</v>
      </c>
      <c r="H3" s="10"/>
      <c r="K3" s="7">
        <v>1</v>
      </c>
    </row>
    <row r="4" spans="2:12" x14ac:dyDescent="0.4">
      <c r="B4" s="8"/>
      <c r="C4" s="7" t="str">
        <f t="shared" ref="C4:C10" si="0">IF(ISBLANK(B4),"Yes","No")</f>
        <v>Yes</v>
      </c>
      <c r="D4" s="7">
        <f>COUNTBLANK(B3:B10)</f>
        <v>2</v>
      </c>
      <c r="E4" s="7" t="str">
        <f t="shared" ref="E4" ca="1" si="1">_xlfn.FORMULATEXT(D4)</f>
        <v>=COUNTBLANK(B3:B10)</v>
      </c>
      <c r="F4" s="7">
        <v>2</v>
      </c>
      <c r="H4" s="10"/>
      <c r="K4" s="7">
        <v>2</v>
      </c>
    </row>
    <row r="5" spans="2:12" x14ac:dyDescent="0.4">
      <c r="B5" s="11" t="s">
        <v>51</v>
      </c>
      <c r="C5" s="7" t="str">
        <f t="shared" si="0"/>
        <v>No</v>
      </c>
      <c r="D5" s="11" t="s">
        <v>45</v>
      </c>
      <c r="E5" s="11" t="s">
        <v>45</v>
      </c>
      <c r="F5" s="7">
        <v>3</v>
      </c>
      <c r="K5" s="7">
        <v>3</v>
      </c>
    </row>
    <row r="6" spans="2:12" x14ac:dyDescent="0.4">
      <c r="B6" s="11" t="s">
        <v>51</v>
      </c>
      <c r="C6" s="7" t="str">
        <f t="shared" si="0"/>
        <v>No</v>
      </c>
      <c r="F6" s="7">
        <f>COUNT(F3:F5)</f>
        <v>3</v>
      </c>
      <c r="G6" s="7" t="str">
        <f ca="1">_xlfn.FORMULATEXT(F6)</f>
        <v>=COUNT(F3:F5)</v>
      </c>
      <c r="H6" s="10"/>
      <c r="K6" s="7">
        <f>COUNTA(K3:K5)</f>
        <v>3</v>
      </c>
      <c r="L6" s="7" t="str">
        <f ca="1">_xlfn.FORMULATEXT(K6)</f>
        <v>=COUNTA(K3:K5)</v>
      </c>
    </row>
    <row r="7" spans="2:12" x14ac:dyDescent="0.4">
      <c r="B7" s="8"/>
      <c r="C7" s="7" t="str">
        <f t="shared" si="0"/>
        <v>Yes</v>
      </c>
      <c r="H7" s="10"/>
    </row>
    <row r="8" spans="2:12" x14ac:dyDescent="0.4">
      <c r="B8" s="11" t="s">
        <v>51</v>
      </c>
      <c r="C8" s="7" t="str">
        <f t="shared" si="0"/>
        <v>No</v>
      </c>
      <c r="F8" s="19" t="s">
        <v>61</v>
      </c>
      <c r="H8" s="10"/>
      <c r="K8" s="19" t="s">
        <v>61</v>
      </c>
    </row>
    <row r="9" spans="2:12" x14ac:dyDescent="0.4">
      <c r="B9" s="17" t="s">
        <v>45</v>
      </c>
      <c r="C9" s="7" t="str">
        <f t="shared" si="0"/>
        <v>No</v>
      </c>
      <c r="F9" s="13" t="s">
        <v>51</v>
      </c>
      <c r="H9" s="10"/>
      <c r="K9" s="13" t="s">
        <v>51</v>
      </c>
    </row>
    <row r="10" spans="2:12" x14ac:dyDescent="0.4">
      <c r="B10" s="11" t="s">
        <v>51</v>
      </c>
      <c r="C10" s="7" t="str">
        <f t="shared" si="0"/>
        <v>No</v>
      </c>
      <c r="F10" s="12">
        <v>2</v>
      </c>
      <c r="H10" s="10"/>
      <c r="K10" s="12">
        <v>2</v>
      </c>
    </row>
    <row r="11" spans="2:12" x14ac:dyDescent="0.4">
      <c r="F11" s="12">
        <v>3</v>
      </c>
      <c r="K11" s="12">
        <v>3</v>
      </c>
    </row>
    <row r="12" spans="2:12" x14ac:dyDescent="0.4">
      <c r="F12" s="14">
        <f>COUNT(F9:F11)</f>
        <v>2</v>
      </c>
      <c r="G12" s="7" t="str">
        <f ca="1">_xlfn.FORMULATEXT(F12)</f>
        <v>=COUNT(F9:F11)</v>
      </c>
      <c r="H12" s="10"/>
      <c r="K12" s="14">
        <f>COUNTA(K9:K11)</f>
        <v>3</v>
      </c>
      <c r="L12" s="7" t="str">
        <f ca="1">_xlfn.FORMULATEXT(K12)</f>
        <v>=COUNTA(K9:K11)</v>
      </c>
    </row>
    <row r="13" spans="2:12" x14ac:dyDescent="0.4">
      <c r="B13" s="11"/>
      <c r="C13" s="11"/>
      <c r="D13" s="11"/>
    </row>
    <row r="14" spans="2:12" x14ac:dyDescent="0.4">
      <c r="B14" s="11"/>
      <c r="F14" s="19" t="s">
        <v>57</v>
      </c>
      <c r="H14" s="10"/>
      <c r="K14" s="19" t="s">
        <v>57</v>
      </c>
    </row>
    <row r="15" spans="2:12" x14ac:dyDescent="0.4">
      <c r="F15" s="13" t="s">
        <v>51</v>
      </c>
      <c r="H15" s="10"/>
      <c r="K15" s="13" t="s">
        <v>51</v>
      </c>
    </row>
    <row r="16" spans="2:12" x14ac:dyDescent="0.4">
      <c r="B16" s="11"/>
      <c r="D16" s="11"/>
      <c r="E16" s="11"/>
      <c r="F16" s="13" t="s">
        <v>52</v>
      </c>
      <c r="H16" s="10"/>
      <c r="K16" s="13" t="s">
        <v>52</v>
      </c>
    </row>
    <row r="17" spans="2:12" x14ac:dyDescent="0.4">
      <c r="B17" s="11"/>
      <c r="F17" s="13" t="s">
        <v>53</v>
      </c>
      <c r="K17" s="13" t="s">
        <v>53</v>
      </c>
    </row>
    <row r="18" spans="2:12" x14ac:dyDescent="0.4">
      <c r="F18" s="12">
        <f>COUNT(F15:F17)</f>
        <v>0</v>
      </c>
      <c r="G18" s="7" t="str">
        <f ca="1">_xlfn.FORMULATEXT(F18)</f>
        <v>=COUNT(F15:F17)</v>
      </c>
      <c r="H18" s="10"/>
      <c r="K18" s="14">
        <f>COUNTA(K15:K17)</f>
        <v>3</v>
      </c>
      <c r="L18" s="7" t="str">
        <f ca="1">_xlfn.FORMULATEXT(K18)</f>
        <v>=COUNTA(K15:K17)</v>
      </c>
    </row>
    <row r="19" spans="2:12" x14ac:dyDescent="0.4">
      <c r="B19" s="11"/>
    </row>
    <row r="20" spans="2:12" x14ac:dyDescent="0.4">
      <c r="B20" s="11"/>
    </row>
    <row r="21" spans="2:12" x14ac:dyDescent="0.4">
      <c r="B21" s="11"/>
      <c r="F21" s="19" t="s">
        <v>59</v>
      </c>
      <c r="H21" s="10"/>
      <c r="K21" s="19" t="s">
        <v>59</v>
      </c>
    </row>
    <row r="22" spans="2:12" x14ac:dyDescent="0.4">
      <c r="F22" s="16">
        <v>45292</v>
      </c>
      <c r="H22" s="10"/>
      <c r="K22" s="16">
        <v>45292</v>
      </c>
    </row>
    <row r="23" spans="2:12" x14ac:dyDescent="0.4">
      <c r="F23" s="13" t="s">
        <v>51</v>
      </c>
      <c r="H23" s="10"/>
      <c r="K23" s="13" t="s">
        <v>51</v>
      </c>
    </row>
    <row r="24" spans="2:12" x14ac:dyDescent="0.4">
      <c r="F24" s="15" t="s">
        <v>52</v>
      </c>
      <c r="K24" s="15" t="s">
        <v>52</v>
      </c>
    </row>
    <row r="25" spans="2:12" x14ac:dyDescent="0.4">
      <c r="F25" s="12">
        <f>COUNT(F22:F24)</f>
        <v>1</v>
      </c>
      <c r="G25" s="7" t="str">
        <f ca="1">_xlfn.FORMULATEXT(F25)</f>
        <v>=COUNT(F22:F24)</v>
      </c>
      <c r="H25" s="10"/>
      <c r="K25" s="14">
        <f>COUNTA(K22:K24)</f>
        <v>3</v>
      </c>
      <c r="L25" s="7" t="str">
        <f ca="1">_xlfn.FORMULATEXT(K25)</f>
        <v>=COUNTA(K22:K24)</v>
      </c>
    </row>
    <row r="27" spans="2:12" x14ac:dyDescent="0.4">
      <c r="F27" s="19" t="s">
        <v>60</v>
      </c>
      <c r="H27" s="10"/>
      <c r="K27" s="19" t="s">
        <v>60</v>
      </c>
    </row>
    <row r="28" spans="2:12" x14ac:dyDescent="0.4">
      <c r="F28" s="16">
        <v>45292</v>
      </c>
      <c r="H28" s="10"/>
      <c r="K28" s="16">
        <v>45292</v>
      </c>
    </row>
    <row r="29" spans="2:12" x14ac:dyDescent="0.4">
      <c r="F29" s="13" t="s">
        <v>51</v>
      </c>
      <c r="H29" s="10"/>
      <c r="K29" s="13" t="s">
        <v>51</v>
      </c>
    </row>
    <row r="30" spans="2:12" x14ac:dyDescent="0.4">
      <c r="F30" s="12">
        <v>3</v>
      </c>
      <c r="K30" s="15" t="s">
        <v>52</v>
      </c>
    </row>
    <row r="31" spans="2:12" x14ac:dyDescent="0.4">
      <c r="F31" s="12">
        <f>COUNT(F28:F30)</f>
        <v>2</v>
      </c>
      <c r="G31" s="7" t="str">
        <f ca="1">_xlfn.FORMULATEXT(F31)</f>
        <v>=COUNT(F28:F30)</v>
      </c>
      <c r="H31" s="10"/>
      <c r="K31" s="14">
        <f>COUNTA(K28:K30)</f>
        <v>3</v>
      </c>
      <c r="L31" s="7" t="str">
        <f ca="1">_xlfn.FORMULATEXT(K31)</f>
        <v>=COUNTA(K28:K30)</v>
      </c>
    </row>
    <row r="32" spans="2:12" x14ac:dyDescent="0.4">
      <c r="F32" s="12"/>
      <c r="H32" s="10"/>
      <c r="K32" s="14"/>
    </row>
    <row r="34" spans="6:12" x14ac:dyDescent="0.4">
      <c r="F34" s="19" t="s">
        <v>58</v>
      </c>
      <c r="H34" s="10"/>
      <c r="K34" s="19" t="s">
        <v>58</v>
      </c>
    </row>
    <row r="35" spans="6:12" x14ac:dyDescent="0.4">
      <c r="F35" s="16">
        <v>45292</v>
      </c>
      <c r="H35" s="10"/>
      <c r="K35" s="16">
        <v>45292</v>
      </c>
    </row>
    <row r="36" spans="6:12" x14ac:dyDescent="0.4">
      <c r="F36" s="16">
        <v>45293</v>
      </c>
      <c r="H36" s="10"/>
      <c r="K36" s="16">
        <v>45293</v>
      </c>
    </row>
    <row r="37" spans="6:12" x14ac:dyDescent="0.4">
      <c r="F37" s="16">
        <v>45294</v>
      </c>
      <c r="K37" s="16">
        <v>45294</v>
      </c>
    </row>
    <row r="38" spans="6:12" x14ac:dyDescent="0.4">
      <c r="F38" s="12">
        <f>COUNT(F35:F37)</f>
        <v>3</v>
      </c>
      <c r="G38" s="7" t="str">
        <f ca="1">_xlfn.FORMULATEXT(F38)</f>
        <v>=COUNT(F35:F37)</v>
      </c>
      <c r="H38" s="10"/>
      <c r="K38" s="14">
        <f>COUNTA(K35:K37)</f>
        <v>3</v>
      </c>
      <c r="L38" s="7" t="str">
        <f ca="1">_xlfn.FORMULATEXT(K38)</f>
        <v>=COUNTA(K35:K37)</v>
      </c>
    </row>
    <row r="40" spans="6:12" x14ac:dyDescent="0.4">
      <c r="F40" s="11" t="s">
        <v>64</v>
      </c>
    </row>
    <row r="41" spans="6:12" x14ac:dyDescent="0.4">
      <c r="F41" s="11" t="s">
        <v>65</v>
      </c>
      <c r="G41" s="11" t="s">
        <v>66</v>
      </c>
    </row>
    <row r="42" spans="6:12" x14ac:dyDescent="0.4">
      <c r="F42" s="11" t="s">
        <v>67</v>
      </c>
      <c r="G42" s="11" t="s">
        <v>68</v>
      </c>
    </row>
    <row r="43" spans="6:12" x14ac:dyDescent="0.4">
      <c r="G43" s="11" t="s">
        <v>69</v>
      </c>
    </row>
    <row r="44" spans="6:12" x14ac:dyDescent="0.4">
      <c r="G44" s="11" t="s">
        <v>70</v>
      </c>
    </row>
  </sheetData>
  <autoFilter ref="B2:B10" xr:uid="{FA95EEF0-0136-4536-B58D-48EF5CB54878}"/>
  <conditionalFormatting sqref="B14:B21">
    <cfRule type="expression" dxfId="12" priority="3">
      <formula>"ISBLANK($B15)"</formula>
    </cfRule>
  </conditionalFormatting>
  <conditionalFormatting sqref="C3:C10">
    <cfRule type="expression" dxfId="11" priority="5">
      <formula>"if(isblank=$C$3:$C$10)"</formula>
    </cfRule>
  </conditionalFormatting>
  <conditionalFormatting sqref="C14:C21">
    <cfRule type="expression" dxfId="10" priority="1">
      <formula>IF(ISBLANK(B15),"Yes","No")</formula>
    </cfRule>
    <cfRule type="expression" dxfId="9" priority="2">
      <formula>IF(ISBLANK(B15),"Yes","No")</formula>
    </cfRule>
    <cfRule type="expression" dxfId="8" priority="4">
      <formula>"if(isblank=$C$3:$C$10)"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omarrashedsizan@gmail.com</cp:lastModifiedBy>
  <dcterms:created xsi:type="dcterms:W3CDTF">2022-08-29T14:02:56Z</dcterms:created>
  <dcterms:modified xsi:type="dcterms:W3CDTF">2025-04-25T16:39:54Z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2024-01-18T04:09:06Z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d93919cb-7092-401e-9f4d-4365ca05c146</vt:lpwstr>
  </property>
  <property fmtid="{D5CDD505-2E9C-101B-9397-08002B2CF9AE}" pid="7" name="MSIP_Label_defa4170-0d19-0005-0004-bc88714345d2_ActionId">
    <vt:lpwstr>544cc05c-f68d-488a-b1a3-080a350c837c</vt:lpwstr>
  </property>
  <property fmtid="{D5CDD505-2E9C-101B-9397-08002B2CF9AE}" pid="8" name="MSIP_Label_defa4170-0d19-0005-0004-bc88714345d2_ContentBits">
    <vt:lpwstr>0</vt:lpwstr>
  </property>
</Properties>
</file>