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mar\Documents\"/>
    </mc:Choice>
  </mc:AlternateContent>
  <xr:revisionPtr revIDLastSave="0" documentId="8_{82FF1FFD-C31F-4AEF-8DBE-5E82D755968F}" xr6:coauthVersionLast="45" xr6:coauthVersionMax="45" xr10:uidLastSave="{00000000-0000-0000-0000-000000000000}"/>
  <bookViews>
    <workbookView xWindow="-108" yWindow="-108" windowWidth="23256" windowHeight="12576" xr2:uid="{12D7190E-B9F7-4AB5-A4CA-1340BF1A7C1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5" i="1" l="1"/>
  <c r="Q8" i="1"/>
  <c r="Q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7" i="1"/>
  <c r="H8" i="1"/>
  <c r="H7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Q12" i="1"/>
  <c r="Q10" i="1"/>
  <c r="M7" i="1"/>
  <c r="K7" i="1"/>
  <c r="I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Q6" i="1" l="1"/>
  <c r="L22" i="1"/>
  <c r="Q17" i="1"/>
  <c r="Q9" i="1"/>
  <c r="Q13" i="1" s="1"/>
  <c r="M22" i="1"/>
  <c r="K22" i="1"/>
  <c r="J22" i="1"/>
  <c r="I22" i="1"/>
  <c r="D20" i="1"/>
  <c r="D21" i="1" s="1"/>
  <c r="D22" i="1" s="1"/>
  <c r="D6" i="1"/>
  <c r="D5" i="1"/>
  <c r="D7" i="1"/>
  <c r="D8" i="1" s="1"/>
  <c r="D9" i="1" s="1"/>
  <c r="D10" i="1" s="1"/>
  <c r="D11" i="1" s="1"/>
  <c r="D12" i="1" s="1"/>
  <c r="D13" i="1" s="1"/>
  <c r="D14" i="1" s="1"/>
  <c r="H22" i="1" l="1"/>
  <c r="Q19" i="1"/>
  <c r="Q18" i="1"/>
  <c r="Q20" i="1" l="1"/>
  <c r="Q14" i="1" s="1"/>
</calcChain>
</file>

<file path=xl/sharedStrings.xml><?xml version="1.0" encoding="utf-8"?>
<sst xmlns="http://schemas.openxmlformats.org/spreadsheetml/2006/main" count="48" uniqueCount="38">
  <si>
    <t>Distribution of Bearing-Life</t>
  </si>
  <si>
    <t>Bearing Life</t>
  </si>
  <si>
    <t>Probability</t>
  </si>
  <si>
    <t>Cumulative Probability</t>
  </si>
  <si>
    <t>Distribution of Delay Time</t>
  </si>
  <si>
    <t>Delay Time</t>
  </si>
  <si>
    <t>Bearing Cost</t>
  </si>
  <si>
    <t>per unit</t>
  </si>
  <si>
    <t>Delay Cost</t>
  </si>
  <si>
    <t>per minute</t>
  </si>
  <si>
    <t>Downtime Cost</t>
  </si>
  <si>
    <t>Repairperson Cost</t>
  </si>
  <si>
    <t>per hour</t>
  </si>
  <si>
    <t>Repair Time/Bearing</t>
  </si>
  <si>
    <t>minutes</t>
  </si>
  <si>
    <t>Parameters</t>
  </si>
  <si>
    <t>Simulation Table</t>
  </si>
  <si>
    <t>Step</t>
  </si>
  <si>
    <t>Bearing 1</t>
  </si>
  <si>
    <t>Bearing 2</t>
  </si>
  <si>
    <t>Bearing 3</t>
  </si>
  <si>
    <t>Costs</t>
  </si>
  <si>
    <t>Life 
(Hours)</t>
  </si>
  <si>
    <t>Delay (minutes)</t>
  </si>
  <si>
    <t>Total Number Bearings</t>
  </si>
  <si>
    <t>Total Delay Time (minutes)</t>
  </si>
  <si>
    <t>Total Repair Time (minutes)</t>
  </si>
  <si>
    <t>Cost of Bearings</t>
  </si>
  <si>
    <t>Cost of Delay Time</t>
  </si>
  <si>
    <t>Cost of Downtime During Repair</t>
  </si>
  <si>
    <t>Cost of Repairpersons</t>
  </si>
  <si>
    <t>TOTAL COST</t>
  </si>
  <si>
    <t>TOTAL COST per 10,000 Bearing-Hours Usage</t>
  </si>
  <si>
    <t>Cumulative Life (Hours)</t>
  </si>
  <si>
    <t>Total Life (Hours)</t>
  </si>
  <si>
    <t>TOTALS</t>
  </si>
  <si>
    <r>
      <rPr>
        <b/>
        <sz val="14"/>
        <color theme="1"/>
        <rFont val="Calibri"/>
        <family val="2"/>
        <scheme val="minor"/>
      </rPr>
      <t>Name</t>
    </r>
    <r>
      <rPr>
        <b/>
        <sz val="11"/>
        <color theme="1"/>
        <rFont val="Calibri"/>
        <family val="2"/>
        <scheme val="minor"/>
      </rPr>
      <t>:</t>
    </r>
    <r>
      <rPr>
        <sz val="11"/>
        <color theme="1"/>
        <rFont val="Calibri"/>
        <family val="2"/>
        <scheme val="minor"/>
      </rPr>
      <t xml:space="preserve"> </t>
    </r>
    <r>
      <rPr>
        <sz val="14"/>
        <color theme="1"/>
        <rFont val="Calibri"/>
        <family val="2"/>
        <scheme val="minor"/>
      </rPr>
      <t>Omar Darweesh</t>
    </r>
  </si>
  <si>
    <r>
      <rPr>
        <b/>
        <sz val="14"/>
        <color theme="1"/>
        <rFont val="Calibri"/>
        <family val="2"/>
        <scheme val="minor"/>
      </rPr>
      <t>Student Number:</t>
    </r>
    <r>
      <rPr>
        <sz val="14"/>
        <color theme="1"/>
        <rFont val="Calibri"/>
        <family val="2"/>
        <scheme val="minor"/>
      </rPr>
      <t xml:space="preserve"> 20173517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</si>
</sst>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"/>
    <numFmt numFmtId="165" formatCode="#;\-#;&quot;&quot;;_(@_)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66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Border="1"/>
    <xf numFmtId="0" fontId="2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 vertical="top" wrapText="1"/>
    </xf>
    <xf numFmtId="0" fontId="2" fillId="0" borderId="1" xfId="0" applyFont="1" applyFill="1" applyBorder="1" applyAlignment="1">
      <alignment horizontal="center" vertical="top"/>
    </xf>
    <xf numFmtId="0" fontId="0" fillId="0" borderId="1" xfId="0" applyFill="1" applyBorder="1" applyAlignment="1">
      <alignment horizontal="center"/>
    </xf>
    <xf numFmtId="2" fontId="0" fillId="0" borderId="1" xfId="0" applyNumberForma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0" fontId="2" fillId="0" borderId="1" xfId="0" applyFont="1" applyFill="1" applyBorder="1"/>
    <xf numFmtId="0" fontId="2" fillId="0" borderId="1" xfId="0" applyFont="1" applyFill="1" applyBorder="1" applyAlignment="1">
      <alignment horizontal="center" wrapText="1"/>
    </xf>
    <xf numFmtId="0" fontId="2" fillId="4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38" fontId="0" fillId="0" borderId="1" xfId="0" applyNumberFormat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38" fontId="3" fillId="0" borderId="1" xfId="0" applyNumberFormat="1" applyFont="1" applyBorder="1" applyAlignment="1">
      <alignment horizontal="center" wrapText="1"/>
    </xf>
    <xf numFmtId="164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5" fontId="3" fillId="0" borderId="1" xfId="0" applyNumberFormat="1" applyFont="1" applyBorder="1" applyAlignment="1">
      <alignment horizontal="center" wrapText="1"/>
    </xf>
    <xf numFmtId="0" fontId="2" fillId="0" borderId="1" xfId="0" applyFont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165" fontId="2" fillId="7" borderId="1" xfId="0" applyNumberFormat="1" applyFont="1" applyFill="1" applyBorder="1" applyAlignment="1">
      <alignment horizontal="center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A44DB8-FD6E-4170-968B-E6A02778D982}">
  <dimension ref="B2:S30"/>
  <sheetViews>
    <sheetView tabSelected="1" workbookViewId="0">
      <selection activeCell="S9" sqref="S9"/>
    </sheetView>
  </sheetViews>
  <sheetFormatPr defaultRowHeight="14.4" x14ac:dyDescent="0.3"/>
  <cols>
    <col min="2" max="2" width="10.21875" customWidth="1"/>
    <col min="3" max="3" width="11.33203125" customWidth="1"/>
    <col min="4" max="4" width="15.109375" customWidth="1"/>
    <col min="5" max="5" width="11.44140625" customWidth="1"/>
    <col min="19" max="19" width="30" customWidth="1"/>
  </cols>
  <sheetData>
    <row r="2" spans="2:19" x14ac:dyDescent="0.3">
      <c r="B2" s="9" t="s">
        <v>0</v>
      </c>
      <c r="C2" s="9"/>
      <c r="D2" s="9"/>
    </row>
    <row r="3" spans="2:19" ht="18" x14ac:dyDescent="0.35">
      <c r="B3" s="5" t="s">
        <v>1</v>
      </c>
      <c r="C3" s="6" t="s">
        <v>2</v>
      </c>
      <c r="D3" s="5" t="s">
        <v>3</v>
      </c>
      <c r="G3" s="26" t="s">
        <v>16</v>
      </c>
      <c r="H3" s="26"/>
      <c r="I3" s="26"/>
      <c r="J3" s="26"/>
      <c r="K3" s="26"/>
      <c r="L3" s="26"/>
      <c r="M3" s="26"/>
      <c r="N3" s="2"/>
      <c r="O3" s="2"/>
      <c r="P3" s="2"/>
      <c r="Q3" s="2"/>
      <c r="S3" t="s">
        <v>36</v>
      </c>
    </row>
    <row r="4" spans="2:19" ht="14.4" customHeight="1" x14ac:dyDescent="0.35">
      <c r="B4" s="5"/>
      <c r="C4" s="6"/>
      <c r="D4" s="5"/>
      <c r="G4" s="15" t="s">
        <v>17</v>
      </c>
      <c r="H4" s="15" t="s">
        <v>18</v>
      </c>
      <c r="I4" s="15"/>
      <c r="J4" s="15" t="s">
        <v>19</v>
      </c>
      <c r="K4" s="15"/>
      <c r="L4" s="15" t="s">
        <v>20</v>
      </c>
      <c r="M4" s="15"/>
      <c r="N4" s="27" t="s">
        <v>21</v>
      </c>
      <c r="O4" s="27"/>
      <c r="P4" s="27"/>
      <c r="Q4" s="27"/>
      <c r="S4" s="29" t="s">
        <v>37</v>
      </c>
    </row>
    <row r="5" spans="2:19" ht="14.4" customHeight="1" x14ac:dyDescent="0.3">
      <c r="B5" s="7">
        <v>1000</v>
      </c>
      <c r="C5" s="7">
        <v>0.1</v>
      </c>
      <c r="D5" s="7">
        <f>C5</f>
        <v>0.1</v>
      </c>
      <c r="G5" s="15"/>
      <c r="H5" s="15" t="s">
        <v>22</v>
      </c>
      <c r="I5" s="15" t="s">
        <v>23</v>
      </c>
      <c r="J5" s="15" t="s">
        <v>22</v>
      </c>
      <c r="K5" s="15" t="s">
        <v>23</v>
      </c>
      <c r="L5" s="15" t="s">
        <v>22</v>
      </c>
      <c r="M5" s="15" t="s">
        <v>23</v>
      </c>
      <c r="N5" s="15" t="s">
        <v>24</v>
      </c>
      <c r="O5" s="15"/>
      <c r="P5" s="15"/>
      <c r="Q5" s="1">
        <f>G21*3</f>
        <v>45</v>
      </c>
    </row>
    <row r="6" spans="2:19" ht="14.4" customHeight="1" x14ac:dyDescent="0.3">
      <c r="B6" s="7">
        <v>1100</v>
      </c>
      <c r="C6" s="8">
        <v>0.13</v>
      </c>
      <c r="D6" s="8">
        <f>D5+C6</f>
        <v>0.23</v>
      </c>
      <c r="G6" s="15"/>
      <c r="H6" s="15"/>
      <c r="I6" s="15"/>
      <c r="J6" s="15"/>
      <c r="K6" s="15"/>
      <c r="L6" s="15"/>
      <c r="M6" s="15"/>
      <c r="N6" s="15" t="s">
        <v>25</v>
      </c>
      <c r="O6" s="15"/>
      <c r="P6" s="15"/>
      <c r="Q6" s="16">
        <f ca="1">SUM(I7:I21,K7:K21,M7:M21)</f>
        <v>335</v>
      </c>
    </row>
    <row r="7" spans="2:19" ht="14.4" customHeight="1" x14ac:dyDescent="0.3">
      <c r="B7" s="7">
        <v>1200</v>
      </c>
      <c r="C7" s="8">
        <v>0.25</v>
      </c>
      <c r="D7" s="8">
        <f>D6+C7</f>
        <v>0.48</v>
      </c>
      <c r="G7" s="17">
        <v>1</v>
      </c>
      <c r="H7" s="17">
        <f ca="1">INDEX(B$5:B$14,COUNTIF(D$5:D$14,"&lt;="&amp;RAND())+1)</f>
        <v>1300</v>
      </c>
      <c r="I7" s="18">
        <f ca="1">INDEX(B$20:B$22,COUNTIF(D$20:D$22,"&lt;="&amp;RAND())+1)</f>
        <v>10</v>
      </c>
      <c r="J7" s="17">
        <f ca="1">INDEX(B$5:B$14,COUNTIF(D$5:D$14,"&lt;="&amp;RAND())+1)</f>
        <v>1100</v>
      </c>
      <c r="K7" s="18">
        <f ca="1">INDEX(B$20:B$22,COUNTIF(D$20:D$22,"&lt;="&amp;RAND())+1)</f>
        <v>5</v>
      </c>
      <c r="L7" s="17">
        <f ca="1">INDEX(B$5:B$14,COUNTIF(D$5:D$14,"&lt;="&amp;RAND())+1)</f>
        <v>1900</v>
      </c>
      <c r="M7" s="18">
        <f ca="1">INDEX(B$20:B$22,COUNTIF(D$20:D$22,"&lt;="&amp;RAND())+1)</f>
        <v>5</v>
      </c>
      <c r="N7" s="15" t="s">
        <v>26</v>
      </c>
      <c r="O7" s="15"/>
      <c r="P7" s="15"/>
      <c r="Q7" s="1">
        <f>Q$5*D$30</f>
        <v>900</v>
      </c>
    </row>
    <row r="8" spans="2:19" ht="14.4" customHeight="1" x14ac:dyDescent="0.3">
      <c r="B8" s="7">
        <v>1300</v>
      </c>
      <c r="C8" s="8">
        <v>0.13</v>
      </c>
      <c r="D8" s="8">
        <f t="shared" ref="D8:D14" si="0">D7+C8</f>
        <v>0.61</v>
      </c>
      <c r="G8" s="1">
        <v>2</v>
      </c>
      <c r="H8" s="17">
        <f ca="1">INDEX(B$5:B$14,COUNTIF(D$5:D$14,"&lt;="&amp;RAND())+1)</f>
        <v>1200</v>
      </c>
      <c r="I8" s="18">
        <f t="shared" ref="I8:I21" ca="1" si="1">INDEX(B$20:B$22,COUNTIF(D$20:D$22,"&lt;="&amp;RAND())+1)</f>
        <v>5</v>
      </c>
      <c r="J8" s="17">
        <f t="shared" ref="J8:J21" ca="1" si="2">INDEX(B$5:B$14,COUNTIF(D$5:D$14,"&lt;="&amp;RAND())+1)</f>
        <v>1700</v>
      </c>
      <c r="K8" s="18">
        <f t="shared" ref="K8:K21" ca="1" si="3">INDEX($B$20:$B$22,COUNTIF($D$20:$D$22,"&lt;="&amp;RAND())+1)</f>
        <v>5</v>
      </c>
      <c r="L8" s="17">
        <f t="shared" ref="L8:L21" ca="1" si="4">INDEX(B$5:B$14,COUNTIF(D$5:D$14,"&lt;="&amp;RAND())+1)</f>
        <v>1200</v>
      </c>
      <c r="M8" s="18">
        <f t="shared" ref="M8:M21" ca="1" si="5">INDEX($B$20:$B$22,COUNTIF($D$20:$D$22,"&lt;="&amp;RAND())+1)</f>
        <v>5</v>
      </c>
      <c r="N8" s="15" t="s">
        <v>27</v>
      </c>
      <c r="O8" s="15"/>
      <c r="P8" s="15"/>
      <c r="Q8" s="19">
        <f>Q$5*D$26</f>
        <v>1440</v>
      </c>
    </row>
    <row r="9" spans="2:19" ht="14.4" customHeight="1" x14ac:dyDescent="0.3">
      <c r="B9" s="7">
        <v>1400</v>
      </c>
      <c r="C9" s="8">
        <v>0.09</v>
      </c>
      <c r="D9" s="8">
        <f t="shared" si="0"/>
        <v>0.7</v>
      </c>
      <c r="G9" s="1">
        <v>3</v>
      </c>
      <c r="H9" s="17">
        <f t="shared" ref="H9:H21" ca="1" si="6">INDEX(B$5:B$14,COUNTIF(D$5:D$14,"&lt;="&amp;RAND())+1)</f>
        <v>1500</v>
      </c>
      <c r="I9" s="18">
        <f t="shared" ca="1" si="1"/>
        <v>5</v>
      </c>
      <c r="J9" s="17">
        <f t="shared" ca="1" si="2"/>
        <v>1100</v>
      </c>
      <c r="K9" s="18">
        <f t="shared" ca="1" si="3"/>
        <v>5</v>
      </c>
      <c r="L9" s="17">
        <f t="shared" ca="1" si="4"/>
        <v>1100</v>
      </c>
      <c r="M9" s="18">
        <f t="shared" ca="1" si="5"/>
        <v>5</v>
      </c>
      <c r="N9" s="15" t="s">
        <v>28</v>
      </c>
      <c r="O9" s="15"/>
      <c r="P9" s="15"/>
      <c r="Q9" s="19">
        <f ca="1">$L$20*$L$6</f>
        <v>0</v>
      </c>
    </row>
    <row r="10" spans="2:19" ht="14.4" customHeight="1" x14ac:dyDescent="0.3">
      <c r="B10" s="7">
        <v>1500</v>
      </c>
      <c r="C10" s="8">
        <v>0.12</v>
      </c>
      <c r="D10" s="8">
        <f t="shared" si="0"/>
        <v>0.82</v>
      </c>
      <c r="G10" s="17">
        <v>4</v>
      </c>
      <c r="H10" s="17">
        <f t="shared" ca="1" si="6"/>
        <v>1400</v>
      </c>
      <c r="I10" s="18">
        <f t="shared" ca="1" si="1"/>
        <v>5</v>
      </c>
      <c r="J10" s="17">
        <f t="shared" ca="1" si="2"/>
        <v>1100</v>
      </c>
      <c r="K10" s="18">
        <f t="shared" ca="1" si="3"/>
        <v>5</v>
      </c>
      <c r="L10" s="17">
        <f t="shared" ca="1" si="4"/>
        <v>1300</v>
      </c>
      <c r="M10" s="18">
        <f t="shared" ca="1" si="5"/>
        <v>10</v>
      </c>
      <c r="N10" s="15" t="s">
        <v>29</v>
      </c>
      <c r="O10" s="15"/>
      <c r="P10" s="15"/>
      <c r="Q10" s="20">
        <f>Q$5*D$30*D$28</f>
        <v>9000</v>
      </c>
    </row>
    <row r="11" spans="2:19" x14ac:dyDescent="0.3">
      <c r="B11" s="7">
        <v>1600</v>
      </c>
      <c r="C11" s="8">
        <v>0.02</v>
      </c>
      <c r="D11" s="8">
        <f t="shared" si="0"/>
        <v>0.84</v>
      </c>
      <c r="G11" s="1">
        <v>5</v>
      </c>
      <c r="H11" s="17">
        <f t="shared" ca="1" si="6"/>
        <v>1400</v>
      </c>
      <c r="I11" s="18">
        <f t="shared" ca="1" si="1"/>
        <v>10</v>
      </c>
      <c r="J11" s="17">
        <f t="shared" ca="1" si="2"/>
        <v>1300</v>
      </c>
      <c r="K11" s="18">
        <f t="shared" ca="1" si="3"/>
        <v>5</v>
      </c>
      <c r="L11" s="17">
        <f t="shared" ca="1" si="4"/>
        <v>1100</v>
      </c>
      <c r="M11" s="18">
        <f t="shared" ca="1" si="5"/>
        <v>5</v>
      </c>
      <c r="N11" s="15"/>
      <c r="O11" s="15"/>
      <c r="P11" s="15"/>
      <c r="Q11" s="20"/>
    </row>
    <row r="12" spans="2:19" ht="14.4" customHeight="1" x14ac:dyDescent="0.3">
      <c r="B12" s="7">
        <v>1700</v>
      </c>
      <c r="C12" s="8">
        <v>0.06</v>
      </c>
      <c r="D12" s="8">
        <f t="shared" si="0"/>
        <v>0.89999999999999991</v>
      </c>
      <c r="G12" s="1">
        <v>6</v>
      </c>
      <c r="H12" s="17">
        <f t="shared" ca="1" si="6"/>
        <v>1700</v>
      </c>
      <c r="I12" s="18">
        <f t="shared" ca="1" si="1"/>
        <v>10</v>
      </c>
      <c r="J12" s="17">
        <f t="shared" ca="1" si="2"/>
        <v>1200</v>
      </c>
      <c r="K12" s="18">
        <f t="shared" ca="1" si="3"/>
        <v>10</v>
      </c>
      <c r="L12" s="17">
        <f t="shared" ca="1" si="4"/>
        <v>1400</v>
      </c>
      <c r="M12" s="18">
        <f t="shared" ca="1" si="5"/>
        <v>10</v>
      </c>
      <c r="N12" s="15" t="s">
        <v>30</v>
      </c>
      <c r="O12" s="15"/>
      <c r="P12" s="15"/>
      <c r="Q12" s="19">
        <f>$Q$5*$D$30*$D$29/60</f>
        <v>450</v>
      </c>
    </row>
    <row r="13" spans="2:19" ht="14.4" customHeight="1" x14ac:dyDescent="0.3">
      <c r="B13" s="7">
        <v>1800</v>
      </c>
      <c r="C13" s="8">
        <v>0.05</v>
      </c>
      <c r="D13" s="8">
        <f t="shared" si="0"/>
        <v>0.95</v>
      </c>
      <c r="G13" s="17">
        <v>7</v>
      </c>
      <c r="H13" s="17">
        <f t="shared" ca="1" si="6"/>
        <v>1200</v>
      </c>
      <c r="I13" s="18">
        <f t="shared" ca="1" si="1"/>
        <v>10</v>
      </c>
      <c r="J13" s="17">
        <f t="shared" ca="1" si="2"/>
        <v>1000</v>
      </c>
      <c r="K13" s="18">
        <f t="shared" ca="1" si="3"/>
        <v>10</v>
      </c>
      <c r="L13" s="17">
        <f t="shared" ca="1" si="4"/>
        <v>1100</v>
      </c>
      <c r="M13" s="18">
        <f t="shared" ca="1" si="5"/>
        <v>5</v>
      </c>
      <c r="N13" s="15" t="s">
        <v>31</v>
      </c>
      <c r="O13" s="15"/>
      <c r="P13" s="15"/>
      <c r="Q13" s="19">
        <f ca="1">SUM(Q8:Q12)</f>
        <v>10890</v>
      </c>
    </row>
    <row r="14" spans="2:19" ht="14.4" customHeight="1" x14ac:dyDescent="0.3">
      <c r="B14" s="7">
        <v>1900</v>
      </c>
      <c r="C14" s="8">
        <v>0.05</v>
      </c>
      <c r="D14" s="8">
        <f t="shared" si="0"/>
        <v>1</v>
      </c>
      <c r="G14" s="1">
        <v>8</v>
      </c>
      <c r="H14" s="17">
        <f t="shared" ca="1" si="6"/>
        <v>1200</v>
      </c>
      <c r="I14" s="18">
        <f t="shared" ca="1" si="1"/>
        <v>5</v>
      </c>
      <c r="J14" s="17">
        <f t="shared" ca="1" si="2"/>
        <v>1000</v>
      </c>
      <c r="K14" s="18">
        <f t="shared" ca="1" si="3"/>
        <v>15</v>
      </c>
      <c r="L14" s="17">
        <f t="shared" ca="1" si="4"/>
        <v>1700</v>
      </c>
      <c r="M14" s="18">
        <f t="shared" ca="1" si="5"/>
        <v>5</v>
      </c>
      <c r="N14" s="15" t="s">
        <v>32</v>
      </c>
      <c r="O14" s="15"/>
      <c r="P14" s="15"/>
      <c r="Q14" s="20">
        <f ca="1">SUM(Q8:Q12)/(Q20/10000)</f>
        <v>1855.1959114139693</v>
      </c>
    </row>
    <row r="15" spans="2:19" x14ac:dyDescent="0.3">
      <c r="B15" s="3"/>
      <c r="C15" s="3"/>
      <c r="D15" s="3"/>
      <c r="G15" s="1">
        <v>9</v>
      </c>
      <c r="H15" s="17">
        <f t="shared" ca="1" si="6"/>
        <v>1200</v>
      </c>
      <c r="I15" s="18">
        <f t="shared" ca="1" si="1"/>
        <v>5</v>
      </c>
      <c r="J15" s="17">
        <f t="shared" ca="1" si="2"/>
        <v>1500</v>
      </c>
      <c r="K15" s="18">
        <f t="shared" ca="1" si="3"/>
        <v>15</v>
      </c>
      <c r="L15" s="17">
        <f t="shared" ca="1" si="4"/>
        <v>1400</v>
      </c>
      <c r="M15" s="18">
        <f t="shared" ca="1" si="5"/>
        <v>5</v>
      </c>
      <c r="N15" s="15"/>
      <c r="O15" s="15"/>
      <c r="P15" s="15"/>
      <c r="Q15" s="20"/>
    </row>
    <row r="16" spans="2:19" x14ac:dyDescent="0.3">
      <c r="G16" s="17">
        <v>10</v>
      </c>
      <c r="H16" s="17">
        <f t="shared" ca="1" si="6"/>
        <v>1000</v>
      </c>
      <c r="I16" s="18">
        <f t="shared" ca="1" si="1"/>
        <v>10</v>
      </c>
      <c r="J16" s="17">
        <f t="shared" ca="1" si="2"/>
        <v>1100</v>
      </c>
      <c r="K16" s="18">
        <f t="shared" ca="1" si="3"/>
        <v>15</v>
      </c>
      <c r="L16" s="17">
        <f t="shared" ca="1" si="4"/>
        <v>1000</v>
      </c>
      <c r="M16" s="18">
        <f t="shared" ca="1" si="5"/>
        <v>5</v>
      </c>
      <c r="N16" s="28" t="s">
        <v>33</v>
      </c>
      <c r="O16" s="28"/>
      <c r="P16" s="28"/>
      <c r="Q16" s="28"/>
    </row>
    <row r="17" spans="2:17" x14ac:dyDescent="0.3">
      <c r="B17" s="10" t="s">
        <v>4</v>
      </c>
      <c r="C17" s="10"/>
      <c r="D17" s="10"/>
      <c r="G17" s="1">
        <v>11</v>
      </c>
      <c r="H17" s="17">
        <f t="shared" ca="1" si="6"/>
        <v>1300</v>
      </c>
      <c r="I17" s="18">
        <f t="shared" ca="1" si="1"/>
        <v>15</v>
      </c>
      <c r="J17" s="17">
        <f t="shared" ca="1" si="2"/>
        <v>1300</v>
      </c>
      <c r="K17" s="18">
        <f t="shared" ca="1" si="3"/>
        <v>15</v>
      </c>
      <c r="L17" s="17">
        <f t="shared" ca="1" si="4"/>
        <v>1000</v>
      </c>
      <c r="M17" s="18">
        <f t="shared" ca="1" si="5"/>
        <v>5</v>
      </c>
      <c r="N17" s="21" t="s">
        <v>18</v>
      </c>
      <c r="O17" s="21"/>
      <c r="P17" s="21"/>
      <c r="Q17" s="22">
        <f ca="1">SUM(H7:H21)</f>
        <v>20100</v>
      </c>
    </row>
    <row r="18" spans="2:17" x14ac:dyDescent="0.3">
      <c r="B18" s="5" t="s">
        <v>5</v>
      </c>
      <c r="C18" s="6" t="s">
        <v>2</v>
      </c>
      <c r="D18" s="5" t="s">
        <v>3</v>
      </c>
      <c r="G18" s="1">
        <v>12</v>
      </c>
      <c r="H18" s="17">
        <f t="shared" ca="1" si="6"/>
        <v>1300</v>
      </c>
      <c r="I18" s="18">
        <f t="shared" ca="1" si="1"/>
        <v>5</v>
      </c>
      <c r="J18" s="17">
        <f t="shared" ca="1" si="2"/>
        <v>1500</v>
      </c>
      <c r="K18" s="18">
        <f t="shared" ca="1" si="3"/>
        <v>5</v>
      </c>
      <c r="L18" s="17">
        <f t="shared" ca="1" si="4"/>
        <v>1200</v>
      </c>
      <c r="M18" s="18">
        <f t="shared" ca="1" si="5"/>
        <v>10</v>
      </c>
      <c r="N18" s="21" t="s">
        <v>19</v>
      </c>
      <c r="O18" s="21"/>
      <c r="P18" s="21"/>
      <c r="Q18" s="22">
        <f ca="1">SUM(J7:J21)</f>
        <v>18900</v>
      </c>
    </row>
    <row r="19" spans="2:17" x14ac:dyDescent="0.3">
      <c r="B19" s="5"/>
      <c r="C19" s="6"/>
      <c r="D19" s="5"/>
      <c r="G19" s="17">
        <v>13</v>
      </c>
      <c r="H19" s="17">
        <f t="shared" ca="1" si="6"/>
        <v>1500</v>
      </c>
      <c r="I19" s="18">
        <f t="shared" ca="1" si="1"/>
        <v>5</v>
      </c>
      <c r="J19" s="17">
        <f t="shared" ca="1" si="2"/>
        <v>1600</v>
      </c>
      <c r="K19" s="18">
        <f t="shared" ca="1" si="3"/>
        <v>5</v>
      </c>
      <c r="L19" s="17">
        <f t="shared" ca="1" si="4"/>
        <v>1100</v>
      </c>
      <c r="M19" s="18">
        <f t="shared" ca="1" si="5"/>
        <v>5</v>
      </c>
      <c r="N19" s="21" t="s">
        <v>20</v>
      </c>
      <c r="O19" s="21"/>
      <c r="P19" s="21"/>
      <c r="Q19" s="22">
        <f ca="1">SUM(L7:L21)</f>
        <v>19700</v>
      </c>
    </row>
    <row r="20" spans="2:17" x14ac:dyDescent="0.3">
      <c r="B20" s="7">
        <v>5</v>
      </c>
      <c r="C20" s="8">
        <v>0.6</v>
      </c>
      <c r="D20" s="8">
        <f>C20</f>
        <v>0.6</v>
      </c>
      <c r="G20" s="1">
        <v>14</v>
      </c>
      <c r="H20" s="17">
        <f t="shared" ca="1" si="6"/>
        <v>1700</v>
      </c>
      <c r="I20" s="18">
        <f t="shared" ca="1" si="1"/>
        <v>10</v>
      </c>
      <c r="J20" s="17">
        <f t="shared" ca="1" si="2"/>
        <v>1000</v>
      </c>
      <c r="K20" s="18">
        <f t="shared" ca="1" si="3"/>
        <v>5</v>
      </c>
      <c r="L20" s="17">
        <f t="shared" ca="1" si="4"/>
        <v>1900</v>
      </c>
      <c r="M20" s="18">
        <f t="shared" ca="1" si="5"/>
        <v>5</v>
      </c>
      <c r="N20" s="21" t="s">
        <v>34</v>
      </c>
      <c r="O20" s="21"/>
      <c r="P20" s="21"/>
      <c r="Q20" s="22">
        <f ca="1">SUM(Q17:Q19)</f>
        <v>58700</v>
      </c>
    </row>
    <row r="21" spans="2:17" x14ac:dyDescent="0.3">
      <c r="B21" s="7">
        <v>10</v>
      </c>
      <c r="C21" s="8">
        <v>0.3</v>
      </c>
      <c r="D21" s="8">
        <f>D20+C21</f>
        <v>0.89999999999999991</v>
      </c>
      <c r="G21" s="1">
        <v>15</v>
      </c>
      <c r="H21" s="17">
        <f t="shared" ca="1" si="6"/>
        <v>1200</v>
      </c>
      <c r="I21" s="18">
        <f t="shared" ca="1" si="1"/>
        <v>5</v>
      </c>
      <c r="J21" s="17">
        <f t="shared" ca="1" si="2"/>
        <v>1400</v>
      </c>
      <c r="K21" s="18">
        <f t="shared" ca="1" si="3"/>
        <v>10</v>
      </c>
      <c r="L21" s="17">
        <f t="shared" ca="1" si="4"/>
        <v>1300</v>
      </c>
      <c r="M21" s="18">
        <f t="shared" ca="1" si="5"/>
        <v>5</v>
      </c>
      <c r="N21" s="23"/>
      <c r="O21" s="23"/>
      <c r="P21" s="24"/>
      <c r="Q21" s="1"/>
    </row>
    <row r="22" spans="2:17" x14ac:dyDescent="0.3">
      <c r="B22" s="7">
        <v>15</v>
      </c>
      <c r="C22" s="8">
        <v>0.1</v>
      </c>
      <c r="D22" s="8">
        <f>D21+C22</f>
        <v>0.99999999999999989</v>
      </c>
      <c r="G22" s="25" t="s">
        <v>35</v>
      </c>
      <c r="H22" s="16">
        <f t="shared" ref="H22:M22" ca="1" si="7">SUM(H7:H21)</f>
        <v>20100</v>
      </c>
      <c r="I22" s="16">
        <f t="shared" ca="1" si="7"/>
        <v>115</v>
      </c>
      <c r="J22" s="16">
        <f t="shared" ca="1" si="7"/>
        <v>18900</v>
      </c>
      <c r="K22" s="16">
        <f t="shared" ca="1" si="7"/>
        <v>130</v>
      </c>
      <c r="L22" s="16">
        <f ca="1">SUM(L7:L21)</f>
        <v>19700</v>
      </c>
      <c r="M22" s="16">
        <f t="shared" ca="1" si="7"/>
        <v>90</v>
      </c>
      <c r="N22" s="23"/>
      <c r="O22" s="23"/>
      <c r="P22" s="24"/>
      <c r="Q22" s="1"/>
    </row>
    <row r="25" spans="2:17" x14ac:dyDescent="0.3">
      <c r="B25" s="14" t="s">
        <v>15</v>
      </c>
      <c r="C25" s="14"/>
      <c r="D25" s="14"/>
      <c r="E25" s="14"/>
    </row>
    <row r="26" spans="2:17" x14ac:dyDescent="0.3">
      <c r="B26" s="4" t="s">
        <v>6</v>
      </c>
      <c r="C26" s="4"/>
      <c r="D26" s="11">
        <v>32</v>
      </c>
      <c r="E26" s="12" t="s">
        <v>7</v>
      </c>
    </row>
    <row r="27" spans="2:17" x14ac:dyDescent="0.3">
      <c r="B27" s="4" t="s">
        <v>8</v>
      </c>
      <c r="C27" s="4"/>
      <c r="D27" s="11">
        <v>10</v>
      </c>
      <c r="E27" s="12" t="s">
        <v>9</v>
      </c>
    </row>
    <row r="28" spans="2:17" x14ac:dyDescent="0.3">
      <c r="B28" s="4" t="s">
        <v>10</v>
      </c>
      <c r="C28" s="4"/>
      <c r="D28" s="11">
        <v>10</v>
      </c>
      <c r="E28" s="12" t="s">
        <v>9</v>
      </c>
    </row>
    <row r="29" spans="2:17" x14ac:dyDescent="0.3">
      <c r="B29" s="13" t="s">
        <v>11</v>
      </c>
      <c r="C29" s="13"/>
      <c r="D29" s="11">
        <v>30</v>
      </c>
      <c r="E29" s="12" t="s">
        <v>12</v>
      </c>
    </row>
    <row r="30" spans="2:17" x14ac:dyDescent="0.3">
      <c r="B30" s="13" t="s">
        <v>13</v>
      </c>
      <c r="C30" s="13"/>
      <c r="D30" s="7">
        <v>20</v>
      </c>
      <c r="E30" s="12" t="s">
        <v>14</v>
      </c>
    </row>
  </sheetData>
  <mergeCells count="42">
    <mergeCell ref="N19:P19"/>
    <mergeCell ref="N20:P20"/>
    <mergeCell ref="N13:P13"/>
    <mergeCell ref="N14:P15"/>
    <mergeCell ref="Q14:Q15"/>
    <mergeCell ref="N16:Q16"/>
    <mergeCell ref="N17:P17"/>
    <mergeCell ref="N18:P18"/>
    <mergeCell ref="N7:P7"/>
    <mergeCell ref="N8:P8"/>
    <mergeCell ref="N9:P9"/>
    <mergeCell ref="N10:P11"/>
    <mergeCell ref="Q10:Q11"/>
    <mergeCell ref="N12:P12"/>
    <mergeCell ref="N4:Q4"/>
    <mergeCell ref="H5:H6"/>
    <mergeCell ref="I5:I6"/>
    <mergeCell ref="J5:J6"/>
    <mergeCell ref="K5:K6"/>
    <mergeCell ref="L5:L6"/>
    <mergeCell ref="M5:M6"/>
    <mergeCell ref="N5:P5"/>
    <mergeCell ref="N6:P6"/>
    <mergeCell ref="B27:C27"/>
    <mergeCell ref="B28:C28"/>
    <mergeCell ref="B29:C29"/>
    <mergeCell ref="B30:C30"/>
    <mergeCell ref="G3:M3"/>
    <mergeCell ref="G4:G6"/>
    <mergeCell ref="H4:I4"/>
    <mergeCell ref="J4:K4"/>
    <mergeCell ref="L4:M4"/>
    <mergeCell ref="B17:D17"/>
    <mergeCell ref="B18:B19"/>
    <mergeCell ref="C18:C19"/>
    <mergeCell ref="D18:D19"/>
    <mergeCell ref="B25:E25"/>
    <mergeCell ref="B26:C26"/>
    <mergeCell ref="B2:D2"/>
    <mergeCell ref="B3:B4"/>
    <mergeCell ref="C3:C4"/>
    <mergeCell ref="D3:D4"/>
  </mergeCells>
  <dataValidations count="1">
    <dataValidation type="whole" operator="greaterThanOrEqual" allowBlank="1" showInputMessage="1" showErrorMessage="1" sqref="D26" xr:uid="{6C02C42F-DC8E-487C-92B5-565B0B7A215A}">
      <formula1>D29</formula1>
    </dataValidation>
  </dataValidations>
  <pageMargins left="0.7" right="0.7" top="0.75" bottom="0.75" header="0.3" footer="0.3"/>
  <pageSetup orientation="portrait" horizontalDpi="300" verticalDpi="300" r:id="rId1"/>
  <ignoredErrors>
    <ignoredError sqref="I7:I17 I18:I21 K7:K21 L8:L21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Omar</dc:creator>
  <cp:lastModifiedBy>Omar</cp:lastModifiedBy>
  <dcterms:created xsi:type="dcterms:W3CDTF">2020-05-03T16:06:31Z</dcterms:created>
  <dcterms:modified xsi:type="dcterms:W3CDTF">2020-05-03T16:45:59Z</dcterms:modified>
</cp:coreProperties>
</file>