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tate Map" sheetId="5" state="visible" r:id="rId6"/>
    <sheet name="Recruitment" sheetId="6" state="visible" r:id="rId7"/>
    <sheet name="Attrition" sheetId="7" state="visible" r:id="rId8"/>
    <sheet name="Retirement" sheetId="8" state="visible" r:id="rId9"/>
    <sheet name="Output plots" sheetId="9" state="visible" r:id="rId10"/>
    <sheet name="Misc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10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11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5" authorId="0">
      <text>
        <r>
          <rPr>
            <sz val="10"/>
            <rFont val="Arial"/>
            <family val="2"/>
            <charset val="1"/>
          </rPr>
          <t xml:space="preserve">* Pointwise: only the listed values are possible.
* Piecewise Uniform: interval randomly chosen based on entered weights, then uniformly random within interval (endpoint excluded). Weight of point with highest value gets ignored.
* Piecewise Linear: density function is (normalization of) linear interpolation between entered  points and weights.</t>
        </r>
      </text>
    </comment>
    <comment ref="E18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<sst xmlns="http://schemas.openxmlformats.org/spreadsheetml/2006/main" count="333" uniqueCount="122">
  <si>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</si>
  <si>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</si>
  <si>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</si>
  <si>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</si>
  <si>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</si>
  <si>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</si>
  <si>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</si>
  <si>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</si>
  <si>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</si>
  <si>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</si>
  <si>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</si>
  <si>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Run simulation?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</si>
  <si>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</si>
  <si>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</si>
  <si>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</si>
  <si>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</si>
  <si>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</si>
  <si>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</si>
  <si>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</si>
  <si>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</si>
  <si>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</si>
  <si>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Normalised</t>
  </si>
  <si>
    <t xml:space="preserve">Total weight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</si>
  <si>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</si>
  <si>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</si>
  <si>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</si>
  <si>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</si>
  <si>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</si>
  <si>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</si>
  <si>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</si>
  <si>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</si>
  <si>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</si>
  <si>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</si>
  <si>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</si>
  <si>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</si>
  <si>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</si>
  <si>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</si>
  <si>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</si>
  <si>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# requirements</t>
  </si>
  <si>
    <t xml:space="preserve">Requirements</t>
  </si>
  <si>
    <t xml:space="preserve">Target # of personnel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</si>
  <si>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</si>
  <si>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</si>
  <si>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</si>
  <si>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</si>
  <si>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</si>
  <si>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</si>
  <si>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</si>
  <si>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</si>
  <si>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</si>
  <si>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</si>
  <si>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</si>
  <si>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# of extra conditions</t>
  </si>
  <si>
    <t xml:space="preserve"># of extra attribute changes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</si>
  <si>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</si>
  <si>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</si>
  <si>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</si>
  <si>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</si>
  <si>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Max # of attempts</t>
  </si>
  <si>
    <t xml:space="preserve">!!! -1 for infinite, 0 for length of prob vector</t>
  </si>
  <si>
    <t xml:space="preserve">Forced resignation on failure?</t>
  </si>
  <si>
    <t xml:space="preserve">Max flux</t>
  </si>
  <si>
    <t xml:space="preserve">!!! -1 for infinite</t>
  </si>
  <si>
    <t xml:space="preserve"># of transition probs</t>
  </si>
  <si>
    <t xml:space="preserve">List of transition probs</t>
  </si>
  <si>
    <t xml:space="preserve">Master Promotion</t>
  </si>
  <si>
    <t xml:space="preserve">Experienced Promotion</t>
  </si>
  <si>
    <t xml:space="preserve">Extra conditions</t>
  </si>
  <si>
    <t xml:space="preserve">IS</t>
  </si>
  <si>
    <t xml:space="preserve">Extra attribute changes</t>
  </si>
  <si>
    <t xml:space="preserve">Plot of State Network</t>
  </si>
  <si>
    <t xml:space="preserve">Show plot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</si>
  <si>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</si>
  <si>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</si>
  <si>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</si>
  <si>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</si>
  <si>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</si>
  <si>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Random</t>
  </si>
  <si>
    <t xml:space="preserve">Adapt</t>
  </si>
  <si>
    <t xml:space="preserve">Fix</t>
  </si>
  <si>
    <t xml:space="preserve">Time between recruitment cycles</t>
  </si>
  <si>
    <t xml:space="preserve">Adaptive recruitment</t>
  </si>
  <si>
    <t xml:space="preserve">Fixed recruitment age?</t>
  </si>
  <si>
    <t xml:space="preserve">Pointwise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</si>
  <si>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</si>
  <si>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</si>
  <si>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</si>
  <si>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</si>
  <si>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</si>
  <si>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</si>
  <si>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</si>
  <si>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</si>
  <si>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</si>
  <si>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</si>
  <si>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</si>
  <si>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</si>
  <si>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</si>
  <si>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</si>
  <si>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Output graphs</t>
  </si>
  <si>
    <t xml:space="preserve">Whole population</t>
  </si>
  <si>
    <t xml:space="preserve">Subpopulation graphs</t>
  </si>
  <si>
    <t xml:space="preserve">Show plot?</t>
  </si>
  <si>
    <t xml:space="preserve">State</t>
  </si>
  <si>
    <t xml:space="preserve">Bloop</t>
  </si>
  <si>
    <t xml:space="preserve">Plot resolution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</si>
  <si>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</si>
  <si>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</si>
  <si>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</si>
  <si>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</si>
  <si>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</si>
  <si>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</si>
  <si>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</si>
  <si>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</si>
  <si>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</si>
  <si>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</si>
  <si>
    <t xml:space="preserve">IS NOT</t>
  </si>
  <si>
    <t xml:space="preserve">IN</t>
  </si>
  <si>
    <t xml:space="preserve">NOT IN</t>
  </si>
  <si>
    <t xml:space="preserve">&gt;</t>
  </si>
  <si>
    <t xml:space="preserve">&gt;=</t>
  </si>
  <si>
    <t xml:space="preserve">&lt;</t>
  </si>
  <si>
    <t xml:space="preserve">&lt;=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</si>
</sst>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66FFFF"/>
        <bgColor rgb="FF33FF99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5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5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5.5255102040816"/>
    <col collapsed="false" hidden="false" max="2" min="2" style="0" width="8.23469387755102"/>
    <col collapsed="false" hidden="false" max="1025" min="3" style="0" width="8.36734693877551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50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  <row r="10" customFormat="false" ht="12.8" hidden="false" customHeight="false" outlineLevel="0" collapsed="false">
      <c r="A10" s="5" t="s">
        <v>11</v>
      </c>
      <c r="B10" s="6" t="n">
        <v>1</v>
      </c>
    </row>
  </sheetData>
  <mergeCells count="1">
    <mergeCell ref="A1:B1"/>
  </mergeCells>
  <dataValidations count="4">
    <dataValidation allowBlank="false" operator="equal" showDropDown="false" showErrorMessage="true" showInputMessage="false" sqref="B10" type="list">
      <formula1>Misc!$A$1:$A$2</formula1>
      <formula2>0</formula2>
    </dataValidation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22" t="n">
        <f aca="false">TRUE()</f>
        <v>1</v>
      </c>
      <c r="B1" s="0" t="s">
        <v>83</v>
      </c>
      <c r="C1" s="0" t="s">
        <v>68</v>
      </c>
    </row>
    <row r="2" customFormat="false" ht="12.8" hidden="false" customHeight="false" outlineLevel="0" collapsed="false">
      <c r="A2" s="22" t="n">
        <f aca="false">FALSE()</f>
        <v>0</v>
      </c>
      <c r="B2" s="0" t="s">
        <v>88</v>
      </c>
      <c r="C2" s="0" t="s">
        <v>115</v>
      </c>
    </row>
    <row r="3" customFormat="false" ht="12.8" hidden="false" customHeight="false" outlineLevel="0" collapsed="false">
      <c r="B3" s="0" t="s">
        <v>84</v>
      </c>
      <c r="C3" s="0" t="s">
        <v>116</v>
      </c>
    </row>
    <row r="4" customFormat="false" ht="12.8" hidden="false" customHeight="false" outlineLevel="0" collapsed="false">
      <c r="C4" s="0" t="s">
        <v>117</v>
      </c>
    </row>
    <row r="5" customFormat="false" ht="12.8" hidden="false" customHeight="false" outlineLevel="0" collapsed="false">
      <c r="C5" s="0" t="s">
        <v>118</v>
      </c>
    </row>
    <row r="6" customFormat="false" ht="12.8" hidden="false" customHeight="false" outlineLevel="0" collapsed="false">
      <c r="C6" s="0" t="s">
        <v>119</v>
      </c>
    </row>
    <row r="7" customFormat="false" ht="12.8" hidden="false" customHeight="false" outlineLevel="0" collapsed="false">
      <c r="C7" s="0" t="s">
        <v>120</v>
      </c>
    </row>
    <row r="8" customFormat="false" ht="12.8" hidden="false" customHeight="false" outlineLevel="0" collapsed="false">
      <c r="C8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9" activeCellId="0" sqref="D9"/>
    </sheetView>
  </sheetViews>
  <sheetFormatPr defaultRowHeight="12.8"/>
  <cols>
    <col collapsed="false" hidden="false" max="1" min="1" style="0" width="18.4948979591837"/>
  </cols>
  <sheetData>
    <row r="1" customFormat="false" ht="15" hidden="false" customHeight="false" outlineLevel="0" collapsed="false">
      <c r="A1" s="1" t="s">
        <v>12</v>
      </c>
      <c r="B1" s="1"/>
    </row>
    <row r="3" customFormat="false" ht="12.8" hidden="false" customHeight="false" outlineLevel="0" collapsed="false">
      <c r="A3" s="0" t="s">
        <v>13</v>
      </c>
      <c r="B3" s="3" t="n">
        <v>4</v>
      </c>
    </row>
    <row r="5" customFormat="false" ht="12.8" hidden="false" customHeight="false" outlineLevel="0" collapsed="false">
      <c r="A5" s="0" t="s">
        <v>14</v>
      </c>
      <c r="B5" s="2" t="s">
        <v>15</v>
      </c>
    </row>
    <row r="6" customFormat="false" ht="12.8" hidden="false" customHeight="false" outlineLevel="0" collapsed="false">
      <c r="A6" s="0" t="s">
        <v>16</v>
      </c>
      <c r="B6" s="7" t="n">
        <v>1</v>
      </c>
    </row>
    <row r="7" customFormat="false" ht="12.8" hidden="false" customHeight="false" outlineLevel="0" collapsed="false">
      <c r="A7" s="0" t="s">
        <v>17</v>
      </c>
      <c r="B7" s="3" t="n">
        <v>2</v>
      </c>
    </row>
    <row r="8" customFormat="false" ht="12.8" hidden="false" customHeight="false" outlineLevel="0" collapsed="false">
      <c r="A8" s="0" t="s">
        <v>18</v>
      </c>
      <c r="B8" s="7" t="n">
        <v>1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</v>
      </c>
      <c r="D9" s="0" t="s">
        <v>21</v>
      </c>
      <c r="E9" s="0" t="s">
        <v>22</v>
      </c>
    </row>
    <row r="10" customFormat="false" ht="12.8" hidden="false" customHeight="false" outlineLevel="0" collapsed="false">
      <c r="B10" s="2" t="s">
        <v>23</v>
      </c>
      <c r="C10" s="2" t="n">
        <v>75</v>
      </c>
      <c r="D10" s="8" t="n">
        <f aca="false">IF(ISNUMBER(C10),C10/E10,0)</f>
        <v>0.75</v>
      </c>
      <c r="E10" s="0" t="n">
        <f aca="true">SUMIF(INDIRECT("C"&amp;(ROW())&amp;":C"&amp;(ROW()+B7-1)),"&gt; 0")</f>
        <v>100</v>
      </c>
    </row>
    <row r="11" customFormat="false" ht="12.8" hidden="false" customHeight="false" outlineLevel="0" collapsed="false">
      <c r="B11" s="2" t="s">
        <v>24</v>
      </c>
      <c r="C11" s="2" t="n">
        <v>25</v>
      </c>
      <c r="D11" s="8" t="n">
        <f aca="false">IF(ISNUMBER(C11),C11/E11,0)</f>
        <v>0.25</v>
      </c>
      <c r="E11" s="9" t="n">
        <f aca="false">E10</f>
        <v>100</v>
      </c>
    </row>
    <row r="13" customFormat="false" ht="12.8" hidden="false" customHeight="false" outlineLevel="0" collapsed="false">
      <c r="A13" s="0" t="s">
        <v>14</v>
      </c>
      <c r="B13" s="2" t="s">
        <v>25</v>
      </c>
    </row>
    <row r="14" customFormat="false" ht="12.8" hidden="false" customHeight="false" outlineLevel="0" collapsed="false">
      <c r="A14" s="0" t="s">
        <v>16</v>
      </c>
      <c r="B14" s="7" t="n">
        <v>1</v>
      </c>
    </row>
    <row r="15" customFormat="false" ht="12.8" hidden="false" customHeight="false" outlineLevel="0" collapsed="false">
      <c r="A15" s="0" t="s">
        <v>17</v>
      </c>
      <c r="B15" s="3" t="n">
        <v>2</v>
      </c>
    </row>
    <row r="16" customFormat="false" ht="12.8" hidden="false" customHeight="false" outlineLevel="0" collapsed="false">
      <c r="A16" s="0" t="s">
        <v>18</v>
      </c>
      <c r="B16" s="7" t="n">
        <v>1</v>
      </c>
    </row>
    <row r="17" customFormat="false" ht="12.8" hidden="false" customHeight="false" outlineLevel="0" collapsed="false">
      <c r="A17" s="0" t="s">
        <v>19</v>
      </c>
      <c r="B17" s="0" t="s">
        <v>20</v>
      </c>
      <c r="C17" s="0" t="n">
        <v>0</v>
      </c>
      <c r="D17" s="0" t="s">
        <v>21</v>
      </c>
      <c r="E17" s="0" t="s">
        <v>22</v>
      </c>
    </row>
    <row r="18" customFormat="false" ht="12.8" hidden="false" customHeight="false" outlineLevel="0" collapsed="false">
      <c r="B18" s="2" t="s">
        <v>26</v>
      </c>
      <c r="C18" s="2" t="n">
        <v>60</v>
      </c>
      <c r="D18" s="8" t="n">
        <f aca="false">IF(ISNUMBER(C18),C18/E18,0)</f>
        <v>0.6</v>
      </c>
      <c r="E18" s="0" t="n">
        <f aca="true">SUMIF(INDIRECT("C"&amp;(ROW())&amp;":C"&amp;(ROW()+B15-1)),"&gt; 0")</f>
        <v>100</v>
      </c>
    </row>
    <row r="19" customFormat="false" ht="12.8" hidden="false" customHeight="false" outlineLevel="0" collapsed="false">
      <c r="B19" s="2" t="s">
        <v>24</v>
      </c>
      <c r="C19" s="2" t="n">
        <v>40</v>
      </c>
      <c r="D19" s="8" t="n">
        <f aca="false">IF(ISNUMBER(C19),C19/E19,0)</f>
        <v>0.4</v>
      </c>
      <c r="E19" s="9" t="n">
        <f aca="false">E18</f>
        <v>100</v>
      </c>
    </row>
    <row r="21" customFormat="false" ht="12.8" hidden="false" customHeight="false" outlineLevel="0" collapsed="false">
      <c r="A21" s="0" t="s">
        <v>14</v>
      </c>
      <c r="B21" s="2" t="s">
        <v>27</v>
      </c>
    </row>
    <row r="22" customFormat="false" ht="12.8" hidden="false" customHeight="false" outlineLevel="0" collapsed="false">
      <c r="A22" s="0" t="s">
        <v>16</v>
      </c>
      <c r="B22" s="7" t="n">
        <v>0</v>
      </c>
    </row>
    <row r="23" customFormat="false" ht="12.8" hidden="false" customHeight="false" outlineLevel="0" collapsed="false">
      <c r="A23" s="0" t="s">
        <v>17</v>
      </c>
      <c r="B23" s="3" t="n">
        <v>3</v>
      </c>
    </row>
    <row r="24" customFormat="false" ht="12.8" hidden="false" customHeight="false" outlineLevel="0" collapsed="false">
      <c r="A24" s="0" t="s">
        <v>18</v>
      </c>
      <c r="B24" s="7" t="n">
        <v>1</v>
      </c>
    </row>
    <row r="25" customFormat="false" ht="12.8" hidden="false" customHeight="false" outlineLevel="0" collapsed="false">
      <c r="A25" s="0" t="s">
        <v>19</v>
      </c>
      <c r="B25" s="0" t="s">
        <v>20</v>
      </c>
      <c r="C25" s="0" t="n">
        <v>0</v>
      </c>
      <c r="D25" s="0" t="s">
        <v>21</v>
      </c>
      <c r="E25" s="0" t="s">
        <v>22</v>
      </c>
    </row>
    <row r="26" customFormat="false" ht="12.8" hidden="false" customHeight="false" outlineLevel="0" collapsed="false">
      <c r="B26" s="2" t="s">
        <v>28</v>
      </c>
      <c r="C26" s="2" t="n">
        <v>10</v>
      </c>
      <c r="D26" s="8" t="n">
        <f aca="false">IF(ISNUMBER(C26),C26/E26,0)</f>
        <v>0.1</v>
      </c>
      <c r="E26" s="0" t="n">
        <f aca="true">SUMIF(INDIRECT("C"&amp;(ROW())&amp;":C"&amp;(ROW()+B23-1)),"&gt; 0")</f>
        <v>100</v>
      </c>
    </row>
    <row r="27" customFormat="false" ht="12.8" hidden="false" customHeight="false" outlineLevel="0" collapsed="false">
      <c r="B27" s="2" t="s">
        <v>29</v>
      </c>
      <c r="C27" s="2" t="n">
        <v>30</v>
      </c>
      <c r="D27" s="8" t="n">
        <f aca="false">IF(ISNUMBER(C27),C27/E27,0)</f>
        <v>0.3</v>
      </c>
      <c r="E27" s="9" t="n">
        <f aca="false">E26</f>
        <v>100</v>
      </c>
    </row>
    <row r="28" customFormat="false" ht="12.8" hidden="false" customHeight="false" outlineLevel="0" collapsed="false">
      <c r="B28" s="2" t="s">
        <v>30</v>
      </c>
      <c r="C28" s="2" t="n">
        <v>60</v>
      </c>
      <c r="D28" s="8" t="n">
        <f aca="false">IF(ISNUMBER(C28),C28/E28,0)</f>
        <v>0.6</v>
      </c>
      <c r="E28" s="9" t="n">
        <f aca="false">E27</f>
        <v>100</v>
      </c>
    </row>
    <row r="30" customFormat="false" ht="12.8" hidden="false" customHeight="false" outlineLevel="0" collapsed="false">
      <c r="A30" s="0" t="s">
        <v>14</v>
      </c>
      <c r="B30" s="2" t="s">
        <v>31</v>
      </c>
    </row>
    <row r="31" customFormat="false" ht="12.8" hidden="false" customHeight="false" outlineLevel="0" collapsed="false">
      <c r="A31" s="0" t="s">
        <v>16</v>
      </c>
      <c r="B31" s="7" t="n">
        <v>0</v>
      </c>
    </row>
    <row r="32" customFormat="false" ht="12.8" hidden="false" customHeight="false" outlineLevel="0" collapsed="false">
      <c r="A32" s="0" t="s">
        <v>17</v>
      </c>
      <c r="B32" s="3" t="n">
        <v>2</v>
      </c>
    </row>
    <row r="33" customFormat="false" ht="12.8" hidden="false" customHeight="false" outlineLevel="0" collapsed="false">
      <c r="A33" s="0" t="s">
        <v>18</v>
      </c>
      <c r="B33" s="7" t="n">
        <v>1</v>
      </c>
    </row>
    <row r="34" customFormat="false" ht="12.8" hidden="false" customHeight="false" outlineLevel="0" collapsed="false">
      <c r="A34" s="0" t="s">
        <v>19</v>
      </c>
      <c r="B34" s="0" t="s">
        <v>20</v>
      </c>
      <c r="C34" s="0" t="n">
        <v>0</v>
      </c>
      <c r="D34" s="0" t="s">
        <v>21</v>
      </c>
      <c r="E34" s="0" t="s">
        <v>22</v>
      </c>
    </row>
    <row r="35" customFormat="false" ht="12.8" hidden="false" customHeight="false" outlineLevel="0" collapsed="false">
      <c r="B35" s="2" t="s">
        <v>32</v>
      </c>
      <c r="C35" s="2" t="n">
        <v>80</v>
      </c>
      <c r="D35" s="8" t="n">
        <f aca="false">IF(ISNUMBER(C35),C35/E35,0)</f>
        <v>0.8</v>
      </c>
      <c r="E35" s="0" t="n">
        <f aca="true">SUMIF(INDIRECT("C"&amp;(ROW())&amp;":C"&amp;(ROW()+B32-1)),"&gt; 0")</f>
        <v>100</v>
      </c>
    </row>
    <row r="36" customFormat="false" ht="12.8" hidden="false" customHeight="false" outlineLevel="0" collapsed="false">
      <c r="B36" s="2" t="s">
        <v>33</v>
      </c>
      <c r="C36" s="2" t="n">
        <v>20</v>
      </c>
      <c r="D36" s="8" t="n">
        <f aca="false">IF(ISNUMBER(C36),C36/E36,0)</f>
        <v>0.2</v>
      </c>
      <c r="E36" s="9" t="n">
        <f aca="false">E35</f>
        <v>100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6" activeCellId="0" sqref="C6"/>
    </sheetView>
  </sheetViews>
  <sheetFormatPr defaultRowHeight="12.8"/>
  <cols>
    <col collapsed="false" hidden="false" max="1" min="1" style="0" width="10.530612244898"/>
  </cols>
  <sheetData>
    <row r="1" customFormat="false" ht="15" hidden="false" customHeight="false" outlineLevel="0" collapsed="false">
      <c r="A1" s="1" t="s">
        <v>34</v>
      </c>
      <c r="B1" s="1"/>
    </row>
    <row r="3" customFormat="false" ht="12.8" hidden="false" customHeight="false" outlineLevel="0" collapsed="false">
      <c r="A3" s="0" t="s">
        <v>35</v>
      </c>
      <c r="B3" s="3" t="n">
        <v>6</v>
      </c>
    </row>
    <row r="5" customFormat="false" ht="12.8" hidden="false" customHeight="false" outlineLevel="0" collapsed="false">
      <c r="A5" s="0" t="s">
        <v>36</v>
      </c>
      <c r="B5" s="10" t="s">
        <v>32</v>
      </c>
    </row>
    <row r="6" customFormat="false" ht="12.8" hidden="false" customHeight="false" outlineLevel="0" collapsed="false">
      <c r="A6" s="0" t="s">
        <v>37</v>
      </c>
      <c r="B6" s="11" t="n">
        <v>1</v>
      </c>
    </row>
    <row r="7" customFormat="false" ht="12.8" hidden="false" customHeight="false" outlineLevel="0" collapsed="false">
      <c r="A7" s="0" t="s">
        <v>38</v>
      </c>
      <c r="B7" s="12" t="n">
        <v>1</v>
      </c>
    </row>
    <row r="8" customFormat="false" ht="12.8" hidden="false" customHeight="false" outlineLevel="0" collapsed="false">
      <c r="A8" s="0" t="s">
        <v>39</v>
      </c>
      <c r="B8" s="10" t="s">
        <v>31</v>
      </c>
      <c r="C8" s="10" t="s">
        <v>32</v>
      </c>
    </row>
    <row r="9" customFormat="false" ht="12.8" hidden="false" customHeight="false" outlineLevel="0" collapsed="false">
      <c r="A9" s="0" t="s">
        <v>40</v>
      </c>
      <c r="B9" s="13" t="n">
        <v>100</v>
      </c>
    </row>
    <row r="11" customFormat="false" ht="12.8" hidden="false" customHeight="false" outlineLevel="0" collapsed="false">
      <c r="A11" s="0" t="s">
        <v>36</v>
      </c>
      <c r="B11" s="10" t="s">
        <v>41</v>
      </c>
    </row>
    <row r="12" customFormat="false" ht="12.8" hidden="false" customHeight="false" outlineLevel="0" collapsed="false">
      <c r="A12" s="0" t="s">
        <v>37</v>
      </c>
      <c r="B12" s="11" t="n">
        <v>0</v>
      </c>
    </row>
    <row r="13" customFormat="false" ht="12.8" hidden="false" customHeight="false" outlineLevel="0" collapsed="false">
      <c r="A13" s="0" t="s">
        <v>38</v>
      </c>
      <c r="B13" s="12" t="n">
        <v>1</v>
      </c>
    </row>
    <row r="14" customFormat="false" ht="12.8" hidden="false" customHeight="false" outlineLevel="0" collapsed="false">
      <c r="A14" s="0" t="s">
        <v>39</v>
      </c>
      <c r="B14" s="10" t="s">
        <v>31</v>
      </c>
      <c r="C14" s="10" t="s">
        <v>41</v>
      </c>
    </row>
    <row r="15" customFormat="false" ht="12.8" hidden="false" customHeight="false" outlineLevel="0" collapsed="false">
      <c r="A15" s="0" t="s">
        <v>40</v>
      </c>
      <c r="B15" s="13" t="n">
        <v>100</v>
      </c>
    </row>
    <row r="17" customFormat="false" ht="12.8" hidden="false" customHeight="false" outlineLevel="0" collapsed="false">
      <c r="A17" s="0" t="s">
        <v>36</v>
      </c>
      <c r="B17" s="10" t="s">
        <v>42</v>
      </c>
    </row>
    <row r="18" customFormat="false" ht="12.8" hidden="false" customHeight="false" outlineLevel="0" collapsed="false">
      <c r="A18" s="0" t="s">
        <v>37</v>
      </c>
      <c r="B18" s="11" t="n">
        <v>0</v>
      </c>
    </row>
    <row r="19" customFormat="false" ht="12.8" hidden="false" customHeight="false" outlineLevel="0" collapsed="false">
      <c r="A19" s="0" t="s">
        <v>38</v>
      </c>
      <c r="B19" s="12" t="n">
        <v>1</v>
      </c>
    </row>
    <row r="20" customFormat="false" ht="12.8" hidden="false" customHeight="false" outlineLevel="0" collapsed="false">
      <c r="A20" s="0" t="s">
        <v>39</v>
      </c>
      <c r="B20" s="10" t="s">
        <v>31</v>
      </c>
      <c r="C20" s="10" t="s">
        <v>42</v>
      </c>
    </row>
    <row r="21" customFormat="false" ht="12.8" hidden="false" customHeight="false" outlineLevel="0" collapsed="false">
      <c r="A21" s="0" t="s">
        <v>40</v>
      </c>
      <c r="B21" s="13" t="n">
        <v>100</v>
      </c>
    </row>
    <row r="23" customFormat="false" ht="12.8" hidden="false" customHeight="false" outlineLevel="0" collapsed="false">
      <c r="A23" s="0" t="s">
        <v>36</v>
      </c>
      <c r="B23" s="10" t="s">
        <v>33</v>
      </c>
    </row>
    <row r="24" customFormat="false" ht="12.8" hidden="false" customHeight="false" outlineLevel="0" collapsed="false">
      <c r="A24" s="0" t="s">
        <v>37</v>
      </c>
      <c r="B24" s="11" t="n">
        <v>1</v>
      </c>
    </row>
    <row r="25" customFormat="false" ht="12.8" hidden="false" customHeight="false" outlineLevel="0" collapsed="false">
      <c r="A25" s="0" t="s">
        <v>38</v>
      </c>
      <c r="B25" s="12" t="n">
        <v>1</v>
      </c>
    </row>
    <row r="26" customFormat="false" ht="12.8" hidden="false" customHeight="false" outlineLevel="0" collapsed="false">
      <c r="A26" s="0" t="s">
        <v>39</v>
      </c>
      <c r="B26" s="10" t="s">
        <v>31</v>
      </c>
      <c r="C26" s="10" t="s">
        <v>33</v>
      </c>
    </row>
    <row r="27" customFormat="false" ht="12.8" hidden="false" customHeight="false" outlineLevel="0" collapsed="false">
      <c r="A27" s="0" t="s">
        <v>40</v>
      </c>
      <c r="B27" s="13" t="n">
        <v>100</v>
      </c>
    </row>
    <row r="29" customFormat="false" ht="12.8" hidden="false" customHeight="false" outlineLevel="0" collapsed="false">
      <c r="A29" s="0" t="s">
        <v>36</v>
      </c>
      <c r="B29" s="10" t="s">
        <v>43</v>
      </c>
    </row>
    <row r="30" customFormat="false" ht="12.8" hidden="false" customHeight="false" outlineLevel="0" collapsed="false">
      <c r="A30" s="0" t="s">
        <v>37</v>
      </c>
      <c r="B30" s="11" t="n">
        <v>0</v>
      </c>
    </row>
    <row r="31" customFormat="false" ht="12.8" hidden="false" customHeight="false" outlineLevel="0" collapsed="false">
      <c r="A31" s="0" t="s">
        <v>38</v>
      </c>
      <c r="B31" s="12" t="n">
        <v>1</v>
      </c>
    </row>
    <row r="32" customFormat="false" ht="12.8" hidden="false" customHeight="false" outlineLevel="0" collapsed="false">
      <c r="A32" s="0" t="s">
        <v>39</v>
      </c>
      <c r="B32" s="10" t="s">
        <v>27</v>
      </c>
      <c r="C32" s="10" t="s">
        <v>44</v>
      </c>
    </row>
    <row r="33" customFormat="false" ht="12.8" hidden="false" customHeight="false" outlineLevel="0" collapsed="false">
      <c r="A33" s="0" t="s">
        <v>40</v>
      </c>
      <c r="B33" s="13" t="n">
        <v>100</v>
      </c>
    </row>
    <row r="35" customFormat="false" ht="12.8" hidden="false" customHeight="false" outlineLevel="0" collapsed="false">
      <c r="A35" s="0" t="s">
        <v>36</v>
      </c>
      <c r="B35" s="10" t="s">
        <v>45</v>
      </c>
    </row>
    <row r="36" customFormat="false" ht="12.8" hidden="false" customHeight="false" outlineLevel="0" collapsed="false">
      <c r="A36" s="0" t="s">
        <v>37</v>
      </c>
      <c r="B36" s="11" t="n">
        <v>1</v>
      </c>
    </row>
    <row r="37" customFormat="false" ht="12.8" hidden="false" customHeight="false" outlineLevel="0" collapsed="false">
      <c r="A37" s="0" t="s">
        <v>38</v>
      </c>
      <c r="B37" s="12" t="n">
        <v>2</v>
      </c>
    </row>
    <row r="38" customFormat="false" ht="12.8" hidden="false" customHeight="false" outlineLevel="0" collapsed="false">
      <c r="A38" s="0" t="s">
        <v>39</v>
      </c>
      <c r="B38" s="10" t="s">
        <v>15</v>
      </c>
      <c r="C38" s="10" t="s">
        <v>23</v>
      </c>
    </row>
    <row r="39" customFormat="false" ht="12.8" hidden="false" customHeight="false" outlineLevel="0" collapsed="false">
      <c r="B39" s="10" t="s">
        <v>25</v>
      </c>
      <c r="C39" s="10" t="s">
        <v>24</v>
      </c>
    </row>
    <row r="40" customFormat="false" ht="12.8" hidden="false" customHeight="false" outlineLevel="0" collapsed="false">
      <c r="A40" s="0" t="s">
        <v>40</v>
      </c>
      <c r="B40" s="13" t="n">
        <v>-1</v>
      </c>
    </row>
  </sheetData>
  <mergeCells count="1">
    <mergeCell ref="A1:B1"/>
  </mergeCells>
  <dataValidations count="4">
    <dataValidation allowBlank="false" operator="greaterThanOrEqual" showDropDown="false" showErrorMessage="true" showInputMessage="false" sqref="B3 B7 B13 B19 B25 B31 B37" type="whole">
      <formula1>0</formula1>
      <formula2>0</formula2>
    </dataValidation>
    <dataValidation allowBlank="false" operator="equal" showDropDown="false" showErrorMessage="true" showInputMessage="false" sqref="B6 B12 B18 B24 B30 B36" type="list">
      <formula1>Misc!$A$1:$A$2</formula1>
      <formula2>0</formula2>
    </dataValidation>
    <dataValidation allowBlank="true" operator="equal" showDropDown="false" showErrorMessage="true" showInputMessage="false" sqref="B5 B8:C8 B14:C14 B20:C20 B26:C26 B32:C32 B38:C39" type="none">
      <formula1>0</formula1>
      <formula2>0</formula2>
    </dataValidation>
    <dataValidation allowBlank="false" operator="greaterThanOrEqual" showDropDown="false" showErrorMessage="true" showInputMessage="false" sqref="B9 B15 B21 B27 B33 B40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C39" activeCellId="0" sqref="C39"/>
    </sheetView>
  </sheetViews>
  <sheetFormatPr defaultRowHeight="12.8"/>
  <cols>
    <col collapsed="false" hidden="false" max="1" min="1" style="0" width="25.2448979591837"/>
    <col collapsed="false" hidden="false" max="2" min="2" style="0" width="11.8775510204082"/>
    <col collapsed="false" hidden="false" max="1025" min="3" style="0" width="8.23469387755102"/>
  </cols>
  <sheetData>
    <row r="1" customFormat="false" ht="15" hidden="false" customHeight="false" outlineLevel="0" collapsed="false">
      <c r="A1" s="1" t="s">
        <v>46</v>
      </c>
      <c r="B1" s="1"/>
    </row>
    <row r="3" customFormat="false" ht="12.8" hidden="false" customHeight="false" outlineLevel="0" collapsed="false">
      <c r="A3" s="0" t="s">
        <v>47</v>
      </c>
      <c r="B3" s="3" t="n">
        <v>3</v>
      </c>
    </row>
    <row r="5" customFormat="false" ht="12.8" hidden="false" customHeight="false" outlineLevel="0" collapsed="false">
      <c r="A5" s="0" t="s">
        <v>48</v>
      </c>
      <c r="B5" s="10" t="s">
        <v>49</v>
      </c>
    </row>
    <row r="6" customFormat="false" ht="12.8" hidden="false" customHeight="false" outlineLevel="0" collapsed="false">
      <c r="A6" s="0" t="s">
        <v>50</v>
      </c>
      <c r="B6" s="10" t="s">
        <v>32</v>
      </c>
    </row>
    <row r="7" customFormat="false" ht="12.8" hidden="false" customHeight="false" outlineLevel="0" collapsed="false">
      <c r="A7" s="0" t="s">
        <v>51</v>
      </c>
      <c r="B7" s="10" t="s">
        <v>41</v>
      </c>
    </row>
    <row r="8" customFormat="false" ht="12.8" hidden="false" customHeight="false" outlineLevel="0" collapsed="false">
      <c r="A8" s="0" t="s">
        <v>52</v>
      </c>
      <c r="B8" s="12" t="n">
        <v>0</v>
      </c>
    </row>
    <row r="9" customFormat="false" ht="12.8" hidden="false" customHeight="false" outlineLevel="0" collapsed="false">
      <c r="A9" s="0" t="s">
        <v>53</v>
      </c>
      <c r="B9" s="12" t="n">
        <v>0</v>
      </c>
    </row>
    <row r="10" customFormat="false" ht="12.8" hidden="false" customHeight="false" outlineLevel="0" collapsed="false">
      <c r="A10" s="0" t="s">
        <v>54</v>
      </c>
      <c r="B10" s="14" t="n">
        <v>6</v>
      </c>
      <c r="C10" s="0" t="s">
        <v>55</v>
      </c>
    </row>
    <row r="11" customFormat="false" ht="12.8" hidden="false" customHeight="false" outlineLevel="0" collapsed="false">
      <c r="A11" s="0" t="s">
        <v>56</v>
      </c>
      <c r="B11" s="14" t="n">
        <v>0</v>
      </c>
      <c r="C11" s="0" t="s">
        <v>55</v>
      </c>
    </row>
    <row r="12" customFormat="false" ht="12.8" hidden="false" customHeight="false" outlineLevel="0" collapsed="false">
      <c r="A12" s="0" t="s">
        <v>57</v>
      </c>
      <c r="B12" s="14" t="n">
        <v>5</v>
      </c>
      <c r="C12" s="15" t="s">
        <v>9</v>
      </c>
    </row>
    <row r="13" customFormat="false" ht="12.8" hidden="false" customHeight="false" outlineLevel="0" collapsed="false">
      <c r="A13" s="0" t="s">
        <v>58</v>
      </c>
      <c r="B13" s="14" t="n">
        <v>0</v>
      </c>
      <c r="F13" s="0" t="s">
        <v>59</v>
      </c>
    </row>
    <row r="14" customFormat="false" ht="12.8" hidden="false" customHeight="false" outlineLevel="0" collapsed="false">
      <c r="A14" s="0" t="s">
        <v>60</v>
      </c>
      <c r="B14" s="16" t="n">
        <v>1</v>
      </c>
    </row>
    <row r="15" customFormat="false" ht="12.8" hidden="false" customHeight="false" outlineLevel="0" collapsed="false">
      <c r="A15" s="0" t="s">
        <v>61</v>
      </c>
      <c r="B15" s="14" t="n">
        <v>10</v>
      </c>
      <c r="F15" s="0" t="s">
        <v>62</v>
      </c>
    </row>
    <row r="16" customFormat="false" ht="12.8" hidden="false" customHeight="false" outlineLevel="0" collapsed="false">
      <c r="A16" s="0" t="s">
        <v>63</v>
      </c>
      <c r="B16" s="14" t="n">
        <v>2</v>
      </c>
    </row>
    <row r="17" customFormat="false" ht="12.8" hidden="false" customHeight="false" outlineLevel="0" collapsed="false">
      <c r="A17" s="0" t="s">
        <v>64</v>
      </c>
      <c r="B17" s="17" t="n">
        <v>0.25</v>
      </c>
    </row>
    <row r="18" customFormat="false" ht="12.8" hidden="false" customHeight="false" outlineLevel="0" collapsed="false">
      <c r="B18" s="17" t="n">
        <v>0.5</v>
      </c>
    </row>
    <row r="20" customFormat="false" ht="12.8" hidden="false" customHeight="false" outlineLevel="0" collapsed="false">
      <c r="A20" s="0" t="s">
        <v>48</v>
      </c>
      <c r="B20" s="10" t="s">
        <v>65</v>
      </c>
    </row>
    <row r="21" customFormat="false" ht="12.8" hidden="false" customHeight="false" outlineLevel="0" collapsed="false">
      <c r="A21" s="0" t="s">
        <v>50</v>
      </c>
      <c r="B21" s="10" t="s">
        <v>41</v>
      </c>
    </row>
    <row r="22" customFormat="false" ht="12.8" hidden="false" customHeight="false" outlineLevel="0" collapsed="false">
      <c r="A22" s="0" t="s">
        <v>51</v>
      </c>
      <c r="B22" s="10" t="s">
        <v>42</v>
      </c>
    </row>
    <row r="23" customFormat="false" ht="12.8" hidden="false" customHeight="false" outlineLevel="0" collapsed="false">
      <c r="A23" s="0" t="s">
        <v>52</v>
      </c>
      <c r="B23" s="12" t="n">
        <v>0</v>
      </c>
    </row>
    <row r="24" customFormat="false" ht="12.8" hidden="false" customHeight="false" outlineLevel="0" collapsed="false">
      <c r="A24" s="0" t="s">
        <v>53</v>
      </c>
      <c r="B24" s="12" t="n">
        <v>0</v>
      </c>
    </row>
    <row r="25" customFormat="false" ht="12.8" hidden="false" customHeight="false" outlineLevel="0" collapsed="false">
      <c r="A25" s="0" t="s">
        <v>54</v>
      </c>
      <c r="B25" s="14" t="n">
        <v>6</v>
      </c>
      <c r="C25" s="0" t="s">
        <v>55</v>
      </c>
    </row>
    <row r="26" customFormat="false" ht="12.8" hidden="false" customHeight="false" outlineLevel="0" collapsed="false">
      <c r="A26" s="0" t="s">
        <v>56</v>
      </c>
      <c r="B26" s="14" t="n">
        <v>0</v>
      </c>
      <c r="C26" s="0" t="s">
        <v>55</v>
      </c>
    </row>
    <row r="27" customFormat="false" ht="12.8" hidden="false" customHeight="false" outlineLevel="0" collapsed="false">
      <c r="A27" s="0" t="s">
        <v>57</v>
      </c>
      <c r="B27" s="14" t="n">
        <v>8</v>
      </c>
      <c r="C27" s="15" t="s">
        <v>9</v>
      </c>
    </row>
    <row r="28" customFormat="false" ht="12.8" hidden="false" customHeight="false" outlineLevel="0" collapsed="false">
      <c r="A28" s="0" t="s">
        <v>58</v>
      </c>
      <c r="B28" s="14" t="n">
        <v>-1</v>
      </c>
    </row>
    <row r="29" customFormat="false" ht="12.8" hidden="false" customHeight="false" outlineLevel="0" collapsed="false">
      <c r="A29" s="0" t="s">
        <v>60</v>
      </c>
      <c r="B29" s="16" t="n">
        <v>0</v>
      </c>
    </row>
    <row r="30" customFormat="false" ht="12.8" hidden="false" customHeight="false" outlineLevel="0" collapsed="false">
      <c r="A30" s="0" t="s">
        <v>61</v>
      </c>
      <c r="B30" s="14" t="n">
        <v>10</v>
      </c>
      <c r="F30" s="0" t="s">
        <v>62</v>
      </c>
    </row>
    <row r="31" customFormat="false" ht="12.8" hidden="false" customHeight="false" outlineLevel="0" collapsed="false">
      <c r="A31" s="0" t="s">
        <v>63</v>
      </c>
      <c r="B31" s="14" t="n">
        <v>2</v>
      </c>
    </row>
    <row r="32" customFormat="false" ht="12.8" hidden="false" customHeight="false" outlineLevel="0" collapsed="false">
      <c r="A32" s="0" t="s">
        <v>64</v>
      </c>
      <c r="B32" s="17" t="n">
        <v>0.4</v>
      </c>
    </row>
    <row r="33" customFormat="false" ht="12.8" hidden="false" customHeight="false" outlineLevel="0" collapsed="false">
      <c r="B33" s="17" t="n">
        <v>0.1</v>
      </c>
    </row>
    <row r="35" customFormat="false" ht="12.8" hidden="false" customHeight="false" outlineLevel="0" collapsed="false">
      <c r="A35" s="0" t="s">
        <v>48</v>
      </c>
      <c r="B35" s="10" t="s">
        <v>66</v>
      </c>
    </row>
    <row r="36" customFormat="false" ht="12.8" hidden="false" customHeight="false" outlineLevel="0" collapsed="false">
      <c r="A36" s="0" t="s">
        <v>50</v>
      </c>
      <c r="B36" s="10" t="s">
        <v>33</v>
      </c>
    </row>
    <row r="37" customFormat="false" ht="12.8" hidden="false" customHeight="false" outlineLevel="0" collapsed="false">
      <c r="A37" s="0" t="s">
        <v>51</v>
      </c>
      <c r="B37" s="10" t="s">
        <v>42</v>
      </c>
    </row>
    <row r="38" customFormat="false" ht="12.8" hidden="false" customHeight="false" outlineLevel="0" collapsed="false">
      <c r="A38" s="0" t="s">
        <v>52</v>
      </c>
      <c r="B38" s="12" t="n">
        <v>1</v>
      </c>
    </row>
    <row r="39" customFormat="false" ht="12.8" hidden="false" customHeight="false" outlineLevel="0" collapsed="false">
      <c r="A39" s="0" t="s">
        <v>67</v>
      </c>
      <c r="B39" s="10" t="s">
        <v>27</v>
      </c>
      <c r="C39" s="10" t="s">
        <v>68</v>
      </c>
      <c r="D39" s="10" t="s">
        <v>29</v>
      </c>
    </row>
    <row r="40" customFormat="false" ht="12.8" hidden="false" customHeight="false" outlineLevel="0" collapsed="false">
      <c r="A40" s="0" t="s">
        <v>53</v>
      </c>
      <c r="B40" s="12" t="n">
        <v>1</v>
      </c>
    </row>
    <row r="41" customFormat="false" ht="12.8" hidden="false" customHeight="false" outlineLevel="0" collapsed="false">
      <c r="A41" s="0" t="s">
        <v>69</v>
      </c>
      <c r="B41" s="10" t="s">
        <v>27</v>
      </c>
      <c r="C41" s="10" t="s">
        <v>28</v>
      </c>
    </row>
    <row r="42" customFormat="false" ht="12.8" hidden="false" customHeight="false" outlineLevel="0" collapsed="false">
      <c r="A42" s="0" t="s">
        <v>54</v>
      </c>
      <c r="B42" s="14" t="n">
        <v>6</v>
      </c>
      <c r="C42" s="0" t="s">
        <v>55</v>
      </c>
    </row>
    <row r="43" customFormat="false" ht="12.8" hidden="false" customHeight="false" outlineLevel="0" collapsed="false">
      <c r="A43" s="0" t="s">
        <v>56</v>
      </c>
      <c r="B43" s="14" t="n">
        <v>0</v>
      </c>
      <c r="C43" s="0" t="s">
        <v>55</v>
      </c>
    </row>
    <row r="44" customFormat="false" ht="12.8" hidden="false" customHeight="false" outlineLevel="0" collapsed="false">
      <c r="A44" s="0" t="s">
        <v>57</v>
      </c>
      <c r="B44" s="14" t="n">
        <v>10</v>
      </c>
      <c r="C44" s="15" t="s">
        <v>9</v>
      </c>
    </row>
    <row r="45" customFormat="false" ht="12.8" hidden="false" customHeight="false" outlineLevel="0" collapsed="false">
      <c r="A45" s="0" t="s">
        <v>58</v>
      </c>
      <c r="B45" s="14" t="n">
        <v>1</v>
      </c>
    </row>
    <row r="46" customFormat="false" ht="12.8" hidden="false" customHeight="false" outlineLevel="0" collapsed="false">
      <c r="A46" s="0" t="s">
        <v>60</v>
      </c>
      <c r="B46" s="16" t="n">
        <v>1</v>
      </c>
    </row>
    <row r="47" customFormat="false" ht="12.8" hidden="false" customHeight="false" outlineLevel="0" collapsed="false">
      <c r="A47" s="0" t="s">
        <v>61</v>
      </c>
      <c r="B47" s="14" t="n">
        <v>5</v>
      </c>
      <c r="F47" s="0" t="s">
        <v>62</v>
      </c>
    </row>
    <row r="48" customFormat="false" ht="12.8" hidden="false" customHeight="false" outlineLevel="0" collapsed="false">
      <c r="A48" s="0" t="s">
        <v>63</v>
      </c>
      <c r="B48" s="14" t="n">
        <v>1</v>
      </c>
    </row>
    <row r="49" customFormat="false" ht="12.8" hidden="false" customHeight="false" outlineLevel="0" collapsed="false">
      <c r="A49" s="0" t="s">
        <v>64</v>
      </c>
      <c r="B49" s="17" t="n">
        <v>1</v>
      </c>
    </row>
  </sheetData>
  <mergeCells count="1">
    <mergeCell ref="A1:B1"/>
  </mergeCells>
  <dataValidations count="11">
    <dataValidation allowBlank="false" operator="greaterThanOrEqual" showDropDown="false" showErrorMessage="true" showInputMessage="false" sqref="B3" type="whole">
      <formula1>0</formula1>
      <formula2>0</formula2>
    </dataValidation>
    <dataValidation allowBlank="true" operator="equal" showDropDown="false" showErrorMessage="true" showInputMessage="false" sqref="B5:B7 B20:B22 B35:B37 D39 B41:C41" type="none">
      <formula1>0</formula1>
      <formula2>0</formula2>
    </dataValidation>
    <dataValidation allowBlank="false" operator="greaterThanOrEqual" showDropDown="false" showErrorMessage="true" showInputMessage="false" sqref="B8:B9 B23:B24 B38 B40" type="whole">
      <formula1>0</formula1>
      <formula2>0</formula2>
    </dataValidation>
    <dataValidation allowBlank="false" operator="greaterThan" showDropDown="false" showErrorMessage="true" showInputMessage="false" sqref="B10 B12 B25 B27 B42 B44" type="decimal">
      <formula1>0</formula1>
      <formula2>0</formula2>
    </dataValidation>
    <dataValidation allowBlank="false" operator="greaterThanOrEqual" showDropDown="false" showErrorMessage="true" showInputMessage="false" sqref="B11 B26 B43" type="decimal">
      <formula1>0</formula1>
      <formula2>0</formula2>
    </dataValidation>
    <dataValidation allowBlank="false" operator="equal" showDropDown="false" showErrorMessage="true" showInputMessage="false" sqref="C12 C27 C44" type="list">
      <formula1>"years,months"</formula1>
      <formula2>0</formula2>
    </dataValidation>
    <dataValidation allowBlank="false" operator="greaterThanOrEqual" showDropDown="false" showErrorMessage="true" showInputMessage="false" sqref="B13 B15 B28 B30 B45 B47" type="whole">
      <formula1>-1</formula1>
      <formula2>0</formula2>
    </dataValidation>
    <dataValidation allowBlank="false" operator="equal" showDropDown="false" showErrorMessage="true" showInputMessage="false" sqref="B14 B29 B46" type="list">
      <formula1>Misc!$A$1:$A$2</formula1>
      <formula2>0</formula2>
    </dataValidation>
    <dataValidation allowBlank="false" operator="greaterThanOrEqual" showDropDown="false" showErrorMessage="true" showInputMessage="false" sqref="B16 B31 B48" type="whole">
      <formula1>1</formula1>
      <formula2>0</formula2>
    </dataValidation>
    <dataValidation allowBlank="true" operator="between" showDropDown="false" showErrorMessage="true" showInputMessage="false" sqref="B17:B18 B32:B33 B49" type="decimal">
      <formula1>0</formula1>
      <formula2>1</formula2>
    </dataValidation>
    <dataValidation allowBlank="false" operator="equal" showDropDown="false" showErrorMessage="true" showInputMessage="false" sqref="C39" type="list">
      <formula1>Misc!$C$1:$C$8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2.9591836734694"/>
    <col collapsed="false" hidden="false" max="2" min="2" style="0" width="12.8265306122449"/>
  </cols>
  <sheetData>
    <row r="1" customFormat="false" ht="15" hidden="false" customHeight="false" outlineLevel="0" collapsed="false">
      <c r="A1" s="1" t="s">
        <v>70</v>
      </c>
      <c r="B1" s="1"/>
    </row>
    <row r="3" customFormat="false" ht="12.8" hidden="false" customHeight="false" outlineLevel="0" collapsed="false">
      <c r="A3" s="0" t="s">
        <v>71</v>
      </c>
      <c r="B3" s="7" t="n">
        <v>1</v>
      </c>
    </row>
    <row r="5" customFormat="false" ht="12.8" hidden="false" customHeight="false" outlineLevel="0" collapsed="false">
      <c r="A5" s="0" t="s">
        <v>72</v>
      </c>
      <c r="B5" s="3" t="n">
        <v>4</v>
      </c>
    </row>
    <row r="6" customFormat="false" ht="12.8" hidden="false" customHeight="false" outlineLevel="0" collapsed="false">
      <c r="A6" s="0" t="s">
        <v>73</v>
      </c>
      <c r="B6" s="2" t="s">
        <v>32</v>
      </c>
    </row>
    <row r="7" customFormat="false" ht="12.8" hidden="false" customHeight="false" outlineLevel="0" collapsed="false">
      <c r="B7" s="2" t="s">
        <v>41</v>
      </c>
    </row>
    <row r="8" customFormat="false" ht="12.8" hidden="false" customHeight="false" outlineLevel="0" collapsed="false">
      <c r="B8" s="2" t="s">
        <v>42</v>
      </c>
    </row>
    <row r="9" customFormat="false" ht="12.8" hidden="false" customHeight="false" outlineLevel="0" collapsed="false">
      <c r="B9" s="2" t="s">
        <v>33</v>
      </c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2"/>
    </row>
  </sheetData>
  <mergeCells count="1">
    <mergeCell ref="A1:B1"/>
  </mergeCells>
  <dataValidations count="2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equal" showDropDown="false" showErrorMessage="true" showInputMessage="false" sqref="B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8" activeCellId="0" sqref="D8"/>
    </sheetView>
  </sheetViews>
  <sheetFormatPr defaultRowHeight="12.8"/>
  <cols>
    <col collapsed="false" hidden="false" max="1" min="1" style="0" width="20.3826530612245"/>
    <col collapsed="false" hidden="false" max="4" min="2" style="0" width="8.36734693877551"/>
    <col collapsed="false" hidden="false" max="5" min="5" style="0" width="6.0765306122449"/>
    <col collapsed="false" hidden="false" max="6" min="6" style="0" width="18.2244897959184"/>
    <col collapsed="false" hidden="false" max="9" min="7" style="0" width="8.36734693877551"/>
    <col collapsed="false" hidden="false" max="10" min="10" style="0" width="6.61224489795918"/>
    <col collapsed="false" hidden="false" max="11" min="11" style="0" width="19.1683673469388"/>
    <col collapsed="false" hidden="false" max="1025" min="12" style="0" width="8.36734693877551"/>
  </cols>
  <sheetData>
    <row r="1" customFormat="false" ht="15" hidden="false" customHeight="false" outlineLevel="0" collapsed="false">
      <c r="A1" s="1" t="s">
        <v>74</v>
      </c>
      <c r="B1" s="1"/>
    </row>
    <row r="3" customFormat="false" ht="12.8" hidden="false" customHeight="false" outlineLevel="0" collapsed="false">
      <c r="A3" s="0" t="s">
        <v>75</v>
      </c>
      <c r="B3" s="3" t="n">
        <v>3</v>
      </c>
    </row>
    <row r="5" customFormat="false" ht="12.8" hidden="false" customHeight="false" outlineLevel="0" collapsed="false">
      <c r="A5" s="0" t="s">
        <v>76</v>
      </c>
      <c r="B5" s="2" t="s">
        <v>77</v>
      </c>
      <c r="F5" s="0" t="s">
        <v>76</v>
      </c>
      <c r="G5" s="2" t="s">
        <v>78</v>
      </c>
      <c r="K5" s="0" t="s">
        <v>76</v>
      </c>
      <c r="L5" s="2" t="s">
        <v>79</v>
      </c>
    </row>
    <row r="6" customFormat="false" ht="12.8" hidden="false" customHeight="false" outlineLevel="0" collapsed="false">
      <c r="A6" s="0" t="s">
        <v>80</v>
      </c>
      <c r="B6" s="3" t="n">
        <v>12</v>
      </c>
      <c r="C6" s="0" t="s">
        <v>55</v>
      </c>
      <c r="F6" s="0" t="s">
        <v>80</v>
      </c>
      <c r="G6" s="3" t="n">
        <v>12</v>
      </c>
      <c r="H6" s="0" t="s">
        <v>55</v>
      </c>
      <c r="K6" s="0" t="s">
        <v>80</v>
      </c>
      <c r="L6" s="3" t="n">
        <v>12</v>
      </c>
      <c r="M6" s="0" t="s">
        <v>55</v>
      </c>
    </row>
    <row r="7" customFormat="false" ht="12.8" hidden="false" customHeight="false" outlineLevel="0" collapsed="false">
      <c r="A7" s="0" t="s">
        <v>56</v>
      </c>
      <c r="B7" s="3" t="n">
        <v>0</v>
      </c>
      <c r="C7" s="0" t="s">
        <v>55</v>
      </c>
      <c r="F7" s="0" t="s">
        <v>56</v>
      </c>
      <c r="G7" s="3" t="n">
        <v>1</v>
      </c>
      <c r="H7" s="0" t="s">
        <v>55</v>
      </c>
      <c r="K7" s="0" t="s">
        <v>56</v>
      </c>
      <c r="L7" s="3" t="n">
        <v>6</v>
      </c>
      <c r="M7" s="0" t="s">
        <v>55</v>
      </c>
    </row>
    <row r="8" customFormat="false" ht="12.8" hidden="false" customHeight="false" outlineLevel="0" collapsed="false">
      <c r="A8" s="18" t="str">
        <f aca="false">IF(B10,"Min recruitment","ignored")</f>
        <v>ignored</v>
      </c>
      <c r="B8" s="3" t="n">
        <v>92</v>
      </c>
      <c r="C8" s="18" t="s">
        <v>6</v>
      </c>
      <c r="D8" s="18"/>
      <c r="E8" s="18"/>
      <c r="F8" s="18" t="str">
        <f aca="false">IF(G10,"Min recruitment","ignored")</f>
        <v>Min recruitment</v>
      </c>
      <c r="G8" s="3" t="n">
        <v>0</v>
      </c>
      <c r="H8" s="18" t="s">
        <v>6</v>
      </c>
      <c r="K8" s="18" t="str">
        <f aca="false">IF(L10,"Min recruitment","ignored")</f>
        <v>ignored</v>
      </c>
      <c r="L8" s="3" t="n">
        <v>35</v>
      </c>
      <c r="M8" s="18" t="s">
        <v>6</v>
      </c>
    </row>
    <row r="9" customFormat="false" ht="12.8" hidden="false" customHeight="false" outlineLevel="0" collapsed="false">
      <c r="A9" s="18" t="str">
        <f aca="false">IF(B10,"Max recruitment",IF(B11,"ignored","Recruitment"))</f>
        <v>ignored</v>
      </c>
      <c r="B9" s="3" t="n">
        <v>50</v>
      </c>
      <c r="C9" s="18" t="s">
        <v>6</v>
      </c>
      <c r="D9" s="18"/>
      <c r="E9" s="18"/>
      <c r="F9" s="18" t="str">
        <f aca="false">IF(G10,"Max recruitment",IF(G11,"ignored","Recruitment"))</f>
        <v>Max recruitment</v>
      </c>
      <c r="G9" s="3" t="n">
        <v>175</v>
      </c>
      <c r="H9" s="18" t="s">
        <v>6</v>
      </c>
      <c r="K9" s="18" t="str">
        <f aca="false">IF(L10,"Max recruitment",IF(L11,"ignored","Recruitment"))</f>
        <v>Recruitment</v>
      </c>
      <c r="L9" s="3" t="n">
        <v>140</v>
      </c>
      <c r="M9" s="18" t="s">
        <v>6</v>
      </c>
    </row>
    <row r="10" customFormat="false" ht="12.8" hidden="false" customHeight="false" outlineLevel="0" collapsed="false">
      <c r="A10" s="0" t="s">
        <v>81</v>
      </c>
      <c r="B10" s="7" t="n">
        <v>0</v>
      </c>
      <c r="F10" s="0" t="s">
        <v>81</v>
      </c>
      <c r="G10" s="7" t="n">
        <v>1</v>
      </c>
      <c r="K10" s="0" t="s">
        <v>81</v>
      </c>
      <c r="L10" s="7" t="n">
        <v>0</v>
      </c>
    </row>
    <row r="11" customFormat="false" ht="12.8" hidden="false" customHeight="false" outlineLevel="0" collapsed="false">
      <c r="A11" s="18" t="str">
        <f aca="false">IF(B10,"ignored","Random recruitment")</f>
        <v>Random recruitment</v>
      </c>
      <c r="B11" s="7" t="n">
        <v>1</v>
      </c>
      <c r="F11" s="18" t="str">
        <f aca="false">IF(G10,"ignored","Random recruitment")</f>
        <v>ignored</v>
      </c>
      <c r="G11" s="7" t="n">
        <v>0</v>
      </c>
      <c r="K11" s="18" t="str">
        <f aca="false">IF(L10,"ignored","Random recruitment")</f>
        <v>Random recruitment</v>
      </c>
      <c r="L11" s="7" t="n">
        <v>0</v>
      </c>
    </row>
    <row r="12" customFormat="false" ht="12.8" hidden="false" customHeight="false" outlineLevel="0" collapsed="false">
      <c r="A12" s="0" t="s">
        <v>82</v>
      </c>
      <c r="B12" s="7" t="n">
        <v>0</v>
      </c>
      <c r="F12" s="0" t="s">
        <v>82</v>
      </c>
      <c r="G12" s="7" t="n">
        <v>0</v>
      </c>
      <c r="K12" s="0" t="s">
        <v>82</v>
      </c>
      <c r="L12" s="7" t="n">
        <v>0</v>
      </c>
    </row>
    <row r="13" customFormat="false" ht="12.8" hidden="false" customHeight="false" outlineLevel="0" collapsed="false">
      <c r="A13" s="18" t="str">
        <f aca="false">IF(B12,"Recruitment age","ignored")</f>
        <v>ignored</v>
      </c>
      <c r="B13" s="3" t="n">
        <v>18.5</v>
      </c>
      <c r="C13" s="18" t="s">
        <v>9</v>
      </c>
      <c r="D13" s="18"/>
      <c r="E13" s="18"/>
      <c r="F13" s="18" t="str">
        <f aca="false">IF(G12,"Recruitment age","ignored")</f>
        <v>ignored</v>
      </c>
      <c r="G13" s="3" t="n">
        <v>18</v>
      </c>
      <c r="H13" s="18" t="s">
        <v>9</v>
      </c>
      <c r="K13" s="18" t="str">
        <f aca="false">IF(L12,"Recruitment age","ignored")</f>
        <v>ignored</v>
      </c>
      <c r="L13" s="3" t="n">
        <v>18</v>
      </c>
      <c r="M13" s="18" t="s">
        <v>9</v>
      </c>
    </row>
    <row r="15" customFormat="false" ht="12.8" hidden="false" customHeight="false" outlineLevel="0" collapsed="false">
      <c r="A15" s="18" t="str">
        <f aca="false">IF(AND(NOT(B10),B11),"# of recruits distribution","ignored")</f>
        <v># of recruits distribution</v>
      </c>
      <c r="B15" s="2" t="s">
        <v>83</v>
      </c>
      <c r="C15" s="18"/>
      <c r="D15" s="18"/>
      <c r="E15" s="18"/>
      <c r="F15" s="18" t="str">
        <f aca="false">IF(AND(NOT(G10),G11),"# of recruits distribution","ignored")</f>
        <v>ignored</v>
      </c>
      <c r="G15" s="2" t="s">
        <v>84</v>
      </c>
      <c r="H15" s="18"/>
      <c r="K15" s="18" t="str">
        <f aca="false">IF(AND(NOT(L10),L11),"# of recruits distribution","ignored")</f>
        <v>ignored</v>
      </c>
      <c r="L15" s="2" t="s">
        <v>84</v>
      </c>
      <c r="M15" s="18"/>
    </row>
    <row r="16" customFormat="false" ht="12.8" hidden="false" customHeight="false" outlineLevel="0" collapsed="false">
      <c r="A16" s="18" t="str">
        <f aca="false">IF(AND(NOT(B10),B11),"# of distribution nodes","ignored")</f>
        <v># of distribution nodes</v>
      </c>
      <c r="B16" s="2" t="n">
        <v>4</v>
      </c>
      <c r="C16" s="18"/>
      <c r="D16" s="18"/>
      <c r="E16" s="18"/>
      <c r="F16" s="18" t="str">
        <f aca="false">IF(AND(NOT(G10),G11),"# of distribution nodes","ignored")</f>
        <v>ignored</v>
      </c>
      <c r="G16" s="2" t="n">
        <v>4</v>
      </c>
      <c r="H16" s="18"/>
      <c r="K16" s="18" t="str">
        <f aca="false">IF(AND(NOT(L10),L11),"# of distribution nodes","ignored")</f>
        <v>ignored</v>
      </c>
      <c r="L16" s="2" t="n">
        <v>4</v>
      </c>
      <c r="M16" s="18"/>
    </row>
    <row r="17" customFormat="false" ht="12.8" hidden="false" customHeight="false" outlineLevel="0" collapsed="false">
      <c r="A17" s="18" t="s">
        <v>85</v>
      </c>
      <c r="B17" s="18" t="s">
        <v>86</v>
      </c>
      <c r="C17" s="18" t="s">
        <v>87</v>
      </c>
      <c r="D17" s="0" t="str">
        <f aca="false">IF(B15="Pointwise","Normalised","")</f>
        <v>Normalised</v>
      </c>
      <c r="E17" s="0" t="str">
        <f aca="false">IF(B15="Pointwise","Total weight","")</f>
        <v>Total weight</v>
      </c>
      <c r="F17" s="18" t="s">
        <v>85</v>
      </c>
      <c r="G17" s="18" t="s">
        <v>86</v>
      </c>
      <c r="H17" s="18" t="s">
        <v>87</v>
      </c>
      <c r="I17" s="0" t="str">
        <f aca="false">IF(G15="Pointwise","Normalised","")</f>
        <v/>
      </c>
      <c r="J17" s="0" t="str">
        <f aca="false">IF(G15="Pointwise","Total weight","")</f>
        <v/>
      </c>
      <c r="K17" s="18" t="s">
        <v>85</v>
      </c>
      <c r="L17" s="18" t="s">
        <v>86</v>
      </c>
      <c r="M17" s="18" t="s">
        <v>87</v>
      </c>
      <c r="N17" s="0" t="str">
        <f aca="false">IF(L15="Pointwise","Normalised","")</f>
        <v/>
      </c>
      <c r="O17" s="0" t="str">
        <f aca="false">IF(L15="Pointwise","Total weight","")</f>
        <v/>
      </c>
    </row>
    <row r="18" customFormat="false" ht="12.8" hidden="false" customHeight="false" outlineLevel="0" collapsed="false">
      <c r="B18" s="2" t="n">
        <v>120</v>
      </c>
      <c r="C18" s="2" t="n">
        <v>25</v>
      </c>
      <c r="D18" s="8" t="n">
        <f aca="false">IF(ISNUMBER(E18),IF(ISNUMBER(C18),C18/E18,0),"")</f>
        <v>0.25</v>
      </c>
      <c r="E18" s="0" t="n">
        <f aca="true">IF(B15="Pointwise",SUMIF(INDIRECT("C"&amp;(ROW())&amp;":C"&amp;(ROW()+B16-1)),"&gt; 0"),"")</f>
        <v>100</v>
      </c>
      <c r="G18" s="2" t="n">
        <v>90</v>
      </c>
      <c r="H18" s="2" t="n">
        <v>3</v>
      </c>
      <c r="I18" s="8" t="str">
        <f aca="false">IF(ISNUMBER(J18),IF(ISNUMBER(H18),H18/J18,0),"")</f>
        <v/>
      </c>
      <c r="J18" s="0" t="str">
        <f aca="true">IF(G15="Pointwise",SUMIF(INDIRECT("C"&amp;(ROW())&amp;":C"&amp;(ROW()+G16-1)),"&gt; 0"),"")</f>
        <v/>
      </c>
      <c r="L18" s="2" t="n">
        <v>90</v>
      </c>
      <c r="M18" s="2" t="n">
        <v>3</v>
      </c>
      <c r="N18" s="8" t="str">
        <f aca="false">IF(ISNUMBER(O18),IF(ISNUMBER(M18),M18/O18,0),"")</f>
        <v/>
      </c>
      <c r="O18" s="0" t="str">
        <f aca="true">IF(L15="Pointwise",SUMIF(INDIRECT("C"&amp;(ROW())&amp;":C"&amp;(ROW()+L16-1)),"&gt; 0"),"")</f>
        <v/>
      </c>
    </row>
    <row r="19" customFormat="false" ht="12.8" hidden="false" customHeight="false" outlineLevel="0" collapsed="false">
      <c r="B19" s="2" t="n">
        <v>140</v>
      </c>
      <c r="C19" s="2" t="n">
        <v>20</v>
      </c>
      <c r="D19" s="8" t="n">
        <f aca="false">IF(ISNUMBER(E19),IF(ISNUMBER(C19),C19/E19,0),"")</f>
        <v>0.2</v>
      </c>
      <c r="E19" s="9" t="n">
        <f aca="false">E18</f>
        <v>100</v>
      </c>
      <c r="G19" s="2" t="n">
        <v>95</v>
      </c>
      <c r="H19" s="2" t="n">
        <v>1</v>
      </c>
      <c r="I19" s="8" t="str">
        <f aca="false">IF(ISNUMBER(J19),IF(ISNUMBER(H19),H19/J19,0),"")</f>
        <v/>
      </c>
      <c r="J19" s="9" t="str">
        <f aca="false">J18</f>
        <v/>
      </c>
      <c r="L19" s="2" t="n">
        <v>95</v>
      </c>
      <c r="M19" s="2" t="n">
        <v>1</v>
      </c>
      <c r="N19" s="8" t="str">
        <f aca="false">IF(ISNUMBER(O19),IF(ISNUMBER(M19),M19/O19,0),"")</f>
        <v/>
      </c>
      <c r="O19" s="9" t="str">
        <f aca="false">O18</f>
        <v/>
      </c>
    </row>
    <row r="20" customFormat="false" ht="12.8" hidden="false" customHeight="false" outlineLevel="0" collapsed="false">
      <c r="B20" s="2" t="n">
        <v>160</v>
      </c>
      <c r="C20" s="2" t="n">
        <v>30</v>
      </c>
      <c r="D20" s="8" t="n">
        <f aca="false">IF(ISNUMBER(E20),IF(ISNUMBER(C20),C20/E20,0),"")</f>
        <v>0.3</v>
      </c>
      <c r="E20" s="9" t="n">
        <f aca="false">E19</f>
        <v>100</v>
      </c>
      <c r="G20" s="2" t="n">
        <v>100</v>
      </c>
      <c r="H20" s="2" t="n">
        <v>0</v>
      </c>
      <c r="I20" s="8" t="str">
        <f aca="false">IF(ISNUMBER(J20),IF(ISNUMBER(H20),H20/J20,0),"")</f>
        <v/>
      </c>
      <c r="J20" s="9" t="str">
        <f aca="false">J19</f>
        <v/>
      </c>
      <c r="L20" s="2" t="n">
        <v>100</v>
      </c>
      <c r="M20" s="2" t="n">
        <v>0</v>
      </c>
      <c r="N20" s="8" t="str">
        <f aca="false">IF(ISNUMBER(O20),IF(ISNUMBER(M20),M20/O20,0),"")</f>
        <v/>
      </c>
      <c r="O20" s="9" t="str">
        <f aca="false">O19</f>
        <v/>
      </c>
    </row>
    <row r="21" customFormat="false" ht="12.8" hidden="false" customHeight="false" outlineLevel="0" collapsed="false">
      <c r="B21" s="2" t="n">
        <v>175</v>
      </c>
      <c r="C21" s="2" t="n">
        <v>25</v>
      </c>
      <c r="D21" s="8" t="n">
        <f aca="false">IF(ISNUMBER(E21),IF(ISNUMBER(C21),C21/E21,0),"")</f>
        <v>0.25</v>
      </c>
      <c r="E21" s="9" t="n">
        <f aca="false">E20</f>
        <v>100</v>
      </c>
      <c r="G21" s="2" t="n">
        <v>105</v>
      </c>
      <c r="H21" s="2" t="n">
        <v>0</v>
      </c>
      <c r="I21" s="8" t="str">
        <f aca="false">IF(ISNUMBER(J21),IF(ISNUMBER(H21),H21/J21,0),"")</f>
        <v/>
      </c>
      <c r="J21" s="9" t="str">
        <f aca="false">J20</f>
        <v/>
      </c>
      <c r="L21" s="2" t="n">
        <v>105</v>
      </c>
      <c r="M21" s="2" t="n">
        <v>0</v>
      </c>
      <c r="N21" s="8" t="str">
        <f aca="false">IF(ISNUMBER(O21),IF(ISNUMBER(M21),M21/O21,0),"")</f>
        <v/>
      </c>
      <c r="O21" s="9" t="str">
        <f aca="false">O20</f>
        <v/>
      </c>
    </row>
    <row r="22" customFormat="false" ht="12.8" hidden="false" customHeight="false" outlineLevel="0" collapsed="false">
      <c r="G22" s="2" t="n">
        <v>110</v>
      </c>
      <c r="H22" s="2" t="n">
        <v>2</v>
      </c>
      <c r="I22" s="8" t="str">
        <f aca="false">IF(ISNUMBER(J22),IF(ISNUMBER(H22),H22/J22,0),"")</f>
        <v/>
      </c>
      <c r="J22" s="9" t="str">
        <f aca="false">J21</f>
        <v/>
      </c>
      <c r="L22" s="2" t="n">
        <v>110</v>
      </c>
      <c r="M22" s="2" t="n">
        <v>2</v>
      </c>
      <c r="N22" s="8" t="str">
        <f aca="false">IF(ISNUMBER(O22),IF(ISNUMBER(M22),M22/O22,0),"")</f>
        <v/>
      </c>
      <c r="O22" s="9" t="str">
        <f aca="false">O21</f>
        <v/>
      </c>
    </row>
    <row r="23" customFormat="false" ht="12.8" hidden="false" customHeight="false" outlineLevel="0" collapsed="false">
      <c r="A23" s="18" t="str">
        <f aca="false">IF(B$12,"ignored","Recruitment age distribution")</f>
        <v>Recruitment age distribution</v>
      </c>
      <c r="B23" s="2" t="s">
        <v>88</v>
      </c>
      <c r="C23" s="18"/>
    </row>
    <row r="24" customFormat="false" ht="12.8" hidden="false" customHeight="false" outlineLevel="0" collapsed="false">
      <c r="A24" s="18" t="str">
        <f aca="false">IF(B$12,"ignored","# of distribution nodes")</f>
        <v># of distribution nodes</v>
      </c>
      <c r="B24" s="2" t="n">
        <v>6</v>
      </c>
      <c r="C24" s="18"/>
      <c r="D24" s="18"/>
      <c r="E24" s="18"/>
      <c r="F24" s="18" t="str">
        <f aca="false">IF(G$12,"ignored","Recruitment age distribution")</f>
        <v>Recruitment age distribution</v>
      </c>
      <c r="G24" s="2" t="s">
        <v>88</v>
      </c>
      <c r="H24" s="18"/>
      <c r="K24" s="18" t="str">
        <f aca="false">IF(L$12,"ignored","Recruitment age distribution")</f>
        <v>Recruitment age distribution</v>
      </c>
      <c r="L24" s="2" t="s">
        <v>88</v>
      </c>
      <c r="M24" s="18"/>
    </row>
    <row r="25" customFormat="false" ht="12.8" hidden="false" customHeight="false" outlineLevel="0" collapsed="false">
      <c r="A25" s="18" t="s">
        <v>85</v>
      </c>
      <c r="B25" s="18" t="s">
        <v>89</v>
      </c>
      <c r="C25" s="18" t="s">
        <v>87</v>
      </c>
      <c r="D25" s="0" t="str">
        <f aca="false">IF(B23="Pointwise","Normalised","")</f>
        <v/>
      </c>
      <c r="E25" s="0" t="str">
        <f aca="false">IF(B23="Pointwise","Total weight","")</f>
        <v/>
      </c>
      <c r="F25" s="18" t="str">
        <f aca="false">IF(G$12,"ignored","# of distribution nodes")</f>
        <v># of distribution nodes</v>
      </c>
      <c r="G25" s="2" t="n">
        <v>6</v>
      </c>
      <c r="H25" s="18"/>
      <c r="K25" s="18" t="str">
        <f aca="false">IF(L$12,"ignored","# of distribution nodes")</f>
        <v># of distribution nodes</v>
      </c>
      <c r="L25" s="2" t="n">
        <v>6</v>
      </c>
      <c r="M25" s="18"/>
    </row>
    <row r="26" customFormat="false" ht="12.8" hidden="false" customHeight="false" outlineLevel="0" collapsed="false">
      <c r="B26" s="2" t="n">
        <v>18.5</v>
      </c>
      <c r="C26" s="2" t="n">
        <v>5</v>
      </c>
      <c r="D26" s="8" t="str">
        <f aca="false">IF(ISNUMBER(E26),IF(ISNUMBER(C26),C26/E26,0),"")</f>
        <v/>
      </c>
      <c r="E26" s="0" t="str">
        <f aca="true">IF(B23="Pointwise",SUMIF(INDIRECT("C"&amp;(ROW())&amp;":C"&amp;(ROW()+B24-1)),"&gt; 0"),"")</f>
        <v/>
      </c>
      <c r="F26" s="18" t="s">
        <v>85</v>
      </c>
      <c r="G26" s="18" t="s">
        <v>89</v>
      </c>
      <c r="H26" s="18" t="s">
        <v>87</v>
      </c>
      <c r="I26" s="0" t="str">
        <f aca="false">IF(G24="Pointwise","Normalised","")</f>
        <v/>
      </c>
      <c r="J26" s="0" t="str">
        <f aca="false">IF(G24="Pointwise","Total weight","")</f>
        <v/>
      </c>
      <c r="K26" s="18" t="s">
        <v>85</v>
      </c>
      <c r="L26" s="18" t="s">
        <v>89</v>
      </c>
      <c r="M26" s="18" t="s">
        <v>87</v>
      </c>
      <c r="N26" s="0" t="str">
        <f aca="false">IF(L24="Pointwise","Normalised","")</f>
        <v/>
      </c>
      <c r="O26" s="0" t="str">
        <f aca="false">IF(L24="Pointwise","Total weight","")</f>
        <v/>
      </c>
    </row>
    <row r="27" customFormat="false" ht="12.8" hidden="false" customHeight="false" outlineLevel="0" collapsed="false">
      <c r="B27" s="2" t="n">
        <v>19</v>
      </c>
      <c r="C27" s="2" t="n">
        <v>8</v>
      </c>
      <c r="D27" s="8" t="str">
        <f aca="false">IF(ISNUMBER(E27),IF(ISNUMBER(C27),C27/E27,0),"")</f>
        <v/>
      </c>
      <c r="E27" s="9" t="str">
        <f aca="false">E26</f>
        <v/>
      </c>
      <c r="G27" s="2" t="n">
        <v>18</v>
      </c>
      <c r="H27" s="2" t="n">
        <v>15</v>
      </c>
      <c r="I27" s="8" t="str">
        <f aca="false">IF(ISNUMBER(J27),IF(ISNUMBER(H27),H27/J27,0),"")</f>
        <v/>
      </c>
      <c r="J27" s="0" t="str">
        <f aca="true">IF(G24="Pointwise",SUMIF(INDIRECT("C"&amp;(ROW())&amp;":C"&amp;(ROW()+G25-1)),"&gt; 0"),"")</f>
        <v/>
      </c>
      <c r="L27" s="2" t="n">
        <v>18</v>
      </c>
      <c r="M27" s="2" t="n">
        <v>15</v>
      </c>
      <c r="N27" s="8" t="str">
        <f aca="false">IF(ISNUMBER(O27),IF(ISNUMBER(M27),M27/O27,0),"")</f>
        <v/>
      </c>
      <c r="O27" s="0" t="str">
        <f aca="true">IF(L24="Pointwise",SUMIF(INDIRECT("C"&amp;(ROW())&amp;":C"&amp;(ROW()+L25-1)),"&gt; 0"),"")</f>
        <v/>
      </c>
    </row>
    <row r="28" customFormat="false" ht="12.8" hidden="false" customHeight="false" outlineLevel="0" collapsed="false">
      <c r="B28" s="2" t="n">
        <v>20</v>
      </c>
      <c r="C28" s="2" t="n">
        <v>4</v>
      </c>
      <c r="D28" s="8" t="str">
        <f aca="false">IF(ISNUMBER(E28),IF(ISNUMBER(C28),C28/E28,0),"")</f>
        <v/>
      </c>
      <c r="E28" s="9" t="str">
        <f aca="false">E27</f>
        <v/>
      </c>
      <c r="G28" s="2" t="n">
        <v>19</v>
      </c>
      <c r="H28" s="2" t="n">
        <v>25</v>
      </c>
      <c r="I28" s="8" t="str">
        <f aca="false">IF(ISNUMBER(J28),IF(ISNUMBER(H28),H28/J28,0),"")</f>
        <v/>
      </c>
      <c r="J28" s="9" t="str">
        <f aca="false">J27</f>
        <v/>
      </c>
      <c r="L28" s="2" t="n">
        <v>19</v>
      </c>
      <c r="M28" s="2" t="n">
        <v>25</v>
      </c>
      <c r="N28" s="8" t="str">
        <f aca="false">IF(ISNUMBER(O28),IF(ISNUMBER(M28),M28/O28,0),"")</f>
        <v/>
      </c>
      <c r="O28" s="9" t="str">
        <f aca="false">O27</f>
        <v/>
      </c>
    </row>
    <row r="29" customFormat="false" ht="12.8" hidden="false" customHeight="false" outlineLevel="0" collapsed="false">
      <c r="B29" s="2" t="n">
        <v>21</v>
      </c>
      <c r="C29" s="2" t="n">
        <v>6</v>
      </c>
      <c r="D29" s="8" t="str">
        <f aca="false">IF(ISNUMBER(E29),IF(ISNUMBER(C29),C29/E29,0),"")</f>
        <v/>
      </c>
      <c r="E29" s="9" t="str">
        <f aca="false">E28</f>
        <v/>
      </c>
      <c r="G29" s="2" t="n">
        <v>20</v>
      </c>
      <c r="H29" s="2" t="n">
        <v>20</v>
      </c>
      <c r="I29" s="8" t="str">
        <f aca="false">IF(ISNUMBER(J29),IF(ISNUMBER(H29),H29/J29,0),"")</f>
        <v/>
      </c>
      <c r="J29" s="9" t="str">
        <f aca="false">J28</f>
        <v/>
      </c>
      <c r="L29" s="2" t="n">
        <v>20</v>
      </c>
      <c r="M29" s="2" t="n">
        <v>20</v>
      </c>
      <c r="N29" s="8" t="str">
        <f aca="false">IF(ISNUMBER(O29),IF(ISNUMBER(M29),M29/O29,0),"")</f>
        <v/>
      </c>
      <c r="O29" s="9" t="str">
        <f aca="false">O28</f>
        <v/>
      </c>
    </row>
    <row r="30" customFormat="false" ht="12.8" hidden="false" customHeight="false" outlineLevel="0" collapsed="false">
      <c r="B30" s="2" t="n">
        <v>24</v>
      </c>
      <c r="C30" s="2" t="n">
        <v>1</v>
      </c>
      <c r="D30" s="8" t="str">
        <f aca="false">IF(ISNUMBER(E30),IF(ISNUMBER(C30),C30/E30,0),"")</f>
        <v/>
      </c>
      <c r="E30" s="9" t="str">
        <f aca="false">E29</f>
        <v/>
      </c>
      <c r="G30" s="2" t="n">
        <v>21</v>
      </c>
      <c r="H30" s="2" t="n">
        <v>30</v>
      </c>
      <c r="I30" s="8" t="str">
        <f aca="false">IF(ISNUMBER(J30),IF(ISNUMBER(H30),H30/J30,0),"")</f>
        <v/>
      </c>
      <c r="J30" s="9" t="str">
        <f aca="false">J29</f>
        <v/>
      </c>
      <c r="L30" s="2" t="n">
        <v>21</v>
      </c>
      <c r="M30" s="2" t="n">
        <v>30</v>
      </c>
      <c r="N30" s="8" t="str">
        <f aca="false">IF(ISNUMBER(O30),IF(ISNUMBER(M30),M30/O30,0),"")</f>
        <v/>
      </c>
      <c r="O30" s="9" t="str">
        <f aca="false">O29</f>
        <v/>
      </c>
    </row>
    <row r="31" customFormat="false" ht="12.8" hidden="false" customHeight="false" outlineLevel="0" collapsed="false">
      <c r="B31" s="2" t="n">
        <v>25</v>
      </c>
      <c r="C31" s="2" t="n">
        <v>0</v>
      </c>
      <c r="D31" s="8" t="str">
        <f aca="false">IF(ISNUMBER(E31),IF(ISNUMBER(C31),C31/E31,0),"")</f>
        <v/>
      </c>
      <c r="E31" s="9" t="str">
        <f aca="false">E30</f>
        <v/>
      </c>
      <c r="G31" s="2" t="n">
        <v>24</v>
      </c>
      <c r="H31" s="2" t="n">
        <v>10</v>
      </c>
      <c r="I31" s="8" t="str">
        <f aca="false">IF(ISNUMBER(J31),IF(ISNUMBER(H31),H31/J31,0),"")</f>
        <v/>
      </c>
      <c r="J31" s="9" t="str">
        <f aca="false">J30</f>
        <v/>
      </c>
      <c r="L31" s="2" t="n">
        <v>24</v>
      </c>
      <c r="M31" s="2" t="n">
        <v>10</v>
      </c>
      <c r="N31" s="8" t="str">
        <f aca="false">IF(ISNUMBER(O31),IF(ISNUMBER(M31),M31/O31,0),"")</f>
        <v/>
      </c>
      <c r="O31" s="9" t="str">
        <f aca="false">O30</f>
        <v/>
      </c>
    </row>
    <row r="32" customFormat="false" ht="12.8" hidden="false" customHeight="false" outlineLevel="0" collapsed="false">
      <c r="G32" s="2" t="n">
        <v>25</v>
      </c>
      <c r="H32" s="2" t="n">
        <v>0</v>
      </c>
      <c r="I32" s="8" t="str">
        <f aca="false">IF(ISNUMBER(J32),IF(ISNUMBER(H32),H32/J32,0),"")</f>
        <v/>
      </c>
      <c r="J32" s="9" t="str">
        <f aca="false">J31</f>
        <v/>
      </c>
      <c r="L32" s="2" t="n">
        <v>25</v>
      </c>
      <c r="M32" s="2" t="n">
        <v>0</v>
      </c>
      <c r="N32" s="8" t="str">
        <f aca="false">IF(ISNUMBER(O32),IF(ISNUMBER(M32),M32/O32,0),"")</f>
        <v/>
      </c>
      <c r="O32" s="9" t="str">
        <f aca="false">O31</f>
        <v/>
      </c>
    </row>
  </sheetData>
  <mergeCells count="1">
    <mergeCell ref="A1:B1"/>
  </mergeCells>
  <dataValidations count="8">
    <dataValidation allowBlank="false" operator="equal" showDropDown="false" showErrorMessage="true" showInputMessage="false" sqref="B10:B12 G10:G12 L10:L12" type="list">
      <formula1>Misc!$A$1:$A$2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" showDropDown="false" showErrorMessage="true" showInputMessage="false" sqref="B6 G6 L6" type="decimal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8:B9 G8:G9 L8:L9" type="decimal">
      <formula1>0</formula1>
      <formula2>0</formula2>
    </dataValidation>
    <dataValidation allowBlank="false" operator="greaterThanOrEqual" showDropDown="false" showErrorMessage="true" showInputMessage="false" sqref="B13 G13 L13" type="decimal">
      <formula1>0</formula1>
      <formula2>0</formula2>
    </dataValidation>
    <dataValidation allowBlank="false" operator="greaterThan" showDropDown="false" showErrorMessage="true" showInputMessage="false" sqref="B16 G16 L16 B24 G25 L25" type="whole">
      <formula1>0</formula1>
      <formula2>0</formula2>
    </dataValidation>
    <dataValidation allowBlank="false" operator="equal" showDropDown="false" showErrorMessage="true" showInputMessage="false" sqref="B15 G15 L15 B23 G24 L24" type="list">
      <formula1>Misc!$B$1:$B$3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6.0510204081633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90</v>
      </c>
      <c r="B1" s="1"/>
    </row>
    <row r="3" customFormat="false" ht="12.8" hidden="false" customHeight="false" outlineLevel="0" collapsed="false">
      <c r="A3" s="0" t="s">
        <v>91</v>
      </c>
      <c r="B3" s="3" t="n">
        <v>12</v>
      </c>
      <c r="C3" s="0" t="s">
        <v>55</v>
      </c>
    </row>
    <row r="4" customFormat="false" ht="12.8" hidden="false" customHeight="false" outlineLevel="0" collapsed="false">
      <c r="A4" s="0" t="s">
        <v>92</v>
      </c>
      <c r="B4" s="7" t="n">
        <v>0</v>
      </c>
    </row>
    <row r="5" customFormat="false" ht="12.8" hidden="false" customHeight="false" outlineLevel="0" collapsed="false">
      <c r="A5" s="18" t="str">
        <f aca="false">IF(B4,"Probability of attrition/period","ignored")</f>
        <v>ignored</v>
      </c>
      <c r="B5" s="19" t="n">
        <v>0.02</v>
      </c>
    </row>
    <row r="7" customFormat="false" ht="12.8" hidden="false" customHeight="false" outlineLevel="0" collapsed="false">
      <c r="A7" s="18" t="str">
        <f aca="false">IF(B4,"ignored","Attrition rate")</f>
        <v>Attrition rate</v>
      </c>
      <c r="B7" s="18" t="s">
        <v>20</v>
      </c>
      <c r="C7" s="18" t="s">
        <v>93</v>
      </c>
    </row>
    <row r="8" customFormat="false" ht="12.8" hidden="false" customHeight="false" outlineLevel="0" collapsed="false">
      <c r="B8" s="2" t="n">
        <v>0</v>
      </c>
      <c r="C8" s="19" t="n">
        <v>0.02</v>
      </c>
    </row>
    <row r="9" customFormat="false" ht="12.8" hidden="false" customHeight="false" outlineLevel="0" collapsed="false">
      <c r="B9" s="2" t="n">
        <v>4</v>
      </c>
      <c r="C9" s="19" t="n">
        <v>0.015</v>
      </c>
    </row>
    <row r="10" customFormat="false" ht="12.8" hidden="false" customHeight="false" outlineLevel="0" collapsed="false">
      <c r="B10" s="2" t="n">
        <v>20</v>
      </c>
      <c r="C10" s="19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9285714285714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94</v>
      </c>
      <c r="B1" s="1"/>
    </row>
    <row r="3" customFormat="false" ht="12.8" hidden="false" customHeight="false" outlineLevel="0" collapsed="false">
      <c r="A3" s="0" t="s">
        <v>95</v>
      </c>
      <c r="B3" s="3" t="n">
        <v>1</v>
      </c>
      <c r="C3" s="0" t="s">
        <v>55</v>
      </c>
    </row>
    <row r="4" customFormat="false" ht="12.8" hidden="false" customHeight="false" outlineLevel="0" collapsed="false">
      <c r="A4" s="0" t="s">
        <v>56</v>
      </c>
      <c r="B4" s="3" t="n">
        <v>0</v>
      </c>
      <c r="C4" s="0" t="s">
        <v>55</v>
      </c>
    </row>
    <row r="5" customFormat="false" ht="12.8" hidden="false" customHeight="false" outlineLevel="0" collapsed="false">
      <c r="A5" s="0" t="s">
        <v>96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97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8" activeCellId="0" sqref="D8"/>
    </sheetView>
  </sheetViews>
  <sheetFormatPr defaultRowHeight="12.8"/>
  <cols>
    <col collapsed="false" hidden="false" max="1" min="1" style="0" width="18.0867346938776"/>
  </cols>
  <sheetData>
    <row r="1" customFormat="false" ht="15" hidden="false" customHeight="false" outlineLevel="0" collapsed="false">
      <c r="A1" s="20" t="s">
        <v>98</v>
      </c>
    </row>
    <row r="3" customFormat="false" ht="13.8" hidden="false" customHeight="false" outlineLevel="0" collapsed="false">
      <c r="A3" s="21" t="s">
        <v>99</v>
      </c>
      <c r="E3" s="21" t="s">
        <v>100</v>
      </c>
      <c r="F3" s="3" t="n">
        <v>0</v>
      </c>
    </row>
    <row r="5" customFormat="false" ht="12.8" hidden="false" customHeight="false" outlineLevel="0" collapsed="false">
      <c r="A5" s="0" t="s">
        <v>101</v>
      </c>
      <c r="B5" s="7" t="n">
        <v>1</v>
      </c>
      <c r="E5" s="0" t="s">
        <v>102</v>
      </c>
      <c r="F5" s="2" t="s">
        <v>33</v>
      </c>
      <c r="I5" s="0" t="s">
        <v>102</v>
      </c>
      <c r="J5" s="2"/>
      <c r="M5" s="0" t="s">
        <v>102</v>
      </c>
      <c r="N5" s="2" t="s">
        <v>103</v>
      </c>
    </row>
    <row r="6" customFormat="false" ht="12.8" hidden="false" customHeight="false" outlineLevel="0" collapsed="false">
      <c r="A6" s="0" t="s">
        <v>104</v>
      </c>
      <c r="B6" s="3" t="n">
        <v>12</v>
      </c>
      <c r="C6" s="0" t="s">
        <v>55</v>
      </c>
      <c r="E6" s="0" t="s">
        <v>104</v>
      </c>
      <c r="F6" s="3" t="n">
        <v>12</v>
      </c>
      <c r="G6" s="0" t="s">
        <v>55</v>
      </c>
      <c r="I6" s="0" t="s">
        <v>104</v>
      </c>
      <c r="J6" s="3" t="n">
        <v>6</v>
      </c>
      <c r="K6" s="0" t="s">
        <v>55</v>
      </c>
      <c r="M6" s="0" t="s">
        <v>104</v>
      </c>
      <c r="N6" s="3" t="n">
        <v>12</v>
      </c>
      <c r="O6" s="0" t="s">
        <v>55</v>
      </c>
    </row>
    <row r="7" customFormat="false" ht="12.8" hidden="false" customHeight="false" outlineLevel="0" collapsed="false">
      <c r="A7" s="0" t="s">
        <v>105</v>
      </c>
      <c r="B7" s="7" t="n">
        <v>1</v>
      </c>
      <c r="E7" s="0" t="s">
        <v>105</v>
      </c>
      <c r="F7" s="7" t="n">
        <v>1</v>
      </c>
      <c r="I7" s="0" t="s">
        <v>105</v>
      </c>
      <c r="J7" s="7" t="n">
        <v>1</v>
      </c>
      <c r="M7" s="0" t="s">
        <v>105</v>
      </c>
      <c r="N7" s="7" t="n">
        <v>1</v>
      </c>
    </row>
    <row r="8" customFormat="false" ht="12.8" hidden="false" customHeight="false" outlineLevel="0" collapsed="false">
      <c r="A8" s="0" t="s">
        <v>106</v>
      </c>
      <c r="B8" s="7" t="n">
        <v>1</v>
      </c>
      <c r="E8" s="0" t="s">
        <v>106</v>
      </c>
      <c r="F8" s="7" t="n">
        <v>1</v>
      </c>
      <c r="I8" s="0" t="s">
        <v>106</v>
      </c>
      <c r="J8" s="7" t="n">
        <v>1</v>
      </c>
      <c r="M8" s="0" t="s">
        <v>106</v>
      </c>
      <c r="N8" s="7" t="n">
        <v>1</v>
      </c>
    </row>
    <row r="9" customFormat="false" ht="12.8" hidden="false" customHeight="false" outlineLevel="0" collapsed="false">
      <c r="A9" s="0" t="s">
        <v>107</v>
      </c>
      <c r="B9" s="7" t="n">
        <v>1</v>
      </c>
      <c r="E9" s="0" t="s">
        <v>107</v>
      </c>
      <c r="F9" s="7" t="n">
        <v>1</v>
      </c>
      <c r="I9" s="0" t="s">
        <v>107</v>
      </c>
      <c r="J9" s="7" t="n">
        <v>1</v>
      </c>
      <c r="M9" s="0" t="s">
        <v>107</v>
      </c>
      <c r="N9" s="7" t="n">
        <v>1</v>
      </c>
    </row>
    <row r="10" customFormat="false" ht="12.8" hidden="false" customHeight="false" outlineLevel="0" collapsed="false">
      <c r="A10" s="0" t="s">
        <v>108</v>
      </c>
      <c r="B10" s="7" t="n">
        <v>1</v>
      </c>
      <c r="E10" s="0" t="s">
        <v>108</v>
      </c>
      <c r="F10" s="7" t="n">
        <v>1</v>
      </c>
      <c r="I10" s="0" t="s">
        <v>108</v>
      </c>
      <c r="J10" s="7" t="n">
        <v>1</v>
      </c>
      <c r="M10" s="0" t="s">
        <v>108</v>
      </c>
      <c r="N10" s="7" t="n">
        <v>1</v>
      </c>
    </row>
    <row r="11" customFormat="false" ht="12.8" hidden="false" customHeight="false" outlineLevel="0" collapsed="false">
      <c r="A11" s="5" t="s">
        <v>109</v>
      </c>
      <c r="E11" s="5" t="s">
        <v>109</v>
      </c>
      <c r="I11" s="5" t="s">
        <v>109</v>
      </c>
      <c r="M11" s="5" t="s">
        <v>109</v>
      </c>
    </row>
    <row r="12" customFormat="false" ht="12.8" hidden="false" customHeight="false" outlineLevel="0" collapsed="false">
      <c r="A12" s="0" t="s">
        <v>110</v>
      </c>
      <c r="B12" s="2" t="s">
        <v>27</v>
      </c>
      <c r="E12" s="0" t="s">
        <v>110</v>
      </c>
      <c r="F12" s="2"/>
      <c r="I12" s="0" t="s">
        <v>110</v>
      </c>
      <c r="J12" s="2" t="s">
        <v>31</v>
      </c>
      <c r="M12" s="0" t="s">
        <v>110</v>
      </c>
      <c r="N12" s="2"/>
    </row>
    <row r="13" customFormat="false" ht="12.8" hidden="false" customHeight="false" outlineLevel="0" collapsed="false">
      <c r="A13" s="0" t="s">
        <v>111</v>
      </c>
      <c r="B13" s="7" t="n">
        <v>1</v>
      </c>
      <c r="E13" s="0" t="s">
        <v>111</v>
      </c>
      <c r="F13" s="7" t="n">
        <v>1</v>
      </c>
      <c r="I13" s="0" t="s">
        <v>111</v>
      </c>
      <c r="J13" s="7" t="n">
        <v>1</v>
      </c>
      <c r="M13" s="0" t="s">
        <v>111</v>
      </c>
      <c r="N13" s="7" t="n">
        <v>1</v>
      </c>
    </row>
    <row r="14" customFormat="false" ht="12.8" hidden="false" customHeight="false" outlineLevel="0" collapsed="false">
      <c r="A14" s="0" t="s">
        <v>112</v>
      </c>
      <c r="B14" s="7" t="n">
        <v>1</v>
      </c>
      <c r="E14" s="0" t="s">
        <v>112</v>
      </c>
      <c r="F14" s="7" t="n">
        <v>1</v>
      </c>
      <c r="I14" s="0" t="s">
        <v>112</v>
      </c>
      <c r="J14" s="7" t="n">
        <v>0</v>
      </c>
      <c r="M14" s="0" t="s">
        <v>112</v>
      </c>
      <c r="N14" s="7" t="n">
        <v>1</v>
      </c>
    </row>
    <row r="15" customFormat="false" ht="12.8" hidden="false" customHeight="false" outlineLevel="0" collapsed="false">
      <c r="A15" s="0" t="s">
        <v>113</v>
      </c>
      <c r="B15" s="7" t="n">
        <v>0</v>
      </c>
      <c r="E15" s="0" t="s">
        <v>113</v>
      </c>
      <c r="F15" s="7" t="n">
        <v>0</v>
      </c>
      <c r="I15" s="0" t="s">
        <v>113</v>
      </c>
      <c r="J15" s="7" t="n">
        <v>0</v>
      </c>
      <c r="M15" s="0" t="s">
        <v>113</v>
      </c>
      <c r="N15" s="7" t="n">
        <v>1</v>
      </c>
    </row>
    <row r="16" customFormat="false" ht="12.8" hidden="false" customHeight="false" outlineLevel="0" collapsed="false">
      <c r="A16" s="0" t="s">
        <v>114</v>
      </c>
      <c r="B16" s="7" t="n">
        <v>0</v>
      </c>
      <c r="E16" s="0" t="s">
        <v>114</v>
      </c>
      <c r="F16" s="7" t="n">
        <v>0</v>
      </c>
      <c r="I16" s="0" t="s">
        <v>114</v>
      </c>
      <c r="J16" s="7" t="n">
        <v>1</v>
      </c>
      <c r="M16" s="0" t="s">
        <v>114</v>
      </c>
      <c r="N16" s="7" t="n">
        <v>1</v>
      </c>
    </row>
  </sheetData>
  <dataValidations count="3">
    <dataValidation allowBlank="true" operator="equal" showDropDown="false" showErrorMessage="true" showInputMessage="false" sqref="F5 J5 N5 B12 F12 J12 N12" type="none">
      <formula1>0</formula1>
      <formula2>0</formula2>
    </dataValidation>
    <dataValidation allowBlank="false" operator="greaterThanOrEqual" showDropDown="false" showErrorMessage="true" showInputMessage="false" sqref="F3 B6 F6 J6 N6" type="whole">
      <formula1>0</formula1>
      <formula2>0</formula2>
    </dataValidation>
    <dataValidation allowBlank="false" operator="equal" showDropDown="false" showErrorMessage="true" showInputMessage="false" sqref="B5 B7:B10 F7:F10 J7:J10 N7:N10 B13:B16 F13:F16 J13:J16 N13:N16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2018-08-02T15:41:23Z</dcterms:modified>
  <cp:revision>271</cp:revision>
  <dc:subject/>
  <dc:title/>
</cp:coreProperties>
</file>