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ktop\Documents\Brinan's Documents\Portfolio\"/>
    </mc:Choice>
  </mc:AlternateContent>
  <xr:revisionPtr revIDLastSave="0" documentId="8_{110C55BF-A840-4691-9E5E-90F425D1D911}" xr6:coauthVersionLast="47" xr6:coauthVersionMax="47" xr10:uidLastSave="{00000000-0000-0000-0000-000000000000}"/>
  <bookViews>
    <workbookView xWindow="-120" yWindow="-120" windowWidth="24240" windowHeight="13740" xr2:uid="{3AFAFFD4-CDAE-48FC-A89F-442B4C912D93}"/>
  </bookViews>
  <sheets>
    <sheet name="Price vs Demand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  <c r="B40" i="1" s="1"/>
  <c r="H34" i="1"/>
  <c r="D34" i="1"/>
  <c r="C34" i="1"/>
  <c r="G34" i="1" s="1"/>
  <c r="B34" i="1"/>
  <c r="F34" i="1" s="1"/>
  <c r="G33" i="1"/>
  <c r="F33" i="1"/>
  <c r="D33" i="1"/>
  <c r="H33" i="1" s="1"/>
  <c r="C33" i="1"/>
  <c r="B33" i="1"/>
  <c r="H32" i="1"/>
  <c r="D32" i="1"/>
  <c r="C32" i="1"/>
  <c r="G32" i="1" s="1"/>
  <c r="B32" i="1"/>
  <c r="F32" i="1" s="1"/>
  <c r="G31" i="1"/>
  <c r="F31" i="1"/>
  <c r="D31" i="1"/>
  <c r="H31" i="1" s="1"/>
  <c r="C31" i="1"/>
  <c r="B31" i="1"/>
  <c r="H30" i="1"/>
  <c r="D30" i="1"/>
  <c r="C30" i="1"/>
  <c r="G30" i="1" s="1"/>
  <c r="B30" i="1"/>
  <c r="F30" i="1" s="1"/>
  <c r="G29" i="1"/>
  <c r="F29" i="1"/>
  <c r="D29" i="1"/>
  <c r="H29" i="1" s="1"/>
  <c r="C29" i="1"/>
  <c r="B29" i="1"/>
  <c r="H28" i="1"/>
  <c r="D28" i="1"/>
  <c r="C28" i="1"/>
  <c r="G28" i="1" s="1"/>
  <c r="B28" i="1"/>
  <c r="F28" i="1" s="1"/>
  <c r="G27" i="1"/>
  <c r="F27" i="1"/>
  <c r="D27" i="1"/>
  <c r="H27" i="1" s="1"/>
  <c r="C27" i="1"/>
  <c r="B27" i="1"/>
  <c r="H26" i="1"/>
  <c r="D26" i="1"/>
  <c r="C26" i="1"/>
  <c r="G26" i="1" s="1"/>
  <c r="B26" i="1"/>
  <c r="F26" i="1" s="1"/>
  <c r="G25" i="1"/>
  <c r="F25" i="1"/>
  <c r="D25" i="1"/>
  <c r="H25" i="1" s="1"/>
  <c r="C25" i="1"/>
  <c r="B25" i="1"/>
  <c r="H24" i="1"/>
  <c r="D24" i="1"/>
  <c r="C24" i="1"/>
  <c r="G24" i="1" s="1"/>
  <c r="B24" i="1"/>
  <c r="F24" i="1" s="1"/>
  <c r="G23" i="1"/>
  <c r="G35" i="1" s="1"/>
  <c r="F23" i="1"/>
  <c r="F35" i="1" s="1"/>
  <c r="D23" i="1"/>
  <c r="H23" i="1" s="1"/>
  <c r="H35" i="1" s="1"/>
  <c r="C23" i="1"/>
  <c r="B23" i="1"/>
  <c r="B45" i="1" l="1"/>
  <c r="B43" i="1"/>
  <c r="B47" i="1" l="1"/>
  <c r="B84" i="1" l="1"/>
  <c r="F41" i="1"/>
</calcChain>
</file>

<file path=xl/sharedStrings.xml><?xml version="1.0" encoding="utf-8"?>
<sst xmlns="http://schemas.openxmlformats.org/spreadsheetml/2006/main" count="36" uniqueCount="29">
  <si>
    <t>The 19th Hole</t>
  </si>
  <si>
    <t>Month</t>
  </si>
  <si>
    <t>Price</t>
  </si>
  <si>
    <t>Demand(00s)</t>
  </si>
  <si>
    <t>Linear: y=mx+b</t>
  </si>
  <si>
    <t>Exponential: y=ae^(bx)</t>
  </si>
  <si>
    <t>Power: y=ax^b</t>
  </si>
  <si>
    <t>Slope(m)</t>
  </si>
  <si>
    <t>Constant(a)</t>
  </si>
  <si>
    <t>Exponent(b)</t>
  </si>
  <si>
    <t>Intercept(b)</t>
  </si>
  <si>
    <t>Predictions based on models</t>
  </si>
  <si>
    <t>Absolute errors</t>
  </si>
  <si>
    <t>Price(c)</t>
  </si>
  <si>
    <t>Linear</t>
  </si>
  <si>
    <t>Exponential</t>
  </si>
  <si>
    <t>Power</t>
  </si>
  <si>
    <t>Demand</t>
  </si>
  <si>
    <t>Linear error</t>
  </si>
  <si>
    <t>Exponential error</t>
  </si>
  <si>
    <t>Power error</t>
  </si>
  <si>
    <t>Averages</t>
  </si>
  <si>
    <t>Model the business</t>
  </si>
  <si>
    <t>Cost</t>
  </si>
  <si>
    <t>Sale price</t>
  </si>
  <si>
    <t>Actual demand</t>
  </si>
  <si>
    <t>Profit</t>
  </si>
  <si>
    <t>Total Cost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</si>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</sst>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Ksh&quot;* #,##0.00_-;\-&quot;Ksh&quot;* #,##0.00_-;_-&quot;Ksh&quot;* &quot;-&quot;??_-;_-@_-"/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3">
    <xf numFmtId="0" fontId="0" fillId="0" borderId="0" xfId="0"/>
    <xf numFmtId="0" fontId="2" fillId="0" borderId="0" xfId="4" applyBorder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3" fontId="0" fillId="0" borderId="2" xfId="1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164" fontId="0" fillId="0" borderId="15" xfId="0" applyNumberFormat="1" applyBorder="1"/>
    <xf numFmtId="164" fontId="0" fillId="0" borderId="2" xfId="0" applyNumberFormat="1" applyBorder="1"/>
    <xf numFmtId="165" fontId="0" fillId="0" borderId="16" xfId="0" applyNumberFormat="1" applyBorder="1"/>
    <xf numFmtId="166" fontId="0" fillId="0" borderId="15" xfId="3" applyNumberFormat="1" applyFont="1" applyBorder="1"/>
    <xf numFmtId="166" fontId="0" fillId="0" borderId="2" xfId="3" applyNumberFormat="1" applyFont="1" applyBorder="1"/>
    <xf numFmtId="166" fontId="0" fillId="0" borderId="16" xfId="3" applyNumberFormat="1" applyFont="1" applyBorder="1"/>
    <xf numFmtId="164" fontId="0" fillId="0" borderId="17" xfId="0" applyNumberFormat="1" applyBorder="1"/>
    <xf numFmtId="164" fontId="0" fillId="0" borderId="18" xfId="0" applyNumberFormat="1" applyBorder="1"/>
    <xf numFmtId="165" fontId="0" fillId="0" borderId="19" xfId="0" applyNumberFormat="1" applyBorder="1"/>
    <xf numFmtId="166" fontId="0" fillId="0" borderId="17" xfId="3" applyNumberFormat="1" applyFont="1" applyBorder="1"/>
    <xf numFmtId="166" fontId="0" fillId="0" borderId="18" xfId="3" applyNumberFormat="1" applyFont="1" applyBorder="1"/>
    <xf numFmtId="166" fontId="0" fillId="0" borderId="19" xfId="3" applyNumberFormat="1" applyFont="1" applyBorder="1"/>
    <xf numFmtId="0" fontId="1" fillId="3" borderId="0" xfId="6"/>
    <xf numFmtId="166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1" fontId="0" fillId="0" borderId="0" xfId="0" applyNumberFormat="1"/>
    <xf numFmtId="44" fontId="0" fillId="0" borderId="2" xfId="2" applyFont="1" applyBorder="1"/>
    <xf numFmtId="44" fontId="5" fillId="0" borderId="2" xfId="2" applyFont="1" applyBorder="1"/>
    <xf numFmtId="0" fontId="1" fillId="2" borderId="0" xfId="5"/>
    <xf numFmtId="44" fontId="0" fillId="0" borderId="0" xfId="2" applyFont="1"/>
    <xf numFmtId="44" fontId="0" fillId="0" borderId="0" xfId="0" applyNumberForma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textRotation="90"/>
    </xf>
  </cellXfs>
  <cellStyles count="7">
    <cellStyle name="40% - Accent1" xfId="5" builtinId="31"/>
    <cellStyle name="40% - Accent2" xfId="6" builtinId="35"/>
    <cellStyle name="Comma" xfId="1" builtinId="3"/>
    <cellStyle name="Currency" xfId="2" builtinId="4"/>
    <cellStyle name="Heading 1" xfId="4" builtinId="16"/>
    <cellStyle name="Normal" xfId="0" builtinId="0"/>
    <cellStyle name="Percent" xfId="3" builtinId="5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vs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'Price vs Demand'!$C$2</c:f>
              <c:strCache>
                <c:ptCount val="1"/>
                <c:pt idx="0">
                  <c:v>Demand(00s)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7755052493438321"/>
                  <c:y val="-0.57867855059784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21556430446194225"/>
                  <c:y val="-0.538293234179060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8.1963254593175855E-2"/>
                  <c:y val="-0.53974992709244674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KE"/>
                </a:p>
              </c:txPr>
            </c:trendlineLbl>
          </c:trendline>
          <c:xVal>
            <c:numRef>
              <c:f>'Price vs Demand'!$B$3:$B$14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'Price vs Demand'!$C$3:$C$14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8E1-487A-B3CF-CFD1B4CBD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914816"/>
        <c:axId val="1251916256"/>
      </c:scatterChart>
      <c:valAx>
        <c:axId val="125191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251916256"/>
        <c:crosses val="autoZero"/>
        <c:crossBetween val="midCat"/>
      </c:valAx>
      <c:valAx>
        <c:axId val="125191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25191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</a:t>
            </a:r>
            <a:r>
              <a:rPr lang="en-US" baseline="0"/>
              <a:t> </a:t>
            </a:r>
            <a:r>
              <a:rPr lang="en-US"/>
              <a:t>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'Price vs Demand'!$F$40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'Price vs Demand'!$E$41:$E$76</c:f>
              <c:numCache>
                <c:formatCode>_("Ksh"* #,##0.00_);_("Ksh"* \(#,##0.00\);_("Ksh"* "-"??_);_(@_)</c:formatCode>
                <c:ptCount val="36"/>
                <c:pt idx="1">
                  <c:v>260</c:v>
                </c:pt>
                <c:pt idx="2">
                  <c:v>270</c:v>
                </c:pt>
                <c:pt idx="3">
                  <c:v>280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320</c:v>
                </c:pt>
                <c:pt idx="8">
                  <c:v>330</c:v>
                </c:pt>
                <c:pt idx="9">
                  <c:v>340</c:v>
                </c:pt>
                <c:pt idx="10">
                  <c:v>350</c:v>
                </c:pt>
                <c:pt idx="11">
                  <c:v>360</c:v>
                </c:pt>
                <c:pt idx="12">
                  <c:v>370</c:v>
                </c:pt>
                <c:pt idx="13">
                  <c:v>380</c:v>
                </c:pt>
                <c:pt idx="14">
                  <c:v>390</c:v>
                </c:pt>
                <c:pt idx="15">
                  <c:v>400</c:v>
                </c:pt>
                <c:pt idx="16">
                  <c:v>410</c:v>
                </c:pt>
                <c:pt idx="17">
                  <c:v>420</c:v>
                </c:pt>
                <c:pt idx="18">
                  <c:v>430</c:v>
                </c:pt>
                <c:pt idx="19">
                  <c:v>440</c:v>
                </c:pt>
                <c:pt idx="20">
                  <c:v>450</c:v>
                </c:pt>
                <c:pt idx="21">
                  <c:v>460</c:v>
                </c:pt>
                <c:pt idx="22">
                  <c:v>470</c:v>
                </c:pt>
                <c:pt idx="23">
                  <c:v>480</c:v>
                </c:pt>
                <c:pt idx="24">
                  <c:v>490</c:v>
                </c:pt>
                <c:pt idx="25">
                  <c:v>500</c:v>
                </c:pt>
                <c:pt idx="26">
                  <c:v>510</c:v>
                </c:pt>
                <c:pt idx="27">
                  <c:v>520</c:v>
                </c:pt>
                <c:pt idx="28">
                  <c:v>530</c:v>
                </c:pt>
                <c:pt idx="29">
                  <c:v>540</c:v>
                </c:pt>
                <c:pt idx="30">
                  <c:v>550</c:v>
                </c:pt>
                <c:pt idx="31">
                  <c:v>560</c:v>
                </c:pt>
                <c:pt idx="32">
                  <c:v>570</c:v>
                </c:pt>
                <c:pt idx="33">
                  <c:v>580</c:v>
                </c:pt>
                <c:pt idx="34">
                  <c:v>590</c:v>
                </c:pt>
                <c:pt idx="35">
                  <c:v>600</c:v>
                </c:pt>
              </c:numCache>
            </c:numRef>
          </c:xVal>
          <c:yVal>
            <c:numRef>
              <c:f>'Price vs Demand'!$F$41:$F$76</c:f>
              <c:numCache>
                <c:formatCode>_("Ksh"* #,##0.00_);_("Ksh"* \(#,##0.00\);_("Ksh"* "-"??_);_(@_)</c:formatCode>
                <c:ptCount val="36"/>
                <c:pt idx="0">
                  <c:v>955163.26238462282</c:v>
                </c:pt>
                <c:pt idx="1">
                  <c:v>144859.72842847556</c:v>
                </c:pt>
                <c:pt idx="2">
                  <c:v>269590.60184817808</c:v>
                </c:pt>
                <c:pt idx="3">
                  <c:v>377277.18719872413</c:v>
                </c:pt>
                <c:pt idx="4">
                  <c:v>470458.61526328744</c:v>
                </c:pt>
                <c:pt idx="5">
                  <c:v>551238.40185229108</c:v>
                </c:pt>
                <c:pt idx="6">
                  <c:v>621369.53021456813</c:v>
                </c:pt>
                <c:pt idx="7">
                  <c:v>682320.93416212313</c:v>
                </c:pt>
                <c:pt idx="8">
                  <c:v>735329.86392835062</c:v>
                </c:pt>
                <c:pt idx="9">
                  <c:v>781443.44106265297</c:v>
                </c:pt>
                <c:pt idx="10">
                  <c:v>821551.86522268457</c:v>
                </c:pt>
                <c:pt idx="11">
                  <c:v>856415.12424477958</c:v>
                </c:pt>
                <c:pt idx="12">
                  <c:v>886684.61116254725</c:v>
                </c:pt>
                <c:pt idx="13">
                  <c:v>912920.72098907013</c:v>
                </c:pt>
                <c:pt idx="14">
                  <c:v>935607.253438466</c:v>
                </c:pt>
                <c:pt idx="15">
                  <c:v>955163.26238462282</c:v>
                </c:pt>
                <c:pt idx="16">
                  <c:v>971952.85243747453</c:v>
                </c:pt>
                <c:pt idx="17">
                  <c:v>986293.31587235699</c:v>
                </c:pt>
                <c:pt idx="18">
                  <c:v>998461.92082203622</c:v>
                </c:pt>
                <c:pt idx="19">
                  <c:v>1008701.5979665397</c:v>
                </c:pt>
                <c:pt idx="20">
                  <c:v>1017225.7233983984</c:v>
                </c:pt>
                <c:pt idx="21">
                  <c:v>1024222.1565401531</c:v>
                </c:pt>
                <c:pt idx="22">
                  <c:v>1029856.6614397548</c:v>
                </c:pt>
                <c:pt idx="23">
                  <c:v>1034275.8155834542</c:v>
                </c:pt>
                <c:pt idx="24">
                  <c:v>1037609.4911199291</c:v>
                </c:pt>
                <c:pt idx="25">
                  <c:v>1039972.9779989794</c:v>
                </c:pt>
                <c:pt idx="26">
                  <c:v>1041468.8061629091</c:v>
                </c:pt>
                <c:pt idx="27">
                  <c:v>1042188.3139489595</c:v>
                </c:pt>
                <c:pt idx="28">
                  <c:v>1042213.0017719698</c:v>
                </c:pt>
                <c:pt idx="29">
                  <c:v>1041615.7035724644</c:v>
                </c:pt>
                <c:pt idx="30">
                  <c:v>1040461.6031350964</c:v>
                </c:pt>
                <c:pt idx="31">
                  <c:v>1038809.1179690239</c:v>
                </c:pt>
                <c:pt idx="32">
                  <c:v>1036710.669808225</c:v>
                </c:pt>
                <c:pt idx="33">
                  <c:v>1034213.3577876764</c:v>
                </c:pt>
                <c:pt idx="34">
                  <c:v>1031359.5478624469</c:v>
                </c:pt>
                <c:pt idx="35">
                  <c:v>1028187.3899667513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B7-489F-A683-E616C3E8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235392"/>
        <c:axId val="1802235872"/>
      </c:scatterChart>
      <c:valAx>
        <c:axId val="180223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Ksh&quot;* #,##0.00_);_(&quot;Ksh&quot;* \(#,##0.00\);_(&quot;Ksh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802235872"/>
        <c:crosses val="autoZero"/>
        <c:crossBetween val="midCat"/>
      </c:valAx>
      <c:valAx>
        <c:axId val="180223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Ksh&quot;* #,##0.00_);_(&quot;Ksh&quot;* \(#,##0.00\);_(&quot;Ksh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80223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195262</xdr:colOff>
      <xdr:row>0</xdr:row>
      <xdr:rowOff>28575</xdr:rowOff>
    </xdr:from>
    <xdr:to>
      <xdr:col>13</xdr:col>
      <xdr:colOff>500062</xdr:colOff>
      <xdr:row>14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A5D7D5-8336-43DF-B4AA-07FB7ECC35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585787</xdr:colOff>
      <xdr:row>44</xdr:row>
      <xdr:rowOff>0</xdr:rowOff>
    </xdr:from>
    <xdr:to>
      <xdr:col>13</xdr:col>
      <xdr:colOff>233362</xdr:colOff>
      <xdr:row>58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507428-D9C6-4371-B720-4FBA6D05AF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Desktop\Documents\Brinan's%20Documents\Portfolio\Business%20analytics.xlsx" TargetMode="External"/><Relationship Id="rId1" Type="http://schemas.openxmlformats.org/officeDocument/2006/relationships/externalLinkPath" Target="Business%20analy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One-way"/>
      <sheetName val="Sample"/>
      <sheetName val="Two-way"/>
      <sheetName val="Price vs Demand"/>
      <sheetName val="NPV"/>
      <sheetName val="Linear Programming"/>
      <sheetName val="LP &amp; Net profit"/>
      <sheetName val="LP &amp; Investment allocation"/>
      <sheetName val="LP &amp; Transportation"/>
      <sheetName val="Transportation problem"/>
      <sheetName val="Assignment problem 1"/>
      <sheetName val="Assignment problem 2"/>
      <sheetName val="Binary Decision"/>
      <sheetName val="Nonlinear program(min)"/>
      <sheetName val="Non-linear programming(max)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C2" t="str">
            <v>Demand(00s)</v>
          </cell>
        </row>
        <row r="3">
          <cell r="B3">
            <v>450</v>
          </cell>
          <cell r="C3">
            <v>45</v>
          </cell>
        </row>
        <row r="4">
          <cell r="B4">
            <v>300</v>
          </cell>
          <cell r="C4">
            <v>103</v>
          </cell>
        </row>
        <row r="5">
          <cell r="B5">
            <v>440</v>
          </cell>
          <cell r="C5">
            <v>49</v>
          </cell>
        </row>
        <row r="6">
          <cell r="B6">
            <v>360</v>
          </cell>
          <cell r="C6">
            <v>86</v>
          </cell>
        </row>
        <row r="7">
          <cell r="B7">
            <v>290</v>
          </cell>
          <cell r="C7">
            <v>125</v>
          </cell>
        </row>
        <row r="8">
          <cell r="B8">
            <v>450</v>
          </cell>
          <cell r="C8">
            <v>52</v>
          </cell>
        </row>
        <row r="9">
          <cell r="B9">
            <v>340</v>
          </cell>
          <cell r="C9">
            <v>87</v>
          </cell>
        </row>
        <row r="10">
          <cell r="B10">
            <v>370</v>
          </cell>
          <cell r="C10">
            <v>68</v>
          </cell>
        </row>
        <row r="11">
          <cell r="B11">
            <v>500</v>
          </cell>
          <cell r="C11">
            <v>45</v>
          </cell>
        </row>
        <row r="12">
          <cell r="B12">
            <v>490</v>
          </cell>
          <cell r="C12">
            <v>44</v>
          </cell>
        </row>
        <row r="13">
          <cell r="B13">
            <v>430</v>
          </cell>
          <cell r="C13">
            <v>58</v>
          </cell>
        </row>
        <row r="14">
          <cell r="B14">
            <v>390</v>
          </cell>
          <cell r="C14">
            <v>68</v>
          </cell>
        </row>
        <row r="40">
          <cell r="F40" t="str">
            <v>Profit</v>
          </cell>
        </row>
        <row r="41">
          <cell r="F41">
            <v>955163.26238462282</v>
          </cell>
        </row>
        <row r="42">
          <cell r="E42">
            <v>260</v>
          </cell>
          <cell r="F42">
            <v>144859.72842847556</v>
          </cell>
        </row>
        <row r="43">
          <cell r="E43">
            <v>270</v>
          </cell>
          <cell r="F43">
            <v>269590.60184817808</v>
          </cell>
        </row>
        <row r="44">
          <cell r="E44">
            <v>280</v>
          </cell>
          <cell r="F44">
            <v>377277.18719872413</v>
          </cell>
        </row>
        <row r="45">
          <cell r="E45">
            <v>290</v>
          </cell>
          <cell r="F45">
            <v>470458.61526328744</v>
          </cell>
        </row>
        <row r="46">
          <cell r="E46">
            <v>300</v>
          </cell>
          <cell r="F46">
            <v>551238.40185229108</v>
          </cell>
        </row>
        <row r="47">
          <cell r="E47">
            <v>310</v>
          </cell>
          <cell r="F47">
            <v>621369.53021456813</v>
          </cell>
        </row>
        <row r="48">
          <cell r="E48">
            <v>320</v>
          </cell>
          <cell r="F48">
            <v>682320.93416212313</v>
          </cell>
        </row>
        <row r="49">
          <cell r="E49">
            <v>330</v>
          </cell>
          <cell r="F49">
            <v>735329.86392835062</v>
          </cell>
        </row>
        <row r="50">
          <cell r="E50">
            <v>340</v>
          </cell>
          <cell r="F50">
            <v>781443.44106265297</v>
          </cell>
        </row>
        <row r="51">
          <cell r="E51">
            <v>350</v>
          </cell>
          <cell r="F51">
            <v>821551.86522268457</v>
          </cell>
        </row>
        <row r="52">
          <cell r="E52">
            <v>360</v>
          </cell>
          <cell r="F52">
            <v>856415.12424477958</v>
          </cell>
        </row>
        <row r="53">
          <cell r="E53">
            <v>370</v>
          </cell>
          <cell r="F53">
            <v>886684.61116254725</v>
          </cell>
        </row>
        <row r="54">
          <cell r="E54">
            <v>380</v>
          </cell>
          <cell r="F54">
            <v>912920.72098907013</v>
          </cell>
        </row>
        <row r="55">
          <cell r="E55">
            <v>390</v>
          </cell>
          <cell r="F55">
            <v>935607.253438466</v>
          </cell>
        </row>
        <row r="56">
          <cell r="E56">
            <v>400</v>
          </cell>
          <cell r="F56">
            <v>955163.26238462282</v>
          </cell>
        </row>
        <row r="57">
          <cell r="E57">
            <v>410</v>
          </cell>
          <cell r="F57">
            <v>971952.85243747453</v>
          </cell>
        </row>
        <row r="58">
          <cell r="E58">
            <v>420</v>
          </cell>
          <cell r="F58">
            <v>986293.31587235699</v>
          </cell>
        </row>
        <row r="59">
          <cell r="E59">
            <v>430</v>
          </cell>
          <cell r="F59">
            <v>998461.92082203622</v>
          </cell>
        </row>
        <row r="60">
          <cell r="E60">
            <v>440</v>
          </cell>
          <cell r="F60">
            <v>1008701.5979665397</v>
          </cell>
        </row>
        <row r="61">
          <cell r="E61">
            <v>450</v>
          </cell>
          <cell r="F61">
            <v>1017225.7233983984</v>
          </cell>
        </row>
        <row r="62">
          <cell r="E62">
            <v>460</v>
          </cell>
          <cell r="F62">
            <v>1024222.1565401531</v>
          </cell>
        </row>
        <row r="63">
          <cell r="E63">
            <v>470</v>
          </cell>
          <cell r="F63">
            <v>1029856.6614397548</v>
          </cell>
        </row>
        <row r="64">
          <cell r="E64">
            <v>480</v>
          </cell>
          <cell r="F64">
            <v>1034275.8155834542</v>
          </cell>
        </row>
        <row r="65">
          <cell r="E65">
            <v>490</v>
          </cell>
          <cell r="F65">
            <v>1037609.4911199291</v>
          </cell>
        </row>
        <row r="66">
          <cell r="E66">
            <v>500</v>
          </cell>
          <cell r="F66">
            <v>1039972.9779989794</v>
          </cell>
        </row>
        <row r="67">
          <cell r="E67">
            <v>510</v>
          </cell>
          <cell r="F67">
            <v>1041468.8061629091</v>
          </cell>
        </row>
        <row r="68">
          <cell r="E68">
            <v>520</v>
          </cell>
          <cell r="F68">
            <v>1042188.3139489595</v>
          </cell>
        </row>
        <row r="69">
          <cell r="E69">
            <v>530</v>
          </cell>
          <cell r="F69">
            <v>1042213.0017719698</v>
          </cell>
        </row>
        <row r="70">
          <cell r="E70">
            <v>540</v>
          </cell>
          <cell r="F70">
            <v>1041615.7035724644</v>
          </cell>
        </row>
        <row r="71">
          <cell r="E71">
            <v>550</v>
          </cell>
          <cell r="F71">
            <v>1040461.6031350964</v>
          </cell>
        </row>
        <row r="72">
          <cell r="E72">
            <v>560</v>
          </cell>
          <cell r="F72">
            <v>1038809.1179690239</v>
          </cell>
        </row>
        <row r="73">
          <cell r="E73">
            <v>570</v>
          </cell>
          <cell r="F73">
            <v>1036710.669808225</v>
          </cell>
        </row>
        <row r="74">
          <cell r="E74">
            <v>580</v>
          </cell>
          <cell r="F74">
            <v>1034213.3577876764</v>
          </cell>
        </row>
        <row r="75">
          <cell r="E75">
            <v>590</v>
          </cell>
          <cell r="F75">
            <v>1031359.5478624469</v>
          </cell>
        </row>
        <row r="76">
          <cell r="E76">
            <v>600</v>
          </cell>
          <cell r="F76">
            <v>1028187.3899667513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5C63-6DDB-4DDE-94FF-2E2B003BF84F}">
  <dimension ref="A1:J119"/>
  <sheetViews>
    <sheetView tabSelected="1" workbookViewId="0"/>
  </sheetViews>
  <sheetFormatPr defaultRowHeight="15" x14ac:dyDescent="0.25"/>
  <cols>
    <col min="1" max="1" width="18.5703125" bestFit="1" customWidth="1"/>
    <col min="2" max="2" width="16.5703125" bestFit="1" customWidth="1"/>
    <col min="3" max="3" width="22.42578125" bestFit="1" customWidth="1"/>
    <col min="4" max="4" width="14.85546875" bestFit="1" customWidth="1"/>
    <col min="5" max="5" width="16.42578125" bestFit="1" customWidth="1"/>
    <col min="6" max="6" width="16.5703125" bestFit="1" customWidth="1"/>
    <col min="7" max="7" width="16.7109375" bestFit="1" customWidth="1"/>
    <col min="8" max="10" width="16.42578125" bestFit="1" customWidth="1"/>
  </cols>
  <sheetData>
    <row r="1" spans="1:3" ht="19.5" x14ac:dyDescent="0.3">
      <c r="A1" s="1" t="s">
        <v>0</v>
      </c>
      <c r="B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2">
        <v>1</v>
      </c>
      <c r="B3" s="2">
        <v>450</v>
      </c>
      <c r="C3" s="2">
        <v>45</v>
      </c>
    </row>
    <row r="4" spans="1:3" x14ac:dyDescent="0.25">
      <c r="A4" s="2">
        <v>2</v>
      </c>
      <c r="B4" s="2">
        <v>300</v>
      </c>
      <c r="C4" s="2">
        <v>103</v>
      </c>
    </row>
    <row r="5" spans="1:3" x14ac:dyDescent="0.25">
      <c r="A5" s="2">
        <v>3</v>
      </c>
      <c r="B5" s="2">
        <v>440</v>
      </c>
      <c r="C5" s="2">
        <v>49</v>
      </c>
    </row>
    <row r="6" spans="1:3" x14ac:dyDescent="0.25">
      <c r="A6" s="2">
        <v>4</v>
      </c>
      <c r="B6" s="2">
        <v>360</v>
      </c>
      <c r="C6" s="2">
        <v>86</v>
      </c>
    </row>
    <row r="7" spans="1:3" x14ac:dyDescent="0.25">
      <c r="A7" s="2">
        <v>5</v>
      </c>
      <c r="B7" s="2">
        <v>290</v>
      </c>
      <c r="C7" s="2">
        <v>125</v>
      </c>
    </row>
    <row r="8" spans="1:3" x14ac:dyDescent="0.25">
      <c r="A8" s="2">
        <v>6</v>
      </c>
      <c r="B8" s="2">
        <v>450</v>
      </c>
      <c r="C8" s="2">
        <v>52</v>
      </c>
    </row>
    <row r="9" spans="1:3" x14ac:dyDescent="0.25">
      <c r="A9" s="2">
        <v>7</v>
      </c>
      <c r="B9" s="2">
        <v>340</v>
      </c>
      <c r="C9" s="2">
        <v>87</v>
      </c>
    </row>
    <row r="10" spans="1:3" x14ac:dyDescent="0.25">
      <c r="A10" s="2">
        <v>8</v>
      </c>
      <c r="B10" s="2">
        <v>370</v>
      </c>
      <c r="C10" s="2">
        <v>68</v>
      </c>
    </row>
    <row r="11" spans="1:3" x14ac:dyDescent="0.25">
      <c r="A11" s="2">
        <v>9</v>
      </c>
      <c r="B11" s="2">
        <v>500</v>
      </c>
      <c r="C11" s="2">
        <v>45</v>
      </c>
    </row>
    <row r="12" spans="1:3" x14ac:dyDescent="0.25">
      <c r="A12" s="2">
        <v>10</v>
      </c>
      <c r="B12" s="2">
        <v>490</v>
      </c>
      <c r="C12" s="2">
        <v>44</v>
      </c>
    </row>
    <row r="13" spans="1:3" x14ac:dyDescent="0.25">
      <c r="A13" s="2">
        <v>11</v>
      </c>
      <c r="B13" s="2">
        <v>430</v>
      </c>
      <c r="C13" s="2">
        <v>58</v>
      </c>
    </row>
    <row r="14" spans="1:3" x14ac:dyDescent="0.25">
      <c r="A14" s="2">
        <v>12</v>
      </c>
      <c r="B14" s="2">
        <v>390</v>
      </c>
      <c r="C14" s="2">
        <v>68</v>
      </c>
    </row>
    <row r="17" spans="1:8" x14ac:dyDescent="0.25">
      <c r="A17" s="3" t="s">
        <v>4</v>
      </c>
      <c r="B17" s="4"/>
      <c r="C17" s="3" t="s">
        <v>5</v>
      </c>
      <c r="D17" s="4"/>
      <c r="E17" s="3" t="s">
        <v>6</v>
      </c>
      <c r="F17" s="4"/>
    </row>
    <row r="18" spans="1:8" x14ac:dyDescent="0.25">
      <c r="A18" s="2" t="s">
        <v>7</v>
      </c>
      <c r="B18" s="2">
        <v>-0.35460000000000003</v>
      </c>
      <c r="C18" s="2" t="s">
        <v>8</v>
      </c>
      <c r="D18" s="2">
        <v>466.51</v>
      </c>
      <c r="E18" s="2" t="s">
        <v>9</v>
      </c>
      <c r="F18" s="2">
        <v>-1.9079999999999999</v>
      </c>
    </row>
    <row r="19" spans="1:8" x14ac:dyDescent="0.25">
      <c r="A19" s="2" t="s">
        <v>10</v>
      </c>
      <c r="B19" s="2">
        <v>211.31</v>
      </c>
      <c r="C19" s="2" t="s">
        <v>9</v>
      </c>
      <c r="D19" s="2">
        <v>-5.0000000000000001E-3</v>
      </c>
      <c r="E19" s="2" t="s">
        <v>8</v>
      </c>
      <c r="F19" s="5">
        <v>5871064</v>
      </c>
    </row>
    <row r="20" spans="1:8" ht="15.75" thickBot="1" x14ac:dyDescent="0.3"/>
    <row r="21" spans="1:8" ht="15.75" thickBot="1" x14ac:dyDescent="0.3">
      <c r="A21" s="6" t="s">
        <v>11</v>
      </c>
      <c r="B21" s="7"/>
      <c r="C21" s="7"/>
      <c r="D21" s="7"/>
      <c r="E21" s="8"/>
      <c r="F21" s="9" t="s">
        <v>12</v>
      </c>
      <c r="G21" s="10"/>
      <c r="H21" s="11"/>
    </row>
    <row r="22" spans="1:8" x14ac:dyDescent="0.25">
      <c r="A22" s="12" t="s">
        <v>13</v>
      </c>
      <c r="B22" s="13" t="s">
        <v>14</v>
      </c>
      <c r="C22" s="14" t="s">
        <v>15</v>
      </c>
      <c r="D22" s="15" t="s">
        <v>16</v>
      </c>
      <c r="E22" s="16" t="s">
        <v>17</v>
      </c>
      <c r="F22" s="17" t="s">
        <v>18</v>
      </c>
      <c r="G22" s="2" t="s">
        <v>19</v>
      </c>
      <c r="H22" s="18" t="s">
        <v>20</v>
      </c>
    </row>
    <row r="23" spans="1:8" x14ac:dyDescent="0.25">
      <c r="A23" s="12">
        <v>450</v>
      </c>
      <c r="B23" s="19">
        <f>$B$18*A23+$B$19</f>
        <v>51.739999999999981</v>
      </c>
      <c r="C23" s="20">
        <f>$D$18*EXP($D$19*A23)</f>
        <v>49.169792250355329</v>
      </c>
      <c r="D23" s="21">
        <f>$F$19*A23^$F$18</f>
        <v>50.861286169919921</v>
      </c>
      <c r="E23" s="16">
        <v>45</v>
      </c>
      <c r="F23" s="22">
        <f>ABS(B23-E23)/E23</f>
        <v>0.14977777777777734</v>
      </c>
      <c r="G23" s="23">
        <f>ABS(C23-E23)/E23</f>
        <v>9.2662050007896193E-2</v>
      </c>
      <c r="H23" s="24">
        <f>ABS(D23-E23)/E23</f>
        <v>0.13025080377599826</v>
      </c>
    </row>
    <row r="24" spans="1:8" x14ac:dyDescent="0.25">
      <c r="A24" s="12">
        <v>300</v>
      </c>
      <c r="B24" s="19">
        <f t="shared" ref="B24:B34" si="0">$B$18*A24+$B$19</f>
        <v>104.92999999999999</v>
      </c>
      <c r="C24" s="20">
        <f t="shared" ref="C24:C34" si="1">$D$18*EXP($D$19*A24)</f>
        <v>104.09245101084399</v>
      </c>
      <c r="D24" s="21">
        <f t="shared" ref="D24:D34" si="2">$F$19*A24^$F$18</f>
        <v>110.2476803704582</v>
      </c>
      <c r="E24" s="16">
        <v>103</v>
      </c>
      <c r="F24" s="22">
        <f t="shared" ref="F24:F34" si="3">ABS(B24-E24)/E24</f>
        <v>1.8737864077669832E-2</v>
      </c>
      <c r="G24" s="23">
        <f t="shared" ref="G24:G34" si="4">ABS(C24-E24)/E24</f>
        <v>1.0606320493630948E-2</v>
      </c>
      <c r="H24" s="24">
        <f t="shared" ref="H24:H33" si="5">ABS(D24-E24)/E24</f>
        <v>7.0365828839399985E-2</v>
      </c>
    </row>
    <row r="25" spans="1:8" x14ac:dyDescent="0.25">
      <c r="A25" s="12">
        <v>440</v>
      </c>
      <c r="B25" s="19">
        <f t="shared" si="0"/>
        <v>55.286000000000001</v>
      </c>
      <c r="C25" s="20">
        <f t="shared" si="1"/>
        <v>51.69078140761237</v>
      </c>
      <c r="D25" s="21">
        <f t="shared" si="2"/>
        <v>53.089557787712614</v>
      </c>
      <c r="E25" s="16">
        <v>49</v>
      </c>
      <c r="F25" s="22">
        <f>ABS(B25-E25)/E25</f>
        <v>0.12828571428571431</v>
      </c>
      <c r="G25" s="23">
        <f t="shared" si="4"/>
        <v>5.4913906277803466E-2</v>
      </c>
      <c r="H25" s="24">
        <f t="shared" si="5"/>
        <v>8.3460363014543154E-2</v>
      </c>
    </row>
    <row r="26" spans="1:8" x14ac:dyDescent="0.25">
      <c r="A26" s="12">
        <v>360</v>
      </c>
      <c r="B26" s="19">
        <f t="shared" si="0"/>
        <v>83.653999999999996</v>
      </c>
      <c r="C26" s="20">
        <f t="shared" si="1"/>
        <v>77.113584344252331</v>
      </c>
      <c r="D26" s="21">
        <f t="shared" si="2"/>
        <v>77.85592038588905</v>
      </c>
      <c r="E26" s="16">
        <v>86</v>
      </c>
      <c r="F26" s="22">
        <f t="shared" si="3"/>
        <v>2.7279069767441901E-2</v>
      </c>
      <c r="G26" s="23">
        <f t="shared" si="4"/>
        <v>0.10333041460171709</v>
      </c>
      <c r="H26" s="24">
        <f t="shared" si="5"/>
        <v>9.4698600164080812E-2</v>
      </c>
    </row>
    <row r="27" spans="1:8" x14ac:dyDescent="0.25">
      <c r="A27" s="12">
        <v>290</v>
      </c>
      <c r="B27" s="19">
        <f t="shared" si="0"/>
        <v>108.476</v>
      </c>
      <c r="C27" s="20">
        <f t="shared" si="1"/>
        <v>109.42938509863754</v>
      </c>
      <c r="D27" s="21">
        <f t="shared" si="2"/>
        <v>117.61465381582187</v>
      </c>
      <c r="E27" s="16">
        <v>125</v>
      </c>
      <c r="F27" s="22">
        <f t="shared" si="3"/>
        <v>0.132192</v>
      </c>
      <c r="G27" s="23">
        <f t="shared" si="4"/>
        <v>0.12456491921089968</v>
      </c>
      <c r="H27" s="24">
        <f t="shared" si="5"/>
        <v>5.9082769473425063E-2</v>
      </c>
    </row>
    <row r="28" spans="1:8" x14ac:dyDescent="0.25">
      <c r="A28" s="12">
        <v>450</v>
      </c>
      <c r="B28" s="19">
        <f t="shared" si="0"/>
        <v>51.739999999999981</v>
      </c>
      <c r="C28" s="20">
        <f t="shared" si="1"/>
        <v>49.169792250355329</v>
      </c>
      <c r="D28" s="21">
        <f t="shared" si="2"/>
        <v>50.861286169919921</v>
      </c>
      <c r="E28" s="16">
        <v>52</v>
      </c>
      <c r="F28" s="22">
        <f t="shared" si="3"/>
        <v>5.0000000000003713E-3</v>
      </c>
      <c r="G28" s="23">
        <f t="shared" si="4"/>
        <v>5.4427072108551369E-2</v>
      </c>
      <c r="H28" s="24">
        <f t="shared" si="5"/>
        <v>2.1898342886155355E-2</v>
      </c>
    </row>
    <row r="29" spans="1:8" x14ac:dyDescent="0.25">
      <c r="A29" s="12">
        <v>340</v>
      </c>
      <c r="B29" s="19">
        <f t="shared" si="0"/>
        <v>90.745999999999995</v>
      </c>
      <c r="C29" s="20">
        <f t="shared" si="1"/>
        <v>85.223690805841244</v>
      </c>
      <c r="D29" s="21">
        <f t="shared" si="2"/>
        <v>86.827049006961417</v>
      </c>
      <c r="E29" s="16">
        <v>87</v>
      </c>
      <c r="F29" s="22">
        <f t="shared" si="3"/>
        <v>4.3057471264367757E-2</v>
      </c>
      <c r="G29" s="23">
        <f t="shared" si="4"/>
        <v>2.0417347059296046E-2</v>
      </c>
      <c r="H29" s="24">
        <f t="shared" si="5"/>
        <v>1.9879424487193459E-3</v>
      </c>
    </row>
    <row r="30" spans="1:8" x14ac:dyDescent="0.25">
      <c r="A30" s="12">
        <v>370</v>
      </c>
      <c r="B30" s="19">
        <f t="shared" si="0"/>
        <v>80.108000000000004</v>
      </c>
      <c r="C30" s="20">
        <f t="shared" si="1"/>
        <v>73.352710456970414</v>
      </c>
      <c r="D30" s="21">
        <f t="shared" si="2"/>
        <v>73.890384263545585</v>
      </c>
      <c r="E30" s="16">
        <v>68</v>
      </c>
      <c r="F30" s="22">
        <f t="shared" si="3"/>
        <v>0.17805882352941182</v>
      </c>
      <c r="G30" s="23">
        <f t="shared" si="4"/>
        <v>7.8716330249564911E-2</v>
      </c>
      <c r="H30" s="24">
        <f t="shared" si="5"/>
        <v>8.6623297993317416E-2</v>
      </c>
    </row>
    <row r="31" spans="1:8" x14ac:dyDescent="0.25">
      <c r="A31" s="12">
        <v>500</v>
      </c>
      <c r="B31" s="19">
        <f t="shared" si="0"/>
        <v>34.009999999999991</v>
      </c>
      <c r="C31" s="20">
        <f t="shared" si="1"/>
        <v>38.293472708035026</v>
      </c>
      <c r="D31" s="21">
        <f t="shared" si="2"/>
        <v>41.59891911995917</v>
      </c>
      <c r="E31" s="16">
        <v>45</v>
      </c>
      <c r="F31" s="22">
        <f t="shared" si="3"/>
        <v>0.24422222222222242</v>
      </c>
      <c r="G31" s="23">
        <f t="shared" si="4"/>
        <v>0.14903393982144386</v>
      </c>
      <c r="H31" s="24">
        <f t="shared" si="5"/>
        <v>7.5579575112018446E-2</v>
      </c>
    </row>
    <row r="32" spans="1:8" x14ac:dyDescent="0.25">
      <c r="A32" s="12">
        <v>490</v>
      </c>
      <c r="B32" s="19">
        <f t="shared" si="0"/>
        <v>37.555999999999983</v>
      </c>
      <c r="C32" s="20">
        <f t="shared" si="1"/>
        <v>40.256821037821332</v>
      </c>
      <c r="D32" s="21">
        <f t="shared" si="2"/>
        <v>43.233728796663705</v>
      </c>
      <c r="E32" s="16">
        <v>44</v>
      </c>
      <c r="F32" s="22">
        <f t="shared" si="3"/>
        <v>0.14645454545454584</v>
      </c>
      <c r="G32" s="23">
        <f t="shared" si="4"/>
        <v>8.5072249140424272E-2</v>
      </c>
      <c r="H32" s="24">
        <f t="shared" si="5"/>
        <v>1.7415254621279432E-2</v>
      </c>
    </row>
    <row r="33" spans="1:8" x14ac:dyDescent="0.25">
      <c r="A33" s="12">
        <v>430</v>
      </c>
      <c r="B33" s="19">
        <f t="shared" si="0"/>
        <v>58.831999999999994</v>
      </c>
      <c r="C33" s="20">
        <f t="shared" si="1"/>
        <v>54.341024442914069</v>
      </c>
      <c r="D33" s="21">
        <f t="shared" si="2"/>
        <v>55.470106712335337</v>
      </c>
      <c r="E33" s="16">
        <v>58</v>
      </c>
      <c r="F33" s="22">
        <f t="shared" si="3"/>
        <v>1.4344827586206787E-2</v>
      </c>
      <c r="G33" s="23">
        <f t="shared" si="4"/>
        <v>6.3085785466998806E-2</v>
      </c>
      <c r="H33" s="24">
        <f t="shared" si="5"/>
        <v>4.3618849787321778E-2</v>
      </c>
    </row>
    <row r="34" spans="1:8" ht="15.75" thickBot="1" x14ac:dyDescent="0.3">
      <c r="A34" s="12">
        <v>390</v>
      </c>
      <c r="B34" s="25">
        <f t="shared" si="0"/>
        <v>73.015999999999991</v>
      </c>
      <c r="C34" s="26">
        <f t="shared" si="1"/>
        <v>66.372277135824447</v>
      </c>
      <c r="D34" s="27">
        <f t="shared" si="2"/>
        <v>66.829089531318985</v>
      </c>
      <c r="E34" s="16">
        <v>68</v>
      </c>
      <c r="F34" s="28">
        <f t="shared" si="3"/>
        <v>7.3764705882352816E-2</v>
      </c>
      <c r="G34" s="29">
        <f t="shared" si="4"/>
        <v>2.393710094375813E-2</v>
      </c>
      <c r="H34" s="30">
        <f>ABS(D34-E34)/E34</f>
        <v>1.7219271598250221E-2</v>
      </c>
    </row>
    <row r="35" spans="1:8" x14ac:dyDescent="0.25">
      <c r="E35" s="31" t="s">
        <v>21</v>
      </c>
      <c r="F35" s="32">
        <f>AVERAGE(F23:F34)</f>
        <v>9.6764585153975916E-2</v>
      </c>
      <c r="G35" s="32">
        <f>AVERAGE(G23:G34)</f>
        <v>7.17306196151654E-2</v>
      </c>
      <c r="H35" s="32">
        <f>AVERAGE(H23:H34)</f>
        <v>5.8516741642875771E-2</v>
      </c>
    </row>
    <row r="36" spans="1:8" x14ac:dyDescent="0.25">
      <c r="A36" s="33" t="s">
        <v>22</v>
      </c>
      <c r="B36" s="33"/>
    </row>
    <row r="37" spans="1:8" x14ac:dyDescent="0.25">
      <c r="A37" s="34" t="s">
        <v>23</v>
      </c>
      <c r="B37">
        <v>250</v>
      </c>
    </row>
    <row r="38" spans="1:8" x14ac:dyDescent="0.25">
      <c r="A38" s="34" t="s">
        <v>24</v>
      </c>
      <c r="B38">
        <v>400</v>
      </c>
    </row>
    <row r="39" spans="1:8" x14ac:dyDescent="0.25">
      <c r="A39" s="34" t="s">
        <v>17</v>
      </c>
      <c r="B39" s="35">
        <f>F19*B38^F18</f>
        <v>63.677550825641511</v>
      </c>
    </row>
    <row r="40" spans="1:8" x14ac:dyDescent="0.25">
      <c r="A40" s="34" t="s">
        <v>25</v>
      </c>
      <c r="B40" s="35">
        <f>B39*100</f>
        <v>6367.7550825641511</v>
      </c>
      <c r="E40" s="2" t="s">
        <v>2</v>
      </c>
      <c r="F40" s="2" t="s">
        <v>26</v>
      </c>
    </row>
    <row r="41" spans="1:8" x14ac:dyDescent="0.25">
      <c r="E41" s="36"/>
      <c r="F41" s="37">
        <f>B47</f>
        <v>955163.26238462282</v>
      </c>
    </row>
    <row r="42" spans="1:8" x14ac:dyDescent="0.25">
      <c r="E42" s="36">
        <v>260</v>
      </c>
      <c r="F42" s="36">
        <f t="dataTable" ref="F42:F76" dt2D="0" dtr="0" r1="B38"/>
        <v>144859.72842847556</v>
      </c>
    </row>
    <row r="43" spans="1:8" x14ac:dyDescent="0.25">
      <c r="A43" s="38" t="s">
        <v>27</v>
      </c>
      <c r="B43" s="39">
        <f>B40*B37</f>
        <v>1591938.7706410377</v>
      </c>
      <c r="E43" s="36">
        <v>270</v>
      </c>
      <c r="F43" s="36">
        <v>269590.60184817808</v>
      </c>
    </row>
    <row r="44" spans="1:8" x14ac:dyDescent="0.25">
      <c r="E44" s="36">
        <v>280</v>
      </c>
      <c r="F44" s="36">
        <v>377277.18719872413</v>
      </c>
    </row>
    <row r="45" spans="1:8" x14ac:dyDescent="0.25">
      <c r="A45" s="38" t="s">
        <v>28</v>
      </c>
      <c r="B45" s="39">
        <f>B40*B38</f>
        <v>2547102.0330256606</v>
      </c>
      <c r="E45" s="36">
        <v>290</v>
      </c>
      <c r="F45" s="36">
        <v>470458.61526328744</v>
      </c>
    </row>
    <row r="46" spans="1:8" x14ac:dyDescent="0.25">
      <c r="E46" s="36">
        <v>300</v>
      </c>
      <c r="F46" s="36">
        <v>551238.40185229108</v>
      </c>
    </row>
    <row r="47" spans="1:8" x14ac:dyDescent="0.25">
      <c r="A47" s="38" t="s">
        <v>26</v>
      </c>
      <c r="B47" s="40">
        <f>B45-B43</f>
        <v>955163.26238462282</v>
      </c>
      <c r="C47" s="40"/>
      <c r="E47" s="36">
        <v>310</v>
      </c>
      <c r="F47" s="36">
        <v>621369.53021456813</v>
      </c>
    </row>
    <row r="48" spans="1:8" x14ac:dyDescent="0.25">
      <c r="E48" s="36">
        <v>320</v>
      </c>
      <c r="F48" s="36">
        <v>682320.93416212313</v>
      </c>
    </row>
    <row r="49" spans="5:6" x14ac:dyDescent="0.25">
      <c r="E49" s="36">
        <v>330</v>
      </c>
      <c r="F49" s="36">
        <v>735329.86392835062</v>
      </c>
    </row>
    <row r="50" spans="5:6" x14ac:dyDescent="0.25">
      <c r="E50" s="36">
        <v>340</v>
      </c>
      <c r="F50" s="36">
        <v>781443.44106265297</v>
      </c>
    </row>
    <row r="51" spans="5:6" x14ac:dyDescent="0.25">
      <c r="E51" s="36">
        <v>350</v>
      </c>
      <c r="F51" s="36">
        <v>821551.86522268457</v>
      </c>
    </row>
    <row r="52" spans="5:6" x14ac:dyDescent="0.25">
      <c r="E52" s="36">
        <v>360</v>
      </c>
      <c r="F52" s="36">
        <v>856415.12424477958</v>
      </c>
    </row>
    <row r="53" spans="5:6" x14ac:dyDescent="0.25">
      <c r="E53" s="36">
        <v>370</v>
      </c>
      <c r="F53" s="36">
        <v>886684.61116254725</v>
      </c>
    </row>
    <row r="54" spans="5:6" x14ac:dyDescent="0.25">
      <c r="E54" s="36">
        <v>380</v>
      </c>
      <c r="F54" s="36">
        <v>912920.72098907013</v>
      </c>
    </row>
    <row r="55" spans="5:6" x14ac:dyDescent="0.25">
      <c r="E55" s="36">
        <v>390</v>
      </c>
      <c r="F55" s="36">
        <v>935607.253438466</v>
      </c>
    </row>
    <row r="56" spans="5:6" x14ac:dyDescent="0.25">
      <c r="E56" s="36">
        <v>400</v>
      </c>
      <c r="F56" s="36">
        <v>955163.26238462282</v>
      </c>
    </row>
    <row r="57" spans="5:6" x14ac:dyDescent="0.25">
      <c r="E57" s="36">
        <v>410</v>
      </c>
      <c r="F57" s="36">
        <v>971952.85243747453</v>
      </c>
    </row>
    <row r="58" spans="5:6" x14ac:dyDescent="0.25">
      <c r="E58" s="36">
        <v>420</v>
      </c>
      <c r="F58" s="36">
        <v>986293.31587235699</v>
      </c>
    </row>
    <row r="59" spans="5:6" x14ac:dyDescent="0.25">
      <c r="E59" s="36">
        <v>430</v>
      </c>
      <c r="F59" s="36">
        <v>998461.92082203622</v>
      </c>
    </row>
    <row r="60" spans="5:6" x14ac:dyDescent="0.25">
      <c r="E60" s="36">
        <v>440</v>
      </c>
      <c r="F60" s="36">
        <v>1008701.5979665397</v>
      </c>
    </row>
    <row r="61" spans="5:6" x14ac:dyDescent="0.25">
      <c r="E61" s="36">
        <v>450</v>
      </c>
      <c r="F61" s="36">
        <v>1017225.7233983984</v>
      </c>
    </row>
    <row r="62" spans="5:6" x14ac:dyDescent="0.25">
      <c r="E62" s="36">
        <v>460</v>
      </c>
      <c r="F62" s="36">
        <v>1024222.1565401531</v>
      </c>
    </row>
    <row r="63" spans="5:6" x14ac:dyDescent="0.25">
      <c r="E63" s="36">
        <v>470</v>
      </c>
      <c r="F63" s="36">
        <v>1029856.6614397548</v>
      </c>
    </row>
    <row r="64" spans="5:6" x14ac:dyDescent="0.25">
      <c r="E64" s="36">
        <v>480</v>
      </c>
      <c r="F64" s="36">
        <v>1034275.8155834542</v>
      </c>
    </row>
    <row r="65" spans="5:6" x14ac:dyDescent="0.25">
      <c r="E65" s="36">
        <v>490</v>
      </c>
      <c r="F65" s="36">
        <v>1037609.4911199291</v>
      </c>
    </row>
    <row r="66" spans="5:6" x14ac:dyDescent="0.25">
      <c r="E66" s="36">
        <v>500</v>
      </c>
      <c r="F66" s="36">
        <v>1039972.9779989794</v>
      </c>
    </row>
    <row r="67" spans="5:6" x14ac:dyDescent="0.25">
      <c r="E67" s="36">
        <v>510</v>
      </c>
      <c r="F67" s="36">
        <v>1041468.8061629091</v>
      </c>
    </row>
    <row r="68" spans="5:6" x14ac:dyDescent="0.25">
      <c r="E68" s="36">
        <v>520</v>
      </c>
      <c r="F68" s="36">
        <v>1042188.3139489595</v>
      </c>
    </row>
    <row r="69" spans="5:6" x14ac:dyDescent="0.25">
      <c r="E69" s="36">
        <v>530</v>
      </c>
      <c r="F69" s="36">
        <v>1042213.0017719698</v>
      </c>
    </row>
    <row r="70" spans="5:6" x14ac:dyDescent="0.25">
      <c r="E70" s="36">
        <v>540</v>
      </c>
      <c r="F70" s="36">
        <v>1041615.7035724644</v>
      </c>
    </row>
    <row r="71" spans="5:6" x14ac:dyDescent="0.25">
      <c r="E71" s="36">
        <v>550</v>
      </c>
      <c r="F71" s="36">
        <v>1040461.6031350964</v>
      </c>
    </row>
    <row r="72" spans="5:6" x14ac:dyDescent="0.25">
      <c r="E72" s="36">
        <v>560</v>
      </c>
      <c r="F72" s="36">
        <v>1038809.1179690239</v>
      </c>
    </row>
    <row r="73" spans="5:6" x14ac:dyDescent="0.25">
      <c r="E73" s="36">
        <v>570</v>
      </c>
      <c r="F73" s="36">
        <v>1036710.669808225</v>
      </c>
    </row>
    <row r="74" spans="5:6" x14ac:dyDescent="0.25">
      <c r="E74" s="36">
        <v>580</v>
      </c>
      <c r="F74" s="36">
        <v>1034213.3577876764</v>
      </c>
    </row>
    <row r="75" spans="5:6" x14ac:dyDescent="0.25">
      <c r="E75" s="36">
        <v>590</v>
      </c>
      <c r="F75" s="36">
        <v>1031359.5478624469</v>
      </c>
    </row>
    <row r="76" spans="5:6" x14ac:dyDescent="0.25">
      <c r="E76" s="36">
        <v>600</v>
      </c>
      <c r="F76" s="36">
        <v>1028187.3899667513</v>
      </c>
    </row>
    <row r="83" spans="1:10" x14ac:dyDescent="0.25">
      <c r="A83" s="2"/>
      <c r="B83" s="2"/>
      <c r="C83" s="41" t="s">
        <v>23</v>
      </c>
      <c r="D83" s="41"/>
      <c r="E83" s="41"/>
      <c r="F83" s="41"/>
      <c r="G83" s="41"/>
      <c r="H83" s="41"/>
      <c r="I83" s="41"/>
      <c r="J83" s="41"/>
    </row>
    <row r="84" spans="1:10" x14ac:dyDescent="0.25">
      <c r="A84" s="2"/>
      <c r="B84" s="37">
        <f>B47</f>
        <v>955163.26238462282</v>
      </c>
      <c r="C84" s="36">
        <v>250</v>
      </c>
      <c r="D84" s="36">
        <v>300</v>
      </c>
      <c r="E84" s="36">
        <v>350</v>
      </c>
      <c r="F84" s="36">
        <v>400</v>
      </c>
      <c r="G84" s="36">
        <v>450</v>
      </c>
      <c r="H84" s="36">
        <v>500</v>
      </c>
      <c r="I84" s="36">
        <v>550</v>
      </c>
      <c r="J84" s="36">
        <v>600</v>
      </c>
    </row>
    <row r="85" spans="1:10" x14ac:dyDescent="0.25">
      <c r="A85" s="42" t="s">
        <v>2</v>
      </c>
      <c r="B85" s="36">
        <v>260</v>
      </c>
      <c r="C85" s="36">
        <f t="dataTable" ref="C85:J119" dt2D="1" dtr="1" r1="B37" r2="B38" ca="1"/>
        <v>144859.72842847556</v>
      </c>
      <c r="D85" s="36">
        <v>-579438.91371390224</v>
      </c>
      <c r="E85" s="36">
        <v>-1303737.5558562791</v>
      </c>
      <c r="F85" s="36">
        <v>-2028036.1979986569</v>
      </c>
      <c r="G85" s="36">
        <v>-2752334.8401410338</v>
      </c>
      <c r="H85" s="36">
        <v>-3476633.4822834115</v>
      </c>
      <c r="I85" s="36">
        <v>-4200932.1244257884</v>
      </c>
      <c r="J85" s="36">
        <v>-4925230.7665681671</v>
      </c>
    </row>
    <row r="86" spans="1:10" x14ac:dyDescent="0.25">
      <c r="A86" s="42"/>
      <c r="B86" s="36">
        <v>270</v>
      </c>
      <c r="C86" s="36">
        <v>269590.60184817808</v>
      </c>
      <c r="D86" s="36">
        <v>-404385.90277226688</v>
      </c>
      <c r="E86" s="36">
        <v>-1078362.4073927123</v>
      </c>
      <c r="F86" s="36">
        <v>-1752338.9120131573</v>
      </c>
      <c r="G86" s="36">
        <v>-2426315.4166336022</v>
      </c>
      <c r="H86" s="36">
        <v>-3100291.9212540481</v>
      </c>
      <c r="I86" s="36">
        <v>-3774268.4258744931</v>
      </c>
      <c r="J86" s="36">
        <v>-4448244.930494938</v>
      </c>
    </row>
    <row r="87" spans="1:10" x14ac:dyDescent="0.25">
      <c r="A87" s="42"/>
      <c r="B87" s="36">
        <v>280</v>
      </c>
      <c r="C87" s="36">
        <v>377277.18719872413</v>
      </c>
      <c r="D87" s="36">
        <v>-251518.12479914958</v>
      </c>
      <c r="E87" s="36">
        <v>-880313.43679702282</v>
      </c>
      <c r="F87" s="36">
        <v>-1509108.7487948965</v>
      </c>
      <c r="G87" s="36">
        <v>-2137904.0607927702</v>
      </c>
      <c r="H87" s="36">
        <v>-2766699.3727906439</v>
      </c>
      <c r="I87" s="36">
        <v>-3395494.6847885177</v>
      </c>
      <c r="J87" s="36">
        <v>-4024289.9967863914</v>
      </c>
    </row>
    <row r="88" spans="1:10" x14ac:dyDescent="0.25">
      <c r="A88" s="42"/>
      <c r="B88" s="36">
        <v>290</v>
      </c>
      <c r="C88" s="36">
        <v>470458.61526328744</v>
      </c>
      <c r="D88" s="36">
        <v>-117614.65381582174</v>
      </c>
      <c r="E88" s="36">
        <v>-705687.9228949314</v>
      </c>
      <c r="F88" s="36">
        <v>-1293761.1919740411</v>
      </c>
      <c r="G88" s="36">
        <v>-1881834.4610531498</v>
      </c>
      <c r="H88" s="36">
        <v>-2469907.7301322594</v>
      </c>
      <c r="I88" s="36">
        <v>-3057980.9992113691</v>
      </c>
      <c r="J88" s="36">
        <v>-3646054.2682904778</v>
      </c>
    </row>
    <row r="89" spans="1:10" x14ac:dyDescent="0.25">
      <c r="A89" s="42"/>
      <c r="B89" s="36">
        <v>300</v>
      </c>
      <c r="C89" s="36">
        <v>551238.40185229108</v>
      </c>
      <c r="D89" s="36">
        <v>0</v>
      </c>
      <c r="E89" s="36">
        <v>-551238.40185229108</v>
      </c>
      <c r="F89" s="36">
        <v>-1102476.8037045817</v>
      </c>
      <c r="G89" s="36">
        <v>-1653715.2055568728</v>
      </c>
      <c r="H89" s="36">
        <v>-2204953.6074091638</v>
      </c>
      <c r="I89" s="36">
        <v>-2756192.0092614549</v>
      </c>
      <c r="J89" s="36">
        <v>-3307430.411113746</v>
      </c>
    </row>
    <row r="90" spans="1:10" x14ac:dyDescent="0.25">
      <c r="A90" s="42"/>
      <c r="B90" s="36">
        <v>310</v>
      </c>
      <c r="C90" s="36">
        <v>621369.53021456813</v>
      </c>
      <c r="D90" s="36">
        <v>103561.58836909477</v>
      </c>
      <c r="E90" s="36">
        <v>-414246.3534763786</v>
      </c>
      <c r="F90" s="36">
        <v>-932054.2953218515</v>
      </c>
      <c r="G90" s="36">
        <v>-1449862.2371673249</v>
      </c>
      <c r="H90" s="36">
        <v>-1967670.1790127978</v>
      </c>
      <c r="I90" s="36">
        <v>-2485478.1208582716</v>
      </c>
      <c r="J90" s="36">
        <v>-3003286.0627037445</v>
      </c>
    </row>
    <row r="91" spans="1:10" x14ac:dyDescent="0.25">
      <c r="A91" s="42"/>
      <c r="B91" s="36">
        <v>320</v>
      </c>
      <c r="C91" s="36">
        <v>682320.93416212313</v>
      </c>
      <c r="D91" s="36">
        <v>194948.83833203511</v>
      </c>
      <c r="E91" s="36">
        <v>-292423.2574980529</v>
      </c>
      <c r="F91" s="36">
        <v>-779795.35332814092</v>
      </c>
      <c r="G91" s="36">
        <v>-1267167.4491582289</v>
      </c>
      <c r="H91" s="36">
        <v>-1754539.5449883174</v>
      </c>
      <c r="I91" s="36">
        <v>-2241911.640818405</v>
      </c>
      <c r="J91" s="36">
        <v>-2729283.7366484934</v>
      </c>
    </row>
    <row r="92" spans="1:10" x14ac:dyDescent="0.25">
      <c r="A92" s="42"/>
      <c r="B92" s="36">
        <v>330</v>
      </c>
      <c r="C92" s="36">
        <v>735329.86392835062</v>
      </c>
      <c r="D92" s="36">
        <v>275748.69897313137</v>
      </c>
      <c r="E92" s="36">
        <v>-183832.46598208742</v>
      </c>
      <c r="F92" s="36">
        <v>-643413.63093730668</v>
      </c>
      <c r="G92" s="36">
        <v>-1102994.7958925259</v>
      </c>
      <c r="H92" s="36">
        <v>-1562575.9608477447</v>
      </c>
      <c r="I92" s="36">
        <v>-2022157.125802964</v>
      </c>
      <c r="J92" s="36">
        <v>-2481738.2907581832</v>
      </c>
    </row>
    <row r="93" spans="1:10" x14ac:dyDescent="0.25">
      <c r="A93" s="42"/>
      <c r="B93" s="36">
        <v>340</v>
      </c>
      <c r="C93" s="36">
        <v>781443.44106265297</v>
      </c>
      <c r="D93" s="36">
        <v>347308.19602784561</v>
      </c>
      <c r="E93" s="36">
        <v>-86827.049006961286</v>
      </c>
      <c r="F93" s="36">
        <v>-520962.29404176865</v>
      </c>
      <c r="G93" s="36">
        <v>-955097.53907657554</v>
      </c>
      <c r="H93" s="36">
        <v>-1389232.7841113824</v>
      </c>
      <c r="I93" s="36">
        <v>-1823368.0291461898</v>
      </c>
      <c r="J93" s="36">
        <v>-2257503.2741809972</v>
      </c>
    </row>
    <row r="94" spans="1:10" x14ac:dyDescent="0.25">
      <c r="A94" s="42"/>
      <c r="B94" s="36">
        <v>350</v>
      </c>
      <c r="C94" s="36">
        <v>821551.86522268457</v>
      </c>
      <c r="D94" s="36">
        <v>410775.93261134205</v>
      </c>
      <c r="E94" s="36">
        <v>0</v>
      </c>
      <c r="F94" s="36">
        <v>-410775.93261134205</v>
      </c>
      <c r="G94" s="36">
        <v>-821551.86522268457</v>
      </c>
      <c r="H94" s="36">
        <v>-1232327.7978340266</v>
      </c>
      <c r="I94" s="36">
        <v>-1643103.7304453691</v>
      </c>
      <c r="J94" s="36">
        <v>-2053879.6630567117</v>
      </c>
    </row>
    <row r="95" spans="1:10" x14ac:dyDescent="0.25">
      <c r="A95" s="42"/>
      <c r="B95" s="36">
        <v>360</v>
      </c>
      <c r="C95" s="36">
        <v>856415.12424477958</v>
      </c>
      <c r="D95" s="36">
        <v>467135.52231533453</v>
      </c>
      <c r="E95" s="36">
        <v>77855.920385889243</v>
      </c>
      <c r="F95" s="36">
        <v>-311423.68154355604</v>
      </c>
      <c r="G95" s="36">
        <v>-700703.28347300133</v>
      </c>
      <c r="H95" s="36">
        <v>-1089982.8854024466</v>
      </c>
      <c r="I95" s="36">
        <v>-1479262.4873318919</v>
      </c>
      <c r="J95" s="36">
        <v>-1868542.0892613367</v>
      </c>
    </row>
    <row r="96" spans="1:10" x14ac:dyDescent="0.25">
      <c r="A96" s="42"/>
      <c r="B96" s="36">
        <v>370</v>
      </c>
      <c r="C96" s="36">
        <v>886684.61116254725</v>
      </c>
      <c r="D96" s="36">
        <v>517232.68984481925</v>
      </c>
      <c r="E96" s="36">
        <v>147780.76852709148</v>
      </c>
      <c r="F96" s="36">
        <v>-221671.15279063676</v>
      </c>
      <c r="G96" s="36">
        <v>-591123.07410836453</v>
      </c>
      <c r="H96" s="36">
        <v>-960574.9954260923</v>
      </c>
      <c r="I96" s="36">
        <v>-1330026.9167438205</v>
      </c>
      <c r="J96" s="36">
        <v>-1699478.8380615483</v>
      </c>
    </row>
    <row r="97" spans="1:10" x14ac:dyDescent="0.25">
      <c r="A97" s="42"/>
      <c r="B97" s="36">
        <v>380</v>
      </c>
      <c r="C97" s="36">
        <v>912920.72098907013</v>
      </c>
      <c r="D97" s="36">
        <v>561797.36676250491</v>
      </c>
      <c r="E97" s="36">
        <v>210674.01253593946</v>
      </c>
      <c r="F97" s="36">
        <v>-140449.341690626</v>
      </c>
      <c r="G97" s="36">
        <v>-491572.69591719145</v>
      </c>
      <c r="H97" s="36">
        <v>-842696.05014375644</v>
      </c>
      <c r="I97" s="36">
        <v>-1193819.4043703219</v>
      </c>
      <c r="J97" s="36">
        <v>-1544942.7585968869</v>
      </c>
    </row>
    <row r="98" spans="1:10" x14ac:dyDescent="0.25">
      <c r="A98" s="42"/>
      <c r="B98" s="36">
        <v>390</v>
      </c>
      <c r="C98" s="36">
        <v>935607.253438466</v>
      </c>
      <c r="D98" s="36">
        <v>601461.80578187108</v>
      </c>
      <c r="E98" s="36">
        <v>267316.35812527593</v>
      </c>
      <c r="F98" s="36">
        <v>-66829.08953131875</v>
      </c>
      <c r="G98" s="36">
        <v>-400974.5371879139</v>
      </c>
      <c r="H98" s="36">
        <v>-735119.98484450858</v>
      </c>
      <c r="I98" s="36">
        <v>-1069265.4325011037</v>
      </c>
      <c r="J98" s="36">
        <v>-1403410.8801576984</v>
      </c>
    </row>
    <row r="99" spans="1:10" x14ac:dyDescent="0.25">
      <c r="A99" s="42"/>
      <c r="B99" s="36">
        <v>400</v>
      </c>
      <c r="C99" s="36">
        <v>955163.26238462282</v>
      </c>
      <c r="D99" s="36">
        <v>636775.50825641514</v>
      </c>
      <c r="E99" s="36">
        <v>318387.75412820745</v>
      </c>
      <c r="F99" s="36">
        <v>0</v>
      </c>
      <c r="G99" s="36">
        <v>-318387.75412820745</v>
      </c>
      <c r="H99" s="36">
        <v>-636775.50825641491</v>
      </c>
      <c r="I99" s="36">
        <v>-955163.26238462236</v>
      </c>
      <c r="J99" s="36">
        <v>-1273551.0165128303</v>
      </c>
    </row>
    <row r="100" spans="1:10" x14ac:dyDescent="0.25">
      <c r="A100" s="42"/>
      <c r="B100" s="36">
        <v>410</v>
      </c>
      <c r="C100" s="36">
        <v>971952.85243747453</v>
      </c>
      <c r="D100" s="36">
        <v>668217.58605076349</v>
      </c>
      <c r="E100" s="36">
        <v>364482.31966405269</v>
      </c>
      <c r="F100" s="36">
        <v>60747.053277342115</v>
      </c>
      <c r="G100" s="36">
        <v>-242988.21310936892</v>
      </c>
      <c r="H100" s="36">
        <v>-546723.4794960795</v>
      </c>
      <c r="I100" s="36">
        <v>-850458.74588279054</v>
      </c>
      <c r="J100" s="36">
        <v>-1154194.0122695016</v>
      </c>
    </row>
    <row r="101" spans="1:10" x14ac:dyDescent="0.25">
      <c r="A101" s="42"/>
      <c r="B101" s="36">
        <v>420</v>
      </c>
      <c r="C101" s="36">
        <v>986293.31587235699</v>
      </c>
      <c r="D101" s="36">
        <v>696207.04649813427</v>
      </c>
      <c r="E101" s="36">
        <v>406120.77712391177</v>
      </c>
      <c r="F101" s="36">
        <v>116034.50774968928</v>
      </c>
      <c r="G101" s="36">
        <v>-174051.76162453368</v>
      </c>
      <c r="H101" s="36">
        <v>-464138.03099875618</v>
      </c>
      <c r="I101" s="36">
        <v>-754224.30037297867</v>
      </c>
      <c r="J101" s="36">
        <v>-1044310.5697472016</v>
      </c>
    </row>
    <row r="102" spans="1:10" x14ac:dyDescent="0.25">
      <c r="A102" s="42"/>
      <c r="B102" s="36">
        <v>430</v>
      </c>
      <c r="C102" s="36">
        <v>998461.92082203622</v>
      </c>
      <c r="D102" s="36">
        <v>721111.38726035948</v>
      </c>
      <c r="E102" s="36">
        <v>443760.85369868297</v>
      </c>
      <c r="F102" s="36">
        <v>166410.32013700623</v>
      </c>
      <c r="G102" s="36">
        <v>-110940.21342467051</v>
      </c>
      <c r="H102" s="36">
        <v>-388290.74698634725</v>
      </c>
      <c r="I102" s="36">
        <v>-665641.28054802399</v>
      </c>
      <c r="J102" s="36">
        <v>-942991.81410970073</v>
      </c>
    </row>
    <row r="103" spans="1:10" x14ac:dyDescent="0.25">
      <c r="A103" s="42"/>
      <c r="B103" s="36">
        <v>440</v>
      </c>
      <c r="C103" s="36">
        <v>1008701.5979665397</v>
      </c>
      <c r="D103" s="36">
        <v>743253.80902797659</v>
      </c>
      <c r="E103" s="36">
        <v>477806.02008941351</v>
      </c>
      <c r="F103" s="36">
        <v>212358.23115085065</v>
      </c>
      <c r="G103" s="36">
        <v>-53089.557787712663</v>
      </c>
      <c r="H103" s="36">
        <v>-318537.34672627551</v>
      </c>
      <c r="I103" s="36">
        <v>-583985.13566483883</v>
      </c>
      <c r="J103" s="36">
        <v>-849432.92460340168</v>
      </c>
    </row>
    <row r="104" spans="1:10" x14ac:dyDescent="0.25">
      <c r="A104" s="42"/>
      <c r="B104" s="36">
        <v>450</v>
      </c>
      <c r="C104" s="36">
        <v>1017225.7233983984</v>
      </c>
      <c r="D104" s="36">
        <v>762919.29254879872</v>
      </c>
      <c r="E104" s="36">
        <v>508612.86169919907</v>
      </c>
      <c r="F104" s="36">
        <v>254306.43084959942</v>
      </c>
      <c r="G104" s="36">
        <v>0</v>
      </c>
      <c r="H104" s="36">
        <v>-254306.43084959965</v>
      </c>
      <c r="I104" s="36">
        <v>-508612.8616991993</v>
      </c>
      <c r="J104" s="36">
        <v>-762919.29254879896</v>
      </c>
    </row>
    <row r="105" spans="1:10" x14ac:dyDescent="0.25">
      <c r="A105" s="42"/>
      <c r="B105" s="36">
        <v>460</v>
      </c>
      <c r="C105" s="36">
        <v>1024222.1565401531</v>
      </c>
      <c r="D105" s="36">
        <v>780359.73831630708</v>
      </c>
      <c r="E105" s="36">
        <v>536497.3200924613</v>
      </c>
      <c r="F105" s="36">
        <v>292634.9018686153</v>
      </c>
      <c r="G105" s="36">
        <v>48772.483644769527</v>
      </c>
      <c r="H105" s="36">
        <v>-195089.93457907671</v>
      </c>
      <c r="I105" s="36">
        <v>-438952.35280292248</v>
      </c>
      <c r="J105" s="36">
        <v>-682814.77102676872</v>
      </c>
    </row>
    <row r="106" spans="1:10" x14ac:dyDescent="0.25">
      <c r="A106" s="42"/>
      <c r="B106" s="36">
        <v>470</v>
      </c>
      <c r="C106" s="36">
        <v>1029856.6614397548</v>
      </c>
      <c r="D106" s="36">
        <v>795798.32929435605</v>
      </c>
      <c r="E106" s="36">
        <v>561739.9971489571</v>
      </c>
      <c r="F106" s="36">
        <v>327681.66500355839</v>
      </c>
      <c r="G106" s="36">
        <v>93623.332858159672</v>
      </c>
      <c r="H106" s="36">
        <v>-140434.99928723928</v>
      </c>
      <c r="I106" s="36">
        <v>-374493.33143263776</v>
      </c>
      <c r="J106" s="36">
        <v>-608551.66357803671</v>
      </c>
    </row>
    <row r="107" spans="1:10" x14ac:dyDescent="0.25">
      <c r="A107" s="42"/>
      <c r="B107" s="36">
        <v>480</v>
      </c>
      <c r="C107" s="36">
        <v>1034275.8155834542</v>
      </c>
      <c r="D107" s="36">
        <v>809433.24697835557</v>
      </c>
      <c r="E107" s="36">
        <v>584590.67837325693</v>
      </c>
      <c r="F107" s="36">
        <v>359748.10976815806</v>
      </c>
      <c r="G107" s="36">
        <v>134905.54116305942</v>
      </c>
      <c r="H107" s="36">
        <v>-89937.027442039456</v>
      </c>
      <c r="I107" s="36">
        <v>-314779.59604713786</v>
      </c>
      <c r="J107" s="36">
        <v>-539622.16465223674</v>
      </c>
    </row>
    <row r="108" spans="1:10" x14ac:dyDescent="0.25">
      <c r="A108" s="42"/>
      <c r="B108" s="36">
        <v>490</v>
      </c>
      <c r="C108" s="36">
        <v>1037609.4911199291</v>
      </c>
      <c r="D108" s="36">
        <v>821440.84713661065</v>
      </c>
      <c r="E108" s="36">
        <v>605272.20315329218</v>
      </c>
      <c r="F108" s="36">
        <v>389103.55916997371</v>
      </c>
      <c r="G108" s="36">
        <v>172934.91518665501</v>
      </c>
      <c r="H108" s="36">
        <v>-43233.728796663694</v>
      </c>
      <c r="I108" s="36">
        <v>-259402.37277998216</v>
      </c>
      <c r="J108" s="36">
        <v>-475571.01676330063</v>
      </c>
    </row>
    <row r="109" spans="1:10" x14ac:dyDescent="0.25">
      <c r="A109" s="42"/>
      <c r="B109" s="36">
        <v>500</v>
      </c>
      <c r="C109" s="36">
        <v>1039972.9779989794</v>
      </c>
      <c r="D109" s="36">
        <v>831978.3823991837</v>
      </c>
      <c r="E109" s="36">
        <v>623983.78679938777</v>
      </c>
      <c r="F109" s="36">
        <v>415989.19119959185</v>
      </c>
      <c r="G109" s="36">
        <v>207994.59559979592</v>
      </c>
      <c r="H109" s="36">
        <v>0</v>
      </c>
      <c r="I109" s="36">
        <v>-207994.59559979569</v>
      </c>
      <c r="J109" s="36">
        <v>-415989.19119959138</v>
      </c>
    </row>
    <row r="110" spans="1:10" x14ac:dyDescent="0.25">
      <c r="A110" s="42"/>
      <c r="B110" s="36">
        <v>510</v>
      </c>
      <c r="C110" s="36">
        <v>1041468.8061629091</v>
      </c>
      <c r="D110" s="36">
        <v>841186.34343927284</v>
      </c>
      <c r="E110" s="36">
        <v>640903.8807156363</v>
      </c>
      <c r="F110" s="36">
        <v>440621.417992</v>
      </c>
      <c r="G110" s="36">
        <v>240338.9552683637</v>
      </c>
      <c r="H110" s="36">
        <v>40056.4925447274</v>
      </c>
      <c r="I110" s="36">
        <v>-160225.97017890913</v>
      </c>
      <c r="J110" s="36">
        <v>-360508.4329025452</v>
      </c>
    </row>
    <row r="111" spans="1:10" x14ac:dyDescent="0.25">
      <c r="A111" s="42"/>
      <c r="B111" s="36">
        <v>520</v>
      </c>
      <c r="C111" s="36">
        <v>1042188.3139489595</v>
      </c>
      <c r="D111" s="36">
        <v>849190.47803248558</v>
      </c>
      <c r="E111" s="36">
        <v>656192.64211601159</v>
      </c>
      <c r="F111" s="36">
        <v>463194.80619953759</v>
      </c>
      <c r="G111" s="36">
        <v>270196.97028306359</v>
      </c>
      <c r="H111" s="36">
        <v>77199.134366589598</v>
      </c>
      <c r="I111" s="36">
        <v>-115798.70154988416</v>
      </c>
      <c r="J111" s="36">
        <v>-308796.53746635816</v>
      </c>
    </row>
    <row r="112" spans="1:10" x14ac:dyDescent="0.25">
      <c r="A112" s="42"/>
      <c r="B112" s="36">
        <v>530</v>
      </c>
      <c r="C112" s="36">
        <v>1042213.0017719698</v>
      </c>
      <c r="D112" s="36">
        <v>856103.53716983227</v>
      </c>
      <c r="E112" s="36">
        <v>669994.07256769482</v>
      </c>
      <c r="F112" s="36">
        <v>483884.60796555737</v>
      </c>
      <c r="G112" s="36">
        <v>297775.14336341992</v>
      </c>
      <c r="H112" s="36">
        <v>111665.67876128247</v>
      </c>
      <c r="I112" s="36">
        <v>-74443.78584085498</v>
      </c>
      <c r="J112" s="36">
        <v>-260553.25044299266</v>
      </c>
    </row>
    <row r="113" spans="1:10" x14ac:dyDescent="0.25">
      <c r="A113" s="42"/>
      <c r="B113" s="36">
        <v>540</v>
      </c>
      <c r="C113" s="36">
        <v>1041615.7035724644</v>
      </c>
      <c r="D113" s="36">
        <v>862026.78916341881</v>
      </c>
      <c r="E113" s="36">
        <v>682437.87475437322</v>
      </c>
      <c r="F113" s="36">
        <v>502848.96034532762</v>
      </c>
      <c r="G113" s="36">
        <v>323260.04593628203</v>
      </c>
      <c r="H113" s="36">
        <v>143671.13152723666</v>
      </c>
      <c r="I113" s="36">
        <v>-35917.782881808933</v>
      </c>
      <c r="J113" s="36">
        <v>-215506.69729085453</v>
      </c>
    </row>
    <row r="114" spans="1:10" x14ac:dyDescent="0.25">
      <c r="A114" s="42"/>
      <c r="B114" s="36">
        <v>550</v>
      </c>
      <c r="C114" s="36">
        <v>1040461.6031350964</v>
      </c>
      <c r="D114" s="36">
        <v>867051.33594591368</v>
      </c>
      <c r="E114" s="36">
        <v>693641.06875673099</v>
      </c>
      <c r="F114" s="36">
        <v>520230.80156754819</v>
      </c>
      <c r="G114" s="36">
        <v>346820.53437836538</v>
      </c>
      <c r="H114" s="36">
        <v>173410.26718918281</v>
      </c>
      <c r="I114" s="36">
        <v>0</v>
      </c>
      <c r="J114" s="36">
        <v>-173410.26718918257</v>
      </c>
    </row>
    <row r="115" spans="1:10" x14ac:dyDescent="0.25">
      <c r="A115" s="42"/>
      <c r="B115" s="36">
        <v>560</v>
      </c>
      <c r="C115" s="36">
        <v>1038809.1179690239</v>
      </c>
      <c r="D115" s="36">
        <v>871259.26023208455</v>
      </c>
      <c r="E115" s="36">
        <v>703709.4024951451</v>
      </c>
      <c r="F115" s="36">
        <v>536159.544758206</v>
      </c>
      <c r="G115" s="36">
        <v>368609.68702126667</v>
      </c>
      <c r="H115" s="36">
        <v>201059.82928432734</v>
      </c>
      <c r="I115" s="36">
        <v>33509.971547388006</v>
      </c>
      <c r="J115" s="36">
        <v>-134039.88618955133</v>
      </c>
    </row>
    <row r="116" spans="1:10" x14ac:dyDescent="0.25">
      <c r="A116" s="42"/>
      <c r="B116" s="36">
        <v>570</v>
      </c>
      <c r="C116" s="36">
        <v>1036710.669808225</v>
      </c>
      <c r="D116" s="36">
        <v>874724.6276506898</v>
      </c>
      <c r="E116" s="36">
        <v>712738.58549315459</v>
      </c>
      <c r="F116" s="36">
        <v>550752.54333561938</v>
      </c>
      <c r="G116" s="36">
        <v>388766.50117808441</v>
      </c>
      <c r="H116" s="36">
        <v>226780.4590205492</v>
      </c>
      <c r="I116" s="36">
        <v>64794.41686301399</v>
      </c>
      <c r="J116" s="36">
        <v>-97191.625294521218</v>
      </c>
    </row>
    <row r="117" spans="1:10" x14ac:dyDescent="0.25">
      <c r="A117" s="42"/>
      <c r="B117" s="36">
        <v>580</v>
      </c>
      <c r="C117" s="36">
        <v>1034213.3577876764</v>
      </c>
      <c r="D117" s="36">
        <v>877514.36418348295</v>
      </c>
      <c r="E117" s="36">
        <v>720815.37057928951</v>
      </c>
      <c r="F117" s="36">
        <v>564116.37697509606</v>
      </c>
      <c r="G117" s="36">
        <v>407417.38337090285</v>
      </c>
      <c r="H117" s="36">
        <v>250718.38976670941</v>
      </c>
      <c r="I117" s="36">
        <v>94019.396162515972</v>
      </c>
      <c r="J117" s="36">
        <v>-62679.59744167747</v>
      </c>
    </row>
    <row r="118" spans="1:10" x14ac:dyDescent="0.25">
      <c r="A118" s="42"/>
      <c r="B118" s="36">
        <v>590</v>
      </c>
      <c r="C118" s="36">
        <v>1031359.5478624469</v>
      </c>
      <c r="D118" s="36">
        <v>879689.02611796942</v>
      </c>
      <c r="E118" s="36">
        <v>728018.50437349197</v>
      </c>
      <c r="F118" s="36">
        <v>576347.98262901441</v>
      </c>
      <c r="G118" s="36">
        <v>424677.46088453708</v>
      </c>
      <c r="H118" s="36">
        <v>273006.93914005952</v>
      </c>
      <c r="I118" s="36">
        <v>121336.41739558196</v>
      </c>
      <c r="J118" s="36">
        <v>-30334.104348895373</v>
      </c>
    </row>
    <row r="119" spans="1:10" x14ac:dyDescent="0.25">
      <c r="A119" s="42"/>
      <c r="B119" s="36">
        <v>600</v>
      </c>
      <c r="C119" s="36">
        <v>1028187.3899667513</v>
      </c>
      <c r="D119" s="36">
        <v>881303.47711435833</v>
      </c>
      <c r="E119" s="36">
        <v>734419.56426196522</v>
      </c>
      <c r="F119" s="36">
        <v>587535.65140957222</v>
      </c>
      <c r="G119" s="36">
        <v>440651.73855717899</v>
      </c>
      <c r="H119" s="36">
        <v>293767.825704786</v>
      </c>
      <c r="I119" s="36">
        <v>146883.912852393</v>
      </c>
      <c r="J119" s="36">
        <v>0</v>
      </c>
    </row>
  </sheetData>
  <mergeCells count="8">
    <mergeCell ref="C83:J83"/>
    <mergeCell ref="A85:A119"/>
    <mergeCell ref="A17:B17"/>
    <mergeCell ref="C17:D17"/>
    <mergeCell ref="E17:F17"/>
    <mergeCell ref="A21:E21"/>
    <mergeCell ref="F21:H21"/>
    <mergeCell ref="A36:B36"/>
  </mergeCells>
  <conditionalFormatting sqref="C84:C119">
    <cfRule type="top10" dxfId="8" priority="7" rank="1"/>
  </conditionalFormatting>
  <conditionalFormatting sqref="D85:D119">
    <cfRule type="top10" dxfId="7" priority="6" rank="1"/>
  </conditionalFormatting>
  <conditionalFormatting sqref="E85:E119">
    <cfRule type="top10" dxfId="6" priority="5" rank="1"/>
  </conditionalFormatting>
  <conditionalFormatting sqref="E41:F76">
    <cfRule type="top10" dxfId="5" priority="8" rank="1"/>
  </conditionalFormatting>
  <conditionalFormatting sqref="F41:F76">
    <cfRule type="cellIs" dxfId="4" priority="9" operator="equal">
      <formula>1042213</formula>
    </cfRule>
  </conditionalFormatting>
  <conditionalFormatting sqref="F85:F119">
    <cfRule type="top10" dxfId="3" priority="4" rank="1"/>
  </conditionalFormatting>
  <conditionalFormatting sqref="G85:G119">
    <cfRule type="top10" dxfId="2" priority="3" rank="1"/>
  </conditionalFormatting>
  <conditionalFormatting sqref="H85:H119">
    <cfRule type="top10" dxfId="1" priority="2" rank="1"/>
  </conditionalFormatting>
  <conditionalFormatting sqref="I85:I119">
    <cfRule type="top10" dxfId="0" priority="1" rank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vs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ombara</dc:creator>
  <cp:lastModifiedBy>brian ombara</cp:lastModifiedBy>
  <dcterms:created xsi:type="dcterms:W3CDTF">2025-03-31T08:06:48Z</dcterms:created>
  <dcterms:modified xsi:type="dcterms:W3CDTF">2025-03-31T08:07:04Z</dcterms:modified>
</cp:coreProperties>
</file>