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an Okudan\Desktop\"/>
    </mc:Choice>
  </mc:AlternateContent>
  <xr:revisionPtr revIDLastSave="0" documentId="13_ncr:1_{89AB4755-3C0D-439F-A31E-148A8C0B9EDC}" xr6:coauthVersionLast="47" xr6:coauthVersionMax="47" xr10:uidLastSave="{00000000-0000-0000-0000-000000000000}"/>
  <bookViews>
    <workbookView xWindow="-120" yWindow="-120" windowWidth="24240" windowHeight="13020" activeTab="15" xr2:uid="{00000000-000D-0000-FFFF-FFFF00000000}"/>
  </bookViews>
  <sheets>
    <sheet name="1" sheetId="3" r:id="rId1"/>
    <sheet name="2" sheetId="4" r:id="rId2"/>
    <sheet name="3" sheetId="5" r:id="rId3"/>
    <sheet name="4" sheetId="6" r:id="rId4"/>
    <sheet name="5" sheetId="8" r:id="rId5"/>
    <sheet name="6" sheetId="9" r:id="rId6"/>
    <sheet name="7" sheetId="10" r:id="rId7"/>
    <sheet name="8" sheetId="11" r:id="rId8"/>
    <sheet name="9" sheetId="12" r:id="rId9"/>
    <sheet name="10" sheetId="13" r:id="rId10"/>
    <sheet name="11" sheetId="14" r:id="rId11"/>
    <sheet name="12" sheetId="15" r:id="rId12"/>
    <sheet name="13" sheetId="16" r:id="rId13"/>
    <sheet name="14" sheetId="17" r:id="rId14"/>
    <sheet name="Overall" sheetId="18" r:id="rId15"/>
    <sheet name="FAHP Results" sheetId="1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9" l="1"/>
  <c r="C14" i="19"/>
  <c r="C15" i="19"/>
  <c r="C16" i="19"/>
  <c r="C12" i="19"/>
  <c r="C10" i="19"/>
  <c r="C11" i="19"/>
  <c r="C9" i="19"/>
  <c r="C6" i="19"/>
  <c r="C7" i="19"/>
  <c r="C8" i="19"/>
  <c r="C5" i="19"/>
  <c r="AX32" i="18"/>
  <c r="AW32" i="18"/>
  <c r="AV32" i="18"/>
  <c r="AU32" i="18"/>
  <c r="AT32" i="18"/>
  <c r="AS32" i="18"/>
  <c r="AR32" i="18"/>
  <c r="AQ32" i="18"/>
  <c r="AP32" i="18"/>
  <c r="AO32" i="18"/>
  <c r="AN32" i="18"/>
  <c r="AM32" i="18"/>
  <c r="AL32" i="18"/>
  <c r="AK32" i="18"/>
  <c r="AJ32" i="18"/>
  <c r="AX31" i="18"/>
  <c r="AW31" i="18"/>
  <c r="AV31" i="18"/>
  <c r="AU31" i="18"/>
  <c r="AT31" i="18"/>
  <c r="AS31" i="18"/>
  <c r="AR31" i="18"/>
  <c r="AQ31" i="18"/>
  <c r="AP31" i="18"/>
  <c r="AO31" i="18"/>
  <c r="AN31" i="18"/>
  <c r="AM31" i="18"/>
  <c r="AL31" i="18"/>
  <c r="AK31" i="18"/>
  <c r="AJ31" i="18"/>
  <c r="AX30" i="18"/>
  <c r="AW30" i="18"/>
  <c r="AV30" i="18"/>
  <c r="AU30" i="18"/>
  <c r="AT30" i="18"/>
  <c r="AS30" i="18"/>
  <c r="AR30" i="18"/>
  <c r="AQ30" i="18"/>
  <c r="AP30" i="18"/>
  <c r="AO30" i="18"/>
  <c r="AN30" i="18"/>
  <c r="AM30" i="18"/>
  <c r="AL30" i="18"/>
  <c r="AK30" i="18"/>
  <c r="AJ30" i="18"/>
  <c r="AX29" i="18"/>
  <c r="AW29" i="18"/>
  <c r="AV29" i="18"/>
  <c r="AU29" i="18"/>
  <c r="AT29" i="18"/>
  <c r="AS29" i="18"/>
  <c r="AR29" i="18"/>
  <c r="AQ29" i="18"/>
  <c r="AP29" i="18"/>
  <c r="AO29" i="18"/>
  <c r="AN29" i="18"/>
  <c r="AM29" i="18"/>
  <c r="AL29" i="18"/>
  <c r="AK29" i="18"/>
  <c r="AJ29" i="18"/>
  <c r="AX28" i="18"/>
  <c r="AW28" i="18"/>
  <c r="AV28" i="18"/>
  <c r="AU28" i="18"/>
  <c r="AT28" i="18"/>
  <c r="AS28" i="18"/>
  <c r="AR28" i="18"/>
  <c r="AQ28" i="18"/>
  <c r="AP28" i="18"/>
  <c r="AO28" i="18"/>
  <c r="AN28" i="18"/>
  <c r="AM28" i="18"/>
  <c r="AL28" i="18"/>
  <c r="AK28" i="18"/>
  <c r="AJ28" i="18"/>
  <c r="AR23" i="18"/>
  <c r="AQ23" i="18"/>
  <c r="AP23" i="18"/>
  <c r="AO23" i="18"/>
  <c r="AN23" i="18"/>
  <c r="AM23" i="18"/>
  <c r="AL23" i="18"/>
  <c r="AK23" i="18"/>
  <c r="AJ23" i="18"/>
  <c r="AR22" i="18"/>
  <c r="AQ22" i="18"/>
  <c r="AP22" i="18"/>
  <c r="AO22" i="18"/>
  <c r="AN22" i="18"/>
  <c r="AM22" i="18"/>
  <c r="AL22" i="18"/>
  <c r="AK22" i="18"/>
  <c r="AJ22" i="18"/>
  <c r="AR21" i="18"/>
  <c r="AQ21" i="18"/>
  <c r="AP21" i="18"/>
  <c r="AO21" i="18"/>
  <c r="AN21" i="18"/>
  <c r="AM21" i="18"/>
  <c r="AL21" i="18"/>
  <c r="AK21" i="18"/>
  <c r="AJ21" i="18"/>
  <c r="AR15" i="18"/>
  <c r="AQ15" i="18"/>
  <c r="AP15" i="18"/>
  <c r="AO15" i="18"/>
  <c r="AN15" i="18"/>
  <c r="AM15" i="18"/>
  <c r="AL15" i="18"/>
  <c r="AK15" i="18"/>
  <c r="AJ15" i="18"/>
  <c r="AR14" i="18"/>
  <c r="AQ14" i="18"/>
  <c r="AP14" i="18"/>
  <c r="AO14" i="18"/>
  <c r="AN14" i="18"/>
  <c r="AM14" i="18"/>
  <c r="AL14" i="18"/>
  <c r="AK14" i="18"/>
  <c r="AJ14" i="18"/>
  <c r="AR13" i="18"/>
  <c r="AQ13" i="18"/>
  <c r="AP13" i="18"/>
  <c r="AO13" i="18"/>
  <c r="AN13" i="18"/>
  <c r="AM13" i="18"/>
  <c r="AL13" i="18"/>
  <c r="AK13" i="18"/>
  <c r="AJ13" i="18"/>
  <c r="AR8" i="18"/>
  <c r="AQ8" i="18"/>
  <c r="AP8" i="18"/>
  <c r="AO8" i="18"/>
  <c r="AN8" i="18"/>
  <c r="AM8" i="18"/>
  <c r="AL8" i="18"/>
  <c r="AK8" i="18"/>
  <c r="AJ8" i="18"/>
  <c r="AR7" i="18"/>
  <c r="AQ7" i="18"/>
  <c r="AP7" i="18"/>
  <c r="AO7" i="18"/>
  <c r="AN7" i="18"/>
  <c r="AM7" i="18"/>
  <c r="AL7" i="18"/>
  <c r="AK7" i="18"/>
  <c r="AJ7" i="18"/>
  <c r="AR6" i="18"/>
  <c r="AQ6" i="18"/>
  <c r="AP6" i="18"/>
  <c r="AO6" i="18"/>
  <c r="AN6" i="18"/>
  <c r="AM6" i="18"/>
  <c r="AL6" i="18"/>
  <c r="AJ6" i="18"/>
  <c r="G30" i="16"/>
  <c r="G29" i="16"/>
  <c r="E21" i="16"/>
  <c r="E20" i="16"/>
  <c r="G30" i="15"/>
  <c r="G29" i="15"/>
  <c r="G30" i="14"/>
  <c r="G29" i="14"/>
  <c r="E21" i="14"/>
  <c r="F13" i="14"/>
  <c r="E12" i="14"/>
  <c r="E5" i="14"/>
  <c r="AK6" i="18"/>
  <c r="G31" i="18"/>
  <c r="D31" i="18"/>
  <c r="C31" i="18"/>
  <c r="G30" i="18"/>
  <c r="F30" i="18"/>
  <c r="E30" i="18"/>
  <c r="D30" i="18"/>
  <c r="C30" i="18"/>
  <c r="G29" i="18"/>
  <c r="F29" i="18"/>
  <c r="E29" i="18"/>
  <c r="D29" i="18"/>
  <c r="D32" i="18" s="1"/>
  <c r="N31" i="18" s="1"/>
  <c r="C29" i="18"/>
  <c r="G28" i="18"/>
  <c r="F28" i="18"/>
  <c r="E28" i="18"/>
  <c r="D28" i="18"/>
  <c r="C28" i="18"/>
  <c r="G27" i="18"/>
  <c r="F27" i="18"/>
  <c r="E27" i="18"/>
  <c r="D27" i="18"/>
  <c r="C27" i="18"/>
  <c r="E22" i="18"/>
  <c r="E21" i="18"/>
  <c r="D21" i="18"/>
  <c r="C21" i="18"/>
  <c r="E20" i="18"/>
  <c r="D20" i="18"/>
  <c r="C20" i="18"/>
  <c r="F15" i="18"/>
  <c r="E15" i="18"/>
  <c r="C15" i="18"/>
  <c r="F14" i="18"/>
  <c r="E14" i="18"/>
  <c r="D14" i="18"/>
  <c r="F13" i="18"/>
  <c r="E13" i="18"/>
  <c r="D13" i="18"/>
  <c r="C13" i="18"/>
  <c r="F12" i="18"/>
  <c r="E12" i="18"/>
  <c r="E16" i="18" s="1"/>
  <c r="D12" i="18"/>
  <c r="C12" i="18"/>
  <c r="E7" i="18"/>
  <c r="D7" i="18"/>
  <c r="E6" i="18"/>
  <c r="D6" i="18"/>
  <c r="C6" i="18"/>
  <c r="E5" i="18"/>
  <c r="E8" i="18" s="1"/>
  <c r="O5" i="18" s="1"/>
  <c r="D5" i="18"/>
  <c r="C5" i="18"/>
  <c r="AF20" i="18"/>
  <c r="AE20" i="18"/>
  <c r="AE19" i="18"/>
  <c r="AE18" i="18"/>
  <c r="AF17" i="18"/>
  <c r="AE17" i="18"/>
  <c r="AE16" i="18"/>
  <c r="F16" i="18"/>
  <c r="P13" i="18" s="1"/>
  <c r="AE15" i="18"/>
  <c r="P15" i="18"/>
  <c r="AE14" i="18"/>
  <c r="AH13" i="18"/>
  <c r="AG13" i="18"/>
  <c r="AE13" i="18"/>
  <c r="AH12" i="18"/>
  <c r="AG12" i="18"/>
  <c r="AG20" i="18" s="1"/>
  <c r="AF12" i="18"/>
  <c r="AH20" i="18" s="1"/>
  <c r="AH11" i="18"/>
  <c r="AF19" i="18" s="1"/>
  <c r="AG11" i="18"/>
  <c r="AF11" i="18" s="1"/>
  <c r="AH19" i="18" s="1"/>
  <c r="AG10" i="18"/>
  <c r="AG18" i="18" s="1"/>
  <c r="AF10" i="18"/>
  <c r="AH18" i="18" s="1"/>
  <c r="AH9" i="18"/>
  <c r="AG9" i="18"/>
  <c r="AG17" i="18" s="1"/>
  <c r="AF9" i="18"/>
  <c r="AH17" i="18" s="1"/>
  <c r="AG8" i="18"/>
  <c r="AF8" i="18"/>
  <c r="AH16" i="18" s="1"/>
  <c r="AH7" i="18"/>
  <c r="AF15" i="18" s="1"/>
  <c r="AG7" i="18"/>
  <c r="AG15" i="18" s="1"/>
  <c r="AF7" i="18"/>
  <c r="AH15" i="18" s="1"/>
  <c r="D8" i="18"/>
  <c r="AH6" i="18"/>
  <c r="AF14" i="18" s="1"/>
  <c r="AG6" i="18"/>
  <c r="AG14" i="18" s="1"/>
  <c r="AG5" i="18"/>
  <c r="AG4" i="18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AJ30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X32" i="14"/>
  <c r="AW32" i="14"/>
  <c r="AV32" i="14"/>
  <c r="AU32" i="14"/>
  <c r="AO32" i="14"/>
  <c r="AN32" i="14"/>
  <c r="AM32" i="14"/>
  <c r="AL32" i="14"/>
  <c r="AK32" i="14"/>
  <c r="AJ32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X32" i="15"/>
  <c r="AW32" i="15"/>
  <c r="AV32" i="15"/>
  <c r="AU32" i="15"/>
  <c r="AO32" i="15"/>
  <c r="AN32" i="15"/>
  <c r="AM32" i="15"/>
  <c r="AL32" i="15"/>
  <c r="AK32" i="15"/>
  <c r="AJ32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X29" i="15"/>
  <c r="AW29" i="15"/>
  <c r="AV29" i="15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X28" i="15"/>
  <c r="AW28" i="15"/>
  <c r="AV28" i="15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X32" i="16"/>
  <c r="AW32" i="16"/>
  <c r="AV32" i="16"/>
  <c r="AP32" i="16"/>
  <c r="AO32" i="16"/>
  <c r="AN32" i="16"/>
  <c r="AM32" i="16"/>
  <c r="AL32" i="16"/>
  <c r="AK32" i="16"/>
  <c r="AJ32" i="16"/>
  <c r="AX31" i="16"/>
  <c r="AW31" i="16"/>
  <c r="AV31" i="16"/>
  <c r="AU31" i="16"/>
  <c r="AT31" i="16"/>
  <c r="AS31" i="16"/>
  <c r="AR31" i="16"/>
  <c r="AQ31" i="16"/>
  <c r="AP31" i="16"/>
  <c r="AO31" i="16"/>
  <c r="AN31" i="16"/>
  <c r="AM31" i="16"/>
  <c r="AL31" i="16"/>
  <c r="AK31" i="16"/>
  <c r="AJ31" i="16"/>
  <c r="AX30" i="16"/>
  <c r="AW30" i="16"/>
  <c r="AV30" i="16"/>
  <c r="AU30" i="16"/>
  <c r="AT30" i="16"/>
  <c r="AS30" i="16"/>
  <c r="AR30" i="16"/>
  <c r="AQ30" i="16"/>
  <c r="AP30" i="16"/>
  <c r="AO30" i="16"/>
  <c r="AN30" i="16"/>
  <c r="AM30" i="16"/>
  <c r="AL30" i="16"/>
  <c r="AK30" i="16"/>
  <c r="AJ30" i="16"/>
  <c r="AX29" i="16"/>
  <c r="AW29" i="16"/>
  <c r="AV29" i="16"/>
  <c r="AU29" i="16"/>
  <c r="AT29" i="16"/>
  <c r="AS29" i="16"/>
  <c r="AR29" i="16"/>
  <c r="AQ29" i="16"/>
  <c r="AP29" i="16"/>
  <c r="AO29" i="16"/>
  <c r="AN29" i="16"/>
  <c r="AM29" i="16"/>
  <c r="AL29" i="16"/>
  <c r="AK29" i="16"/>
  <c r="AJ29" i="16"/>
  <c r="AX28" i="16"/>
  <c r="AW28" i="16"/>
  <c r="AV28" i="16"/>
  <c r="AU28" i="16"/>
  <c r="AT28" i="16"/>
  <c r="AS28" i="16"/>
  <c r="AR28" i="16"/>
  <c r="AQ28" i="16"/>
  <c r="AP28" i="16"/>
  <c r="AO28" i="16"/>
  <c r="AN28" i="16"/>
  <c r="AM28" i="16"/>
  <c r="AL28" i="16"/>
  <c r="AK28" i="16"/>
  <c r="AJ28" i="16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X30" i="17"/>
  <c r="AW30" i="17"/>
  <c r="AV30" i="17"/>
  <c r="AU30" i="17"/>
  <c r="AT30" i="17"/>
  <c r="AS30" i="17"/>
  <c r="AR30" i="17"/>
  <c r="AQ30" i="17"/>
  <c r="AP30" i="17"/>
  <c r="AO30" i="17"/>
  <c r="AN30" i="17"/>
  <c r="AM30" i="17"/>
  <c r="AL30" i="17"/>
  <c r="AK30" i="17"/>
  <c r="AJ30" i="17"/>
  <c r="AX29" i="17"/>
  <c r="AW29" i="17"/>
  <c r="AV29" i="17"/>
  <c r="AU29" i="17"/>
  <c r="AT29" i="17"/>
  <c r="AS29" i="17"/>
  <c r="AR29" i="17"/>
  <c r="AQ29" i="17"/>
  <c r="AP29" i="17"/>
  <c r="AO29" i="17"/>
  <c r="AN29" i="17"/>
  <c r="AM29" i="17"/>
  <c r="AL29" i="17"/>
  <c r="AK29" i="17"/>
  <c r="AJ29" i="17"/>
  <c r="AX28" i="17"/>
  <c r="AW28" i="17"/>
  <c r="AV28" i="17"/>
  <c r="AU28" i="17"/>
  <c r="AT28" i="17"/>
  <c r="AS28" i="17"/>
  <c r="AR28" i="17"/>
  <c r="AQ28" i="17"/>
  <c r="AP28" i="17"/>
  <c r="AO28" i="17"/>
  <c r="AN28" i="17"/>
  <c r="AM28" i="17"/>
  <c r="AL28" i="17"/>
  <c r="AK28" i="17"/>
  <c r="AJ28" i="17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R23" i="4"/>
  <c r="AQ23" i="4"/>
  <c r="AP23" i="4"/>
  <c r="AO23" i="4"/>
  <c r="AN23" i="4"/>
  <c r="AM23" i="4"/>
  <c r="AL23" i="4"/>
  <c r="AK23" i="4"/>
  <c r="AJ23" i="4"/>
  <c r="AR22" i="4"/>
  <c r="AQ22" i="4"/>
  <c r="AP22" i="4"/>
  <c r="AO22" i="4"/>
  <c r="AN22" i="4"/>
  <c r="AM22" i="4"/>
  <c r="AL22" i="4"/>
  <c r="AK22" i="4"/>
  <c r="AJ22" i="4"/>
  <c r="AR21" i="4"/>
  <c r="AQ21" i="4"/>
  <c r="AP21" i="4"/>
  <c r="AO21" i="4"/>
  <c r="AN21" i="4"/>
  <c r="AM21" i="4"/>
  <c r="AL21" i="4"/>
  <c r="AK21" i="4"/>
  <c r="AJ21" i="4"/>
  <c r="AR23" i="5"/>
  <c r="AQ23" i="5"/>
  <c r="AP23" i="5"/>
  <c r="AO23" i="5"/>
  <c r="AN23" i="5"/>
  <c r="AM23" i="5"/>
  <c r="AL23" i="5"/>
  <c r="AK23" i="5"/>
  <c r="AJ23" i="5"/>
  <c r="AR22" i="5"/>
  <c r="AQ22" i="5"/>
  <c r="AP22" i="5"/>
  <c r="AO22" i="5"/>
  <c r="AN22" i="5"/>
  <c r="AM22" i="5"/>
  <c r="AL22" i="5"/>
  <c r="AK22" i="5"/>
  <c r="AJ22" i="5"/>
  <c r="AR21" i="5"/>
  <c r="AQ21" i="5"/>
  <c r="AP21" i="5"/>
  <c r="AO21" i="5"/>
  <c r="AN21" i="5"/>
  <c r="AM21" i="5"/>
  <c r="AL21" i="5"/>
  <c r="AK21" i="5"/>
  <c r="AJ21" i="5"/>
  <c r="AR23" i="6"/>
  <c r="AQ23" i="6"/>
  <c r="AP23" i="6"/>
  <c r="AO23" i="6"/>
  <c r="AN23" i="6"/>
  <c r="AM23" i="6"/>
  <c r="AL23" i="6"/>
  <c r="AK23" i="6"/>
  <c r="AJ23" i="6"/>
  <c r="AR22" i="6"/>
  <c r="AQ22" i="6"/>
  <c r="AP22" i="6"/>
  <c r="AO22" i="6"/>
  <c r="AN22" i="6"/>
  <c r="AM22" i="6"/>
  <c r="AL22" i="6"/>
  <c r="AK22" i="6"/>
  <c r="AJ22" i="6"/>
  <c r="AR21" i="6"/>
  <c r="AQ21" i="6"/>
  <c r="AP21" i="6"/>
  <c r="AO21" i="6"/>
  <c r="AN21" i="6"/>
  <c r="AM21" i="6"/>
  <c r="AL21" i="6"/>
  <c r="AK21" i="6"/>
  <c r="AJ21" i="6"/>
  <c r="AR23" i="8"/>
  <c r="AQ23" i="8"/>
  <c r="AP23" i="8"/>
  <c r="AO23" i="8"/>
  <c r="AN23" i="8"/>
  <c r="AM23" i="8"/>
  <c r="AL23" i="8"/>
  <c r="AK23" i="8"/>
  <c r="AJ23" i="8"/>
  <c r="AR22" i="8"/>
  <c r="AQ22" i="8"/>
  <c r="AP22" i="8"/>
  <c r="AO22" i="8"/>
  <c r="AN22" i="8"/>
  <c r="AM22" i="8"/>
  <c r="AL22" i="8"/>
  <c r="AK22" i="8"/>
  <c r="AJ22" i="8"/>
  <c r="AR21" i="8"/>
  <c r="AQ21" i="8"/>
  <c r="AP21" i="8"/>
  <c r="AO21" i="8"/>
  <c r="AN21" i="8"/>
  <c r="AM21" i="8"/>
  <c r="AL21" i="8"/>
  <c r="AK21" i="8"/>
  <c r="AJ21" i="8"/>
  <c r="AR23" i="9"/>
  <c r="AQ23" i="9"/>
  <c r="AP23" i="9"/>
  <c r="AO23" i="9"/>
  <c r="AN23" i="9"/>
  <c r="AM23" i="9"/>
  <c r="AL23" i="9"/>
  <c r="AK23" i="9"/>
  <c r="AJ23" i="9"/>
  <c r="AR22" i="9"/>
  <c r="AQ22" i="9"/>
  <c r="AP22" i="9"/>
  <c r="AO22" i="9"/>
  <c r="AN22" i="9"/>
  <c r="AM22" i="9"/>
  <c r="AL22" i="9"/>
  <c r="AK22" i="9"/>
  <c r="AJ22" i="9"/>
  <c r="AR21" i="9"/>
  <c r="AQ21" i="9"/>
  <c r="AP21" i="9"/>
  <c r="AO21" i="9"/>
  <c r="AN21" i="9"/>
  <c r="AM21" i="9"/>
  <c r="AL21" i="9"/>
  <c r="AK21" i="9"/>
  <c r="AJ21" i="9"/>
  <c r="AR23" i="10"/>
  <c r="AQ23" i="10"/>
  <c r="AP23" i="10"/>
  <c r="AO23" i="10"/>
  <c r="AN23" i="10"/>
  <c r="AM23" i="10"/>
  <c r="AL23" i="10"/>
  <c r="AK23" i="10"/>
  <c r="AJ23" i="10"/>
  <c r="AR22" i="10"/>
  <c r="AQ22" i="10"/>
  <c r="AP22" i="10"/>
  <c r="AO22" i="10"/>
  <c r="AN22" i="10"/>
  <c r="AM22" i="10"/>
  <c r="AL22" i="10"/>
  <c r="AK22" i="10"/>
  <c r="AJ22" i="10"/>
  <c r="AR21" i="10"/>
  <c r="AQ21" i="10"/>
  <c r="AP21" i="10"/>
  <c r="AO21" i="10"/>
  <c r="AN21" i="10"/>
  <c r="AM21" i="10"/>
  <c r="AL21" i="10"/>
  <c r="AK21" i="10"/>
  <c r="AJ21" i="10"/>
  <c r="AR23" i="11"/>
  <c r="AQ23" i="11"/>
  <c r="AP23" i="11"/>
  <c r="AO23" i="11"/>
  <c r="AN23" i="11"/>
  <c r="AM23" i="11"/>
  <c r="AL23" i="11"/>
  <c r="AK23" i="11"/>
  <c r="AJ23" i="11"/>
  <c r="AR22" i="11"/>
  <c r="AQ22" i="11"/>
  <c r="AP22" i="11"/>
  <c r="AO22" i="11"/>
  <c r="AN22" i="11"/>
  <c r="AM22" i="11"/>
  <c r="AL22" i="11"/>
  <c r="AK22" i="11"/>
  <c r="AJ22" i="11"/>
  <c r="AR21" i="11"/>
  <c r="AQ21" i="11"/>
  <c r="AP21" i="11"/>
  <c r="AO21" i="11"/>
  <c r="AN21" i="11"/>
  <c r="AM21" i="11"/>
  <c r="AL21" i="11"/>
  <c r="AK21" i="11"/>
  <c r="AJ21" i="11"/>
  <c r="AR23" i="12"/>
  <c r="AQ23" i="12"/>
  <c r="AP23" i="12"/>
  <c r="AO23" i="12"/>
  <c r="AN23" i="12"/>
  <c r="AM23" i="12"/>
  <c r="AL23" i="12"/>
  <c r="AK23" i="12"/>
  <c r="AJ23" i="12"/>
  <c r="AR22" i="12"/>
  <c r="AQ22" i="12"/>
  <c r="AP22" i="12"/>
  <c r="AO22" i="12"/>
  <c r="AN22" i="12"/>
  <c r="AM22" i="12"/>
  <c r="AL22" i="12"/>
  <c r="AK22" i="12"/>
  <c r="AJ22" i="12"/>
  <c r="AR21" i="12"/>
  <c r="AQ21" i="12"/>
  <c r="AP21" i="12"/>
  <c r="AO21" i="12"/>
  <c r="AN21" i="12"/>
  <c r="AM21" i="12"/>
  <c r="AL21" i="12"/>
  <c r="AK21" i="12"/>
  <c r="AJ21" i="12"/>
  <c r="AR23" i="13"/>
  <c r="AQ23" i="13"/>
  <c r="AP23" i="13"/>
  <c r="AO23" i="13"/>
  <c r="AN23" i="13"/>
  <c r="AM23" i="13"/>
  <c r="AL23" i="13"/>
  <c r="AK23" i="13"/>
  <c r="AJ23" i="13"/>
  <c r="AR22" i="13"/>
  <c r="AQ22" i="13"/>
  <c r="AP22" i="13"/>
  <c r="AO22" i="13"/>
  <c r="AN22" i="13"/>
  <c r="AM22" i="13"/>
  <c r="AL22" i="13"/>
  <c r="AK22" i="13"/>
  <c r="AJ22" i="13"/>
  <c r="AR21" i="13"/>
  <c r="AQ21" i="13"/>
  <c r="AP21" i="13"/>
  <c r="AO21" i="13"/>
  <c r="AN21" i="13"/>
  <c r="AM21" i="13"/>
  <c r="AL21" i="13"/>
  <c r="AK21" i="13"/>
  <c r="AJ21" i="13"/>
  <c r="AR23" i="14"/>
  <c r="AQ23" i="14"/>
  <c r="AP23" i="14"/>
  <c r="AO23" i="14"/>
  <c r="AM23" i="14"/>
  <c r="AL23" i="14"/>
  <c r="AK23" i="14"/>
  <c r="AJ23" i="14"/>
  <c r="AR22" i="14"/>
  <c r="AQ22" i="14"/>
  <c r="AP22" i="14"/>
  <c r="AO22" i="14"/>
  <c r="AN22" i="14"/>
  <c r="AM22" i="14"/>
  <c r="AL22" i="14"/>
  <c r="AK22" i="14"/>
  <c r="AJ22" i="14"/>
  <c r="AR21" i="14"/>
  <c r="AQ21" i="14"/>
  <c r="AP21" i="14"/>
  <c r="AO21" i="14"/>
  <c r="AN21" i="14"/>
  <c r="AM21" i="14"/>
  <c r="AL21" i="14"/>
  <c r="AK21" i="14"/>
  <c r="AJ21" i="14"/>
  <c r="AR23" i="15"/>
  <c r="AQ23" i="15"/>
  <c r="AP23" i="15"/>
  <c r="AO23" i="15"/>
  <c r="AN23" i="15"/>
  <c r="AM23" i="15"/>
  <c r="AL23" i="15"/>
  <c r="AK23" i="15"/>
  <c r="AJ23" i="15"/>
  <c r="AR22" i="15"/>
  <c r="AQ22" i="15"/>
  <c r="AP22" i="15"/>
  <c r="AO22" i="15"/>
  <c r="AN22" i="15"/>
  <c r="AM22" i="15"/>
  <c r="AL22" i="15"/>
  <c r="AK22" i="15"/>
  <c r="AJ22" i="15"/>
  <c r="AR21" i="15"/>
  <c r="AQ21" i="15"/>
  <c r="AP21" i="15"/>
  <c r="AO21" i="15"/>
  <c r="AN21" i="15"/>
  <c r="AM21" i="15"/>
  <c r="AL21" i="15"/>
  <c r="AK21" i="15"/>
  <c r="AJ21" i="15"/>
  <c r="AR23" i="16"/>
  <c r="AQ23" i="16"/>
  <c r="AP23" i="16"/>
  <c r="AN23" i="16"/>
  <c r="AM23" i="16"/>
  <c r="AR22" i="16"/>
  <c r="AQ22" i="16"/>
  <c r="AP22" i="16"/>
  <c r="AO22" i="16"/>
  <c r="AN22" i="16"/>
  <c r="AM22" i="16"/>
  <c r="AL22" i="16"/>
  <c r="AK22" i="16"/>
  <c r="AJ22" i="16"/>
  <c r="AR21" i="16"/>
  <c r="AQ21" i="16"/>
  <c r="AP21" i="16"/>
  <c r="AO21" i="16"/>
  <c r="AN21" i="16"/>
  <c r="AM21" i="16"/>
  <c r="AL21" i="16"/>
  <c r="AK21" i="16"/>
  <c r="AJ21" i="16"/>
  <c r="AR23" i="17"/>
  <c r="AQ23" i="17"/>
  <c r="AP23" i="17"/>
  <c r="AO23" i="17"/>
  <c r="AN23" i="17"/>
  <c r="AM23" i="17"/>
  <c r="AL23" i="17"/>
  <c r="AK23" i="17"/>
  <c r="AJ23" i="17"/>
  <c r="AR22" i="17"/>
  <c r="AQ22" i="17"/>
  <c r="AP22" i="17"/>
  <c r="AO22" i="17"/>
  <c r="AN22" i="17"/>
  <c r="AM22" i="17"/>
  <c r="AL22" i="17"/>
  <c r="AK22" i="17"/>
  <c r="AJ22" i="17"/>
  <c r="AR21" i="17"/>
  <c r="AQ21" i="17"/>
  <c r="AP21" i="17"/>
  <c r="AO21" i="17"/>
  <c r="AN21" i="17"/>
  <c r="AM21" i="17"/>
  <c r="AL21" i="17"/>
  <c r="AK21" i="17"/>
  <c r="AJ21" i="17"/>
  <c r="AR23" i="3"/>
  <c r="AQ23" i="3"/>
  <c r="AP23" i="3"/>
  <c r="AO23" i="3"/>
  <c r="AN23" i="3"/>
  <c r="AM23" i="3"/>
  <c r="AL23" i="3"/>
  <c r="AK23" i="3"/>
  <c r="AJ23" i="3"/>
  <c r="AR22" i="3"/>
  <c r="AQ22" i="3"/>
  <c r="AP22" i="3"/>
  <c r="AO22" i="3"/>
  <c r="AN22" i="3"/>
  <c r="AM22" i="3"/>
  <c r="AL22" i="3"/>
  <c r="AK22" i="3"/>
  <c r="AJ22" i="3"/>
  <c r="AR21" i="3"/>
  <c r="AQ21" i="3"/>
  <c r="AP21" i="3"/>
  <c r="AO21" i="3"/>
  <c r="AN21" i="3"/>
  <c r="AM21" i="3"/>
  <c r="AL21" i="3"/>
  <c r="AK21" i="3"/>
  <c r="AJ21" i="3"/>
  <c r="AR15" i="4"/>
  <c r="AQ15" i="4"/>
  <c r="AP15" i="4"/>
  <c r="AO15" i="4"/>
  <c r="AN15" i="4"/>
  <c r="AM15" i="4"/>
  <c r="AL15" i="4"/>
  <c r="AK15" i="4"/>
  <c r="AJ15" i="4"/>
  <c r="AR14" i="4"/>
  <c r="AQ14" i="4"/>
  <c r="AP14" i="4"/>
  <c r="AO14" i="4"/>
  <c r="AN14" i="4"/>
  <c r="AM14" i="4"/>
  <c r="AL14" i="4"/>
  <c r="AK14" i="4"/>
  <c r="AJ14" i="4"/>
  <c r="AR13" i="4"/>
  <c r="AQ13" i="4"/>
  <c r="AP13" i="4"/>
  <c r="AO13" i="4"/>
  <c r="AN13" i="4"/>
  <c r="AM13" i="4"/>
  <c r="AL13" i="4"/>
  <c r="AK13" i="4"/>
  <c r="AJ13" i="4"/>
  <c r="AR15" i="5"/>
  <c r="AQ15" i="5"/>
  <c r="AP15" i="5"/>
  <c r="AO15" i="5"/>
  <c r="AN15" i="5"/>
  <c r="AM15" i="5"/>
  <c r="AL15" i="5"/>
  <c r="AK15" i="5"/>
  <c r="AJ15" i="5"/>
  <c r="AR14" i="5"/>
  <c r="AQ14" i="5"/>
  <c r="AP14" i="5"/>
  <c r="AO14" i="5"/>
  <c r="AN14" i="5"/>
  <c r="AM14" i="5"/>
  <c r="AL14" i="5"/>
  <c r="AK14" i="5"/>
  <c r="AJ14" i="5"/>
  <c r="AR13" i="5"/>
  <c r="AQ13" i="5"/>
  <c r="AP13" i="5"/>
  <c r="AO13" i="5"/>
  <c r="AN13" i="5"/>
  <c r="AM13" i="5"/>
  <c r="AL13" i="5"/>
  <c r="AK13" i="5"/>
  <c r="AJ13" i="5"/>
  <c r="AR15" i="6"/>
  <c r="AQ15" i="6"/>
  <c r="AP15" i="6"/>
  <c r="AO15" i="6"/>
  <c r="AN15" i="6"/>
  <c r="AM15" i="6"/>
  <c r="AL15" i="6"/>
  <c r="AK15" i="6"/>
  <c r="AJ15" i="6"/>
  <c r="AR14" i="6"/>
  <c r="AQ14" i="6"/>
  <c r="AP14" i="6"/>
  <c r="AO14" i="6"/>
  <c r="AN14" i="6"/>
  <c r="AM14" i="6"/>
  <c r="AL14" i="6"/>
  <c r="AK14" i="6"/>
  <c r="AJ14" i="6"/>
  <c r="AR13" i="6"/>
  <c r="AQ13" i="6"/>
  <c r="AP13" i="6"/>
  <c r="AO13" i="6"/>
  <c r="AN13" i="6"/>
  <c r="AM13" i="6"/>
  <c r="AL13" i="6"/>
  <c r="AK13" i="6"/>
  <c r="AJ13" i="6"/>
  <c r="AR15" i="8"/>
  <c r="AQ15" i="8"/>
  <c r="AP15" i="8"/>
  <c r="AO15" i="8"/>
  <c r="AN15" i="8"/>
  <c r="AM15" i="8"/>
  <c r="AL15" i="8"/>
  <c r="AK15" i="8"/>
  <c r="AJ15" i="8"/>
  <c r="AR14" i="8"/>
  <c r="AQ14" i="8"/>
  <c r="AP14" i="8"/>
  <c r="AO14" i="8"/>
  <c r="AN14" i="8"/>
  <c r="AM14" i="8"/>
  <c r="AL14" i="8"/>
  <c r="AK14" i="8"/>
  <c r="AJ14" i="8"/>
  <c r="AR13" i="8"/>
  <c r="AQ13" i="8"/>
  <c r="AP13" i="8"/>
  <c r="AO13" i="8"/>
  <c r="AN13" i="8"/>
  <c r="AM13" i="8"/>
  <c r="AL13" i="8"/>
  <c r="AK13" i="8"/>
  <c r="AJ13" i="8"/>
  <c r="AR15" i="9"/>
  <c r="AQ15" i="9"/>
  <c r="AP15" i="9"/>
  <c r="AO15" i="9"/>
  <c r="AN15" i="9"/>
  <c r="AM15" i="9"/>
  <c r="AL15" i="9"/>
  <c r="AK15" i="9"/>
  <c r="AJ15" i="9"/>
  <c r="AR14" i="9"/>
  <c r="AQ14" i="9"/>
  <c r="AP14" i="9"/>
  <c r="AO14" i="9"/>
  <c r="AN14" i="9"/>
  <c r="AM14" i="9"/>
  <c r="AL14" i="9"/>
  <c r="AK14" i="9"/>
  <c r="AJ14" i="9"/>
  <c r="AR13" i="9"/>
  <c r="AQ13" i="9"/>
  <c r="AP13" i="9"/>
  <c r="AO13" i="9"/>
  <c r="AN13" i="9"/>
  <c r="AM13" i="9"/>
  <c r="AL13" i="9"/>
  <c r="AK13" i="9"/>
  <c r="AJ13" i="9"/>
  <c r="AR15" i="10"/>
  <c r="AQ15" i="10"/>
  <c r="AP15" i="10"/>
  <c r="AO15" i="10"/>
  <c r="AN15" i="10"/>
  <c r="AM15" i="10"/>
  <c r="AL15" i="10"/>
  <c r="AK15" i="10"/>
  <c r="AJ15" i="10"/>
  <c r="AR14" i="10"/>
  <c r="AQ14" i="10"/>
  <c r="AP14" i="10"/>
  <c r="AO14" i="10"/>
  <c r="AN14" i="10"/>
  <c r="AM14" i="10"/>
  <c r="AL14" i="10"/>
  <c r="AK14" i="10"/>
  <c r="AJ14" i="10"/>
  <c r="AR13" i="10"/>
  <c r="AQ13" i="10"/>
  <c r="AP13" i="10"/>
  <c r="AO13" i="10"/>
  <c r="AN13" i="10"/>
  <c r="AM13" i="10"/>
  <c r="AL13" i="10"/>
  <c r="AK13" i="10"/>
  <c r="AJ13" i="10"/>
  <c r="AR15" i="11"/>
  <c r="AQ15" i="11"/>
  <c r="AP15" i="11"/>
  <c r="AO15" i="11"/>
  <c r="AN15" i="11"/>
  <c r="AM15" i="11"/>
  <c r="AL15" i="11"/>
  <c r="AK15" i="11"/>
  <c r="AJ15" i="11"/>
  <c r="AR14" i="11"/>
  <c r="AQ14" i="11"/>
  <c r="AP14" i="11"/>
  <c r="AO14" i="11"/>
  <c r="AN14" i="11"/>
  <c r="AM14" i="11"/>
  <c r="AL14" i="11"/>
  <c r="AK14" i="11"/>
  <c r="AJ14" i="11"/>
  <c r="AR13" i="11"/>
  <c r="AQ13" i="11"/>
  <c r="AP13" i="11"/>
  <c r="AO13" i="11"/>
  <c r="AN13" i="11"/>
  <c r="AM13" i="11"/>
  <c r="AL13" i="11"/>
  <c r="AK13" i="11"/>
  <c r="AJ13" i="11"/>
  <c r="AR15" i="12"/>
  <c r="AQ15" i="12"/>
  <c r="AP15" i="12"/>
  <c r="AO15" i="12"/>
  <c r="AN15" i="12"/>
  <c r="AM15" i="12"/>
  <c r="AL15" i="12"/>
  <c r="AK15" i="12"/>
  <c r="AJ15" i="12"/>
  <c r="AR14" i="12"/>
  <c r="AQ14" i="12"/>
  <c r="AP14" i="12"/>
  <c r="AO14" i="12"/>
  <c r="AN14" i="12"/>
  <c r="AM14" i="12"/>
  <c r="AL14" i="12"/>
  <c r="AK14" i="12"/>
  <c r="AJ14" i="12"/>
  <c r="AR13" i="12"/>
  <c r="AQ13" i="12"/>
  <c r="AP13" i="12"/>
  <c r="AO13" i="12"/>
  <c r="AN13" i="12"/>
  <c r="AM13" i="12"/>
  <c r="AL13" i="12"/>
  <c r="AK13" i="12"/>
  <c r="AJ13" i="12"/>
  <c r="AR15" i="13"/>
  <c r="AQ15" i="13"/>
  <c r="AP15" i="13"/>
  <c r="AO15" i="13"/>
  <c r="AN15" i="13"/>
  <c r="AM15" i="13"/>
  <c r="AL15" i="13"/>
  <c r="AK15" i="13"/>
  <c r="AJ15" i="13"/>
  <c r="AR14" i="13"/>
  <c r="AQ14" i="13"/>
  <c r="AP14" i="13"/>
  <c r="AO14" i="13"/>
  <c r="AN14" i="13"/>
  <c r="AM14" i="13"/>
  <c r="AL14" i="13"/>
  <c r="AK14" i="13"/>
  <c r="AJ14" i="13"/>
  <c r="AR13" i="13"/>
  <c r="AQ13" i="13"/>
  <c r="AP13" i="13"/>
  <c r="AO13" i="13"/>
  <c r="AN13" i="13"/>
  <c r="AM13" i="13"/>
  <c r="AL13" i="13"/>
  <c r="AK13" i="13"/>
  <c r="AJ13" i="13"/>
  <c r="AR15" i="14"/>
  <c r="AQ15" i="14"/>
  <c r="AP15" i="14"/>
  <c r="AO15" i="14"/>
  <c r="AN15" i="14"/>
  <c r="AM15" i="14"/>
  <c r="AR14" i="14"/>
  <c r="AQ14" i="14"/>
  <c r="AP14" i="14"/>
  <c r="AO14" i="14"/>
  <c r="AN14" i="14"/>
  <c r="AM14" i="14"/>
  <c r="AL14" i="14"/>
  <c r="AK14" i="14"/>
  <c r="AJ14" i="14"/>
  <c r="AR13" i="14"/>
  <c r="AQ13" i="14"/>
  <c r="AP13" i="14"/>
  <c r="AO13" i="14"/>
  <c r="AN13" i="14"/>
  <c r="AM13" i="14"/>
  <c r="AL13" i="14"/>
  <c r="AK13" i="14"/>
  <c r="AJ13" i="14"/>
  <c r="AR15" i="15"/>
  <c r="AQ15" i="15"/>
  <c r="AP15" i="15"/>
  <c r="AO15" i="15"/>
  <c r="AN15" i="15"/>
  <c r="AM15" i="15"/>
  <c r="AL15" i="15"/>
  <c r="AK15" i="15"/>
  <c r="AJ15" i="15"/>
  <c r="AR14" i="15"/>
  <c r="AQ14" i="15"/>
  <c r="AP14" i="15"/>
  <c r="AO14" i="15"/>
  <c r="AN14" i="15"/>
  <c r="AM14" i="15"/>
  <c r="AL14" i="15"/>
  <c r="AK14" i="15"/>
  <c r="AJ14" i="15"/>
  <c r="AR13" i="15"/>
  <c r="AQ13" i="15"/>
  <c r="AP13" i="15"/>
  <c r="AO13" i="15"/>
  <c r="AN13" i="15"/>
  <c r="AM13" i="15"/>
  <c r="AL13" i="15"/>
  <c r="AK13" i="15"/>
  <c r="AJ13" i="15"/>
  <c r="AR15" i="16"/>
  <c r="AQ15" i="16"/>
  <c r="AP15" i="16"/>
  <c r="AO15" i="16"/>
  <c r="AN15" i="16"/>
  <c r="AM15" i="16"/>
  <c r="AL15" i="16"/>
  <c r="AK15" i="16"/>
  <c r="AJ15" i="16"/>
  <c r="AR14" i="16"/>
  <c r="AQ14" i="16"/>
  <c r="AP14" i="16"/>
  <c r="AO14" i="16"/>
  <c r="AN14" i="16"/>
  <c r="AM14" i="16"/>
  <c r="AL14" i="16"/>
  <c r="AK14" i="16"/>
  <c r="AJ14" i="16"/>
  <c r="AR13" i="16"/>
  <c r="AQ13" i="16"/>
  <c r="AP13" i="16"/>
  <c r="AO13" i="16"/>
  <c r="AN13" i="16"/>
  <c r="AM13" i="16"/>
  <c r="AL13" i="16"/>
  <c r="AK13" i="16"/>
  <c r="AJ13" i="16"/>
  <c r="AR15" i="17"/>
  <c r="AQ15" i="17"/>
  <c r="AP15" i="17"/>
  <c r="AO15" i="17"/>
  <c r="AN15" i="17"/>
  <c r="AM15" i="17"/>
  <c r="AL15" i="17"/>
  <c r="AK15" i="17"/>
  <c r="AJ15" i="17"/>
  <c r="AR14" i="17"/>
  <c r="AQ14" i="17"/>
  <c r="AP14" i="17"/>
  <c r="AO14" i="17"/>
  <c r="AN14" i="17"/>
  <c r="AM14" i="17"/>
  <c r="AL14" i="17"/>
  <c r="AK14" i="17"/>
  <c r="AJ14" i="17"/>
  <c r="AR13" i="17"/>
  <c r="AQ13" i="17"/>
  <c r="AP13" i="17"/>
  <c r="AO13" i="17"/>
  <c r="AN13" i="17"/>
  <c r="AM13" i="17"/>
  <c r="AL13" i="17"/>
  <c r="AK13" i="17"/>
  <c r="AJ13" i="17"/>
  <c r="AR15" i="3"/>
  <c r="AQ15" i="3"/>
  <c r="AP15" i="3"/>
  <c r="AO15" i="3"/>
  <c r="AN15" i="3"/>
  <c r="AM15" i="3"/>
  <c r="AL15" i="3"/>
  <c r="AK15" i="3"/>
  <c r="AJ15" i="3"/>
  <c r="AR14" i="3"/>
  <c r="AQ14" i="3"/>
  <c r="AP14" i="3"/>
  <c r="AO14" i="3"/>
  <c r="AN14" i="3"/>
  <c r="AM14" i="3"/>
  <c r="AL14" i="3"/>
  <c r="AK14" i="3"/>
  <c r="AJ14" i="3"/>
  <c r="AR13" i="3"/>
  <c r="AQ13" i="3"/>
  <c r="AP13" i="3"/>
  <c r="AO13" i="3"/>
  <c r="AN13" i="3"/>
  <c r="AM13" i="3"/>
  <c r="AL13" i="3"/>
  <c r="AK13" i="3"/>
  <c r="AJ13" i="3"/>
  <c r="AE20" i="5"/>
  <c r="AG19" i="5"/>
  <c r="AE19" i="5"/>
  <c r="AG18" i="5"/>
  <c r="AE18" i="5"/>
  <c r="AE17" i="5"/>
  <c r="AE16" i="5"/>
  <c r="AG15" i="5"/>
  <c r="AF15" i="5"/>
  <c r="AE15" i="5"/>
  <c r="AE14" i="5"/>
  <c r="AH13" i="5"/>
  <c r="AE13" i="5"/>
  <c r="AG12" i="5"/>
  <c r="AF12" i="5"/>
  <c r="AH20" i="5" s="1"/>
  <c r="AH11" i="5"/>
  <c r="AF19" i="5" s="1"/>
  <c r="AG11" i="5"/>
  <c r="AF11" i="5" s="1"/>
  <c r="AH19" i="5" s="1"/>
  <c r="AG10" i="5"/>
  <c r="AH10" i="5" s="1"/>
  <c r="AF18" i="5" s="1"/>
  <c r="AG9" i="5"/>
  <c r="AG17" i="5" s="1"/>
  <c r="AF9" i="5"/>
  <c r="AH17" i="5" s="1"/>
  <c r="AP8" i="5"/>
  <c r="AO8" i="5"/>
  <c r="AM8" i="5"/>
  <c r="AG8" i="5"/>
  <c r="AF8" i="5" s="1"/>
  <c r="AP7" i="5"/>
  <c r="AO7" i="5"/>
  <c r="AM7" i="5"/>
  <c r="AH7" i="5"/>
  <c r="AG7" i="5"/>
  <c r="AF7" i="5" s="1"/>
  <c r="AH15" i="5" s="1"/>
  <c r="AP6" i="5"/>
  <c r="AN6" i="5"/>
  <c r="AM6" i="5"/>
  <c r="AL6" i="5"/>
  <c r="AJ6" i="5"/>
  <c r="AG6" i="5"/>
  <c r="AG14" i="5" s="1"/>
  <c r="AK8" i="5" s="1"/>
  <c r="AF6" i="5"/>
  <c r="AH14" i="5" s="1"/>
  <c r="AG5" i="5"/>
  <c r="AG13" i="5" s="1"/>
  <c r="AG4" i="5"/>
  <c r="AQ8" i="5" s="1"/>
  <c r="AG20" i="6"/>
  <c r="AF20" i="6"/>
  <c r="AE20" i="6"/>
  <c r="AG19" i="6"/>
  <c r="AE19" i="6"/>
  <c r="AH18" i="6"/>
  <c r="AE18" i="6"/>
  <c r="AG17" i="6"/>
  <c r="AQ7" i="6" s="1"/>
  <c r="AF17" i="6"/>
  <c r="AP7" i="6" s="1"/>
  <c r="AE17" i="6"/>
  <c r="AG16" i="6"/>
  <c r="AE16" i="6"/>
  <c r="AE15" i="6"/>
  <c r="AG14" i="6"/>
  <c r="AF14" i="6"/>
  <c r="AE14" i="6"/>
  <c r="AH13" i="6"/>
  <c r="AE13" i="6"/>
  <c r="AH12" i="6"/>
  <c r="AG12" i="6"/>
  <c r="AF12" i="6"/>
  <c r="AH20" i="6" s="1"/>
  <c r="AH11" i="6"/>
  <c r="AF19" i="6" s="1"/>
  <c r="AG11" i="6"/>
  <c r="AF11" i="6"/>
  <c r="AH19" i="6" s="1"/>
  <c r="AH10" i="6"/>
  <c r="AF18" i="6" s="1"/>
  <c r="AG10" i="6"/>
  <c r="AG18" i="6" s="1"/>
  <c r="AF10" i="6"/>
  <c r="AH9" i="6"/>
  <c r="AG9" i="6"/>
  <c r="AF9" i="6" s="1"/>
  <c r="AR8" i="6"/>
  <c r="AP8" i="6"/>
  <c r="AO8" i="6"/>
  <c r="AN8" i="6"/>
  <c r="AJ8" i="6"/>
  <c r="AH8" i="6"/>
  <c r="AF16" i="6" s="1"/>
  <c r="AG8" i="6"/>
  <c r="AF8" i="6"/>
  <c r="AH16" i="6" s="1"/>
  <c r="AR7" i="6"/>
  <c r="AO7" i="6"/>
  <c r="AM7" i="6"/>
  <c r="AH7" i="6"/>
  <c r="AF15" i="6" s="1"/>
  <c r="AJ7" i="6" s="1"/>
  <c r="AG7" i="6"/>
  <c r="AG15" i="6" s="1"/>
  <c r="AF7" i="6"/>
  <c r="AO6" i="6"/>
  <c r="AL6" i="6"/>
  <c r="AK6" i="6"/>
  <c r="AJ6" i="6"/>
  <c r="AH6" i="6"/>
  <c r="AG6" i="6"/>
  <c r="AF6" i="6"/>
  <c r="AH14" i="6" s="1"/>
  <c r="AH5" i="6"/>
  <c r="AL8" i="6" s="1"/>
  <c r="AG5" i="6"/>
  <c r="AG13" i="6" s="1"/>
  <c r="AG4" i="6"/>
  <c r="AN7" i="6" s="1"/>
  <c r="AE20" i="8"/>
  <c r="AG19" i="8"/>
  <c r="AE19" i="8"/>
  <c r="AE18" i="8"/>
  <c r="AE17" i="8"/>
  <c r="AG16" i="8"/>
  <c r="AE16" i="8"/>
  <c r="AE15" i="8"/>
  <c r="AE14" i="8"/>
  <c r="AH13" i="8"/>
  <c r="AE13" i="8"/>
  <c r="AG12" i="8"/>
  <c r="AH12" i="8" s="1"/>
  <c r="AF20" i="8" s="1"/>
  <c r="AG11" i="8"/>
  <c r="AH11" i="8" s="1"/>
  <c r="AG10" i="8"/>
  <c r="AG18" i="8" s="1"/>
  <c r="AH9" i="8"/>
  <c r="AF17" i="8" s="1"/>
  <c r="AG9" i="8"/>
  <c r="AQ8" i="8"/>
  <c r="AP8" i="8"/>
  <c r="AK8" i="8"/>
  <c r="AG8" i="8"/>
  <c r="AH8" i="8" s="1"/>
  <c r="AF16" i="8" s="1"/>
  <c r="AO7" i="8"/>
  <c r="AN7" i="8"/>
  <c r="AM7" i="8"/>
  <c r="AG7" i="8"/>
  <c r="AG15" i="8" s="1"/>
  <c r="AL6" i="8"/>
  <c r="AK6" i="8"/>
  <c r="AJ6" i="8"/>
  <c r="AG6" i="8"/>
  <c r="AN6" i="8" s="1"/>
  <c r="AG5" i="8"/>
  <c r="AG13" i="8" s="1"/>
  <c r="AG4" i="8"/>
  <c r="AR8" i="8" s="1"/>
  <c r="AE20" i="9"/>
  <c r="AG19" i="9"/>
  <c r="AE19" i="9"/>
  <c r="AG18" i="9"/>
  <c r="AF18" i="9"/>
  <c r="AE18" i="9"/>
  <c r="AE17" i="9"/>
  <c r="AE16" i="9"/>
  <c r="AG15" i="9"/>
  <c r="AF15" i="9"/>
  <c r="AE15" i="9"/>
  <c r="AE14" i="9"/>
  <c r="AH13" i="9"/>
  <c r="AE13" i="9"/>
  <c r="AG12" i="9"/>
  <c r="AF12" i="9"/>
  <c r="AH11" i="9"/>
  <c r="AF19" i="9" s="1"/>
  <c r="AG11" i="9"/>
  <c r="AF11" i="9"/>
  <c r="AH19" i="9" s="1"/>
  <c r="AG10" i="9"/>
  <c r="AH10" i="9" s="1"/>
  <c r="AF10" i="9"/>
  <c r="AH18" i="9" s="1"/>
  <c r="AH9" i="9"/>
  <c r="AF17" i="9" s="1"/>
  <c r="AG9" i="9"/>
  <c r="AG17" i="9" s="1"/>
  <c r="AF9" i="9"/>
  <c r="AH17" i="9" s="1"/>
  <c r="AP8" i="9"/>
  <c r="AM8" i="9"/>
  <c r="AL8" i="9"/>
  <c r="AK8" i="9"/>
  <c r="AJ8" i="9"/>
  <c r="AG8" i="9"/>
  <c r="AF8" i="9" s="1"/>
  <c r="AH16" i="9" s="1"/>
  <c r="AO7" i="9"/>
  <c r="AM7" i="9"/>
  <c r="AK7" i="9"/>
  <c r="AJ7" i="9"/>
  <c r="AH7" i="9"/>
  <c r="AG7" i="9"/>
  <c r="AF7" i="9"/>
  <c r="AH15" i="9" s="1"/>
  <c r="AO6" i="9"/>
  <c r="AL6" i="9"/>
  <c r="AJ6" i="9"/>
  <c r="AH6" i="9"/>
  <c r="AF14" i="9" s="1"/>
  <c r="AG6" i="9"/>
  <c r="AG14" i="9" s="1"/>
  <c r="AF6" i="9"/>
  <c r="AH14" i="9" s="1"/>
  <c r="AH5" i="9"/>
  <c r="AF13" i="9" s="1"/>
  <c r="AM6" i="9" s="1"/>
  <c r="AG5" i="9"/>
  <c r="AG13" i="9" s="1"/>
  <c r="AN6" i="9" s="1"/>
  <c r="AG4" i="9"/>
  <c r="AQ8" i="9" s="1"/>
  <c r="AG20" i="10"/>
  <c r="AF20" i="10"/>
  <c r="AE20" i="10"/>
  <c r="AG19" i="10"/>
  <c r="AE19" i="10"/>
  <c r="AG18" i="10"/>
  <c r="AE18" i="10"/>
  <c r="AG17" i="10"/>
  <c r="AF17" i="10"/>
  <c r="AE17" i="10"/>
  <c r="AE16" i="10"/>
  <c r="AE15" i="10"/>
  <c r="AG14" i="10"/>
  <c r="AF14" i="10"/>
  <c r="AE14" i="10"/>
  <c r="AH13" i="10"/>
  <c r="AE13" i="10"/>
  <c r="AG12" i="10"/>
  <c r="AH12" i="10" s="1"/>
  <c r="AH11" i="10"/>
  <c r="AF19" i="10" s="1"/>
  <c r="AG11" i="10"/>
  <c r="AF11" i="10"/>
  <c r="AH19" i="10" s="1"/>
  <c r="AH10" i="10"/>
  <c r="AF18" i="10" s="1"/>
  <c r="AG10" i="10"/>
  <c r="AF10" i="10"/>
  <c r="AH18" i="10" s="1"/>
  <c r="AH9" i="10"/>
  <c r="AG9" i="10"/>
  <c r="AF9" i="10"/>
  <c r="AH17" i="10" s="1"/>
  <c r="AP8" i="10"/>
  <c r="AO8" i="10"/>
  <c r="AM8" i="10"/>
  <c r="AL8" i="10"/>
  <c r="AJ8" i="10"/>
  <c r="AG8" i="10"/>
  <c r="AG16" i="10" s="1"/>
  <c r="AR7" i="10"/>
  <c r="AP7" i="10"/>
  <c r="AO7" i="10"/>
  <c r="AM7" i="10"/>
  <c r="AL7" i="10"/>
  <c r="AK7" i="10"/>
  <c r="AJ7" i="10"/>
  <c r="AH7" i="10"/>
  <c r="AF15" i="10" s="1"/>
  <c r="AG7" i="10"/>
  <c r="AG15" i="10" s="1"/>
  <c r="AF7" i="10"/>
  <c r="AH15" i="10" s="1"/>
  <c r="AP6" i="10"/>
  <c r="AO6" i="10"/>
  <c r="AN6" i="10"/>
  <c r="AM6" i="10"/>
  <c r="AL6" i="10"/>
  <c r="AJ6" i="10"/>
  <c r="AH6" i="10"/>
  <c r="AG6" i="10"/>
  <c r="AF6" i="10"/>
  <c r="AH5" i="10"/>
  <c r="AF13" i="10" s="1"/>
  <c r="AG5" i="10"/>
  <c r="AG13" i="10" s="1"/>
  <c r="AG4" i="10"/>
  <c r="AR6" i="10" s="1"/>
  <c r="AG20" i="11"/>
  <c r="AE20" i="11"/>
  <c r="AG19" i="11"/>
  <c r="AF19" i="11"/>
  <c r="AE19" i="11"/>
  <c r="AE18" i="11"/>
  <c r="AE17" i="11"/>
  <c r="AG16" i="11"/>
  <c r="AF16" i="11"/>
  <c r="AE16" i="11"/>
  <c r="AE15" i="11"/>
  <c r="AE14" i="11"/>
  <c r="AH13" i="11"/>
  <c r="AG13" i="11"/>
  <c r="AE13" i="11"/>
  <c r="AH12" i="11"/>
  <c r="AF20" i="11" s="1"/>
  <c r="AG12" i="11"/>
  <c r="AF12" i="11" s="1"/>
  <c r="AH20" i="11" s="1"/>
  <c r="AG11" i="11"/>
  <c r="AH11" i="11" s="1"/>
  <c r="AG10" i="11"/>
  <c r="AG18" i="11" s="1"/>
  <c r="AG9" i="11"/>
  <c r="AR8" i="11"/>
  <c r="AQ8" i="11"/>
  <c r="AP8" i="11"/>
  <c r="AO8" i="11"/>
  <c r="AK8" i="11"/>
  <c r="AH8" i="11"/>
  <c r="AG8" i="11"/>
  <c r="AF8" i="11" s="1"/>
  <c r="AH16" i="11" s="1"/>
  <c r="AP7" i="11"/>
  <c r="AO7" i="11"/>
  <c r="AN7" i="11"/>
  <c r="AM7" i="11"/>
  <c r="AL7" i="11"/>
  <c r="AG7" i="11"/>
  <c r="AG15" i="11" s="1"/>
  <c r="AR6" i="11"/>
  <c r="AQ6" i="11"/>
  <c r="AM6" i="11"/>
  <c r="AL6" i="11"/>
  <c r="AK6" i="11"/>
  <c r="AJ6" i="11"/>
  <c r="AG6" i="11"/>
  <c r="AG14" i="11" s="1"/>
  <c r="AG5" i="11"/>
  <c r="AG4" i="11"/>
  <c r="AE20" i="12"/>
  <c r="AE19" i="12"/>
  <c r="AG18" i="12"/>
  <c r="AF18" i="12"/>
  <c r="AE18" i="12"/>
  <c r="AH17" i="12"/>
  <c r="AE17" i="12"/>
  <c r="AE16" i="12"/>
  <c r="AG15" i="12"/>
  <c r="AE15" i="12"/>
  <c r="AE14" i="12"/>
  <c r="AH13" i="12"/>
  <c r="AE13" i="12"/>
  <c r="AG12" i="12"/>
  <c r="AG11" i="12"/>
  <c r="AF11" i="12" s="1"/>
  <c r="AH19" i="12" s="1"/>
  <c r="AG10" i="12"/>
  <c r="AH10" i="12" s="1"/>
  <c r="AF10" i="12"/>
  <c r="AH18" i="12" s="1"/>
  <c r="AH9" i="12"/>
  <c r="AF17" i="12" s="1"/>
  <c r="AP6" i="12" s="1"/>
  <c r="AG9" i="12"/>
  <c r="AG17" i="12" s="1"/>
  <c r="AF9" i="12"/>
  <c r="AQ8" i="12"/>
  <c r="AP8" i="12"/>
  <c r="AN8" i="12"/>
  <c r="AM8" i="12"/>
  <c r="AL8" i="12"/>
  <c r="AK8" i="12"/>
  <c r="AJ8" i="12"/>
  <c r="AG8" i="12"/>
  <c r="AF8" i="12" s="1"/>
  <c r="AH16" i="12" s="1"/>
  <c r="AO7" i="12"/>
  <c r="AM7" i="12"/>
  <c r="AJ7" i="12"/>
  <c r="AG7" i="12"/>
  <c r="AF7" i="12" s="1"/>
  <c r="AH15" i="12" s="1"/>
  <c r="AN6" i="12"/>
  <c r="AM6" i="12"/>
  <c r="AL6" i="12"/>
  <c r="AK6" i="12"/>
  <c r="AJ6" i="12"/>
  <c r="AG6" i="12"/>
  <c r="AG14" i="12" s="1"/>
  <c r="AF6" i="12"/>
  <c r="AH14" i="12" s="1"/>
  <c r="AH5" i="12"/>
  <c r="AF13" i="12" s="1"/>
  <c r="AG5" i="12"/>
  <c r="AG13" i="12" s="1"/>
  <c r="AK7" i="12" s="1"/>
  <c r="AG4" i="12"/>
  <c r="AN7" i="12" s="1"/>
  <c r="AG20" i="13"/>
  <c r="AF20" i="13"/>
  <c r="AE20" i="13"/>
  <c r="AG19" i="13"/>
  <c r="AE19" i="13"/>
  <c r="AH18" i="13"/>
  <c r="AG18" i="13"/>
  <c r="AE18" i="13"/>
  <c r="AG17" i="13"/>
  <c r="AF17" i="13"/>
  <c r="AE17" i="13"/>
  <c r="AE16" i="13"/>
  <c r="AG15" i="13"/>
  <c r="AE15" i="13"/>
  <c r="AG14" i="13"/>
  <c r="AF14" i="13"/>
  <c r="AE14" i="13"/>
  <c r="AH13" i="13"/>
  <c r="AG13" i="13"/>
  <c r="AE13" i="13"/>
  <c r="AH12" i="13"/>
  <c r="AG12" i="13"/>
  <c r="AF12" i="13" s="1"/>
  <c r="AH20" i="13" s="1"/>
  <c r="AH11" i="13"/>
  <c r="AF19" i="13" s="1"/>
  <c r="AG11" i="13"/>
  <c r="AF11" i="13"/>
  <c r="AH19" i="13" s="1"/>
  <c r="AH10" i="13"/>
  <c r="AF18" i="13" s="1"/>
  <c r="AG10" i="13"/>
  <c r="AF10" i="13"/>
  <c r="AH9" i="13"/>
  <c r="AG9" i="13"/>
  <c r="AF9" i="13"/>
  <c r="AH17" i="13" s="1"/>
  <c r="AP8" i="13"/>
  <c r="AO8" i="13"/>
  <c r="AM8" i="13"/>
  <c r="AL8" i="13"/>
  <c r="AJ8" i="13"/>
  <c r="AH8" i="13"/>
  <c r="AF16" i="13" s="1"/>
  <c r="AG8" i="13"/>
  <c r="AG16" i="13" s="1"/>
  <c r="AR7" i="13"/>
  <c r="AP7" i="13"/>
  <c r="AO7" i="13"/>
  <c r="AM7" i="13"/>
  <c r="AL7" i="13"/>
  <c r="AJ7" i="13"/>
  <c r="AH7" i="13"/>
  <c r="AF15" i="13" s="1"/>
  <c r="AG7" i="13"/>
  <c r="AF7" i="13"/>
  <c r="AH15" i="13" s="1"/>
  <c r="AP6" i="13"/>
  <c r="AO6" i="13"/>
  <c r="AN6" i="13"/>
  <c r="AM6" i="13"/>
  <c r="AL6" i="13"/>
  <c r="AJ6" i="13"/>
  <c r="AH6" i="13"/>
  <c r="AG6" i="13"/>
  <c r="AF6" i="13"/>
  <c r="AH5" i="13"/>
  <c r="AF13" i="13" s="1"/>
  <c r="AG5" i="13"/>
  <c r="AG4" i="13"/>
  <c r="AR6" i="13" s="1"/>
  <c r="AH20" i="14"/>
  <c r="AE20" i="14"/>
  <c r="AG19" i="14"/>
  <c r="AE19" i="14"/>
  <c r="AE18" i="14"/>
  <c r="AE17" i="14"/>
  <c r="AG16" i="14"/>
  <c r="AF16" i="14"/>
  <c r="AE16" i="14"/>
  <c r="AE15" i="14"/>
  <c r="AE14" i="14"/>
  <c r="AH13" i="14"/>
  <c r="AE13" i="14"/>
  <c r="AH12" i="14"/>
  <c r="AF20" i="14" s="1"/>
  <c r="AG12" i="14"/>
  <c r="AF12" i="14" s="1"/>
  <c r="AG11" i="14"/>
  <c r="AG10" i="14"/>
  <c r="AG18" i="14" s="1"/>
  <c r="AG9" i="14"/>
  <c r="AQ8" i="14"/>
  <c r="AP8" i="14"/>
  <c r="AN8" i="14"/>
  <c r="AH8" i="14"/>
  <c r="AO8" i="14" s="1"/>
  <c r="AG8" i="14"/>
  <c r="AF8" i="14" s="1"/>
  <c r="AO7" i="14"/>
  <c r="AN7" i="14"/>
  <c r="AM7" i="14"/>
  <c r="AJ7" i="14"/>
  <c r="AG7" i="14"/>
  <c r="AR6" i="14"/>
  <c r="AQ6" i="14"/>
  <c r="AP6" i="14"/>
  <c r="AO6" i="14"/>
  <c r="AL6" i="14"/>
  <c r="AK6" i="14"/>
  <c r="AJ6" i="14"/>
  <c r="AG6" i="14"/>
  <c r="AG14" i="14" s="1"/>
  <c r="AH5" i="14"/>
  <c r="AL7" i="14" s="1"/>
  <c r="AG5" i="14"/>
  <c r="AK7" i="14" s="1"/>
  <c r="AG4" i="14"/>
  <c r="AR8" i="14" s="1"/>
  <c r="AE20" i="15"/>
  <c r="AE19" i="15"/>
  <c r="AG18" i="15"/>
  <c r="AF18" i="15"/>
  <c r="AE18" i="15"/>
  <c r="AE17" i="15"/>
  <c r="AE16" i="15"/>
  <c r="AG15" i="15"/>
  <c r="AE15" i="15"/>
  <c r="AE14" i="15"/>
  <c r="AH13" i="15"/>
  <c r="AE13" i="15"/>
  <c r="AG12" i="15"/>
  <c r="AF12" i="15"/>
  <c r="AH20" i="15" s="1"/>
  <c r="AG11" i="15"/>
  <c r="AF11" i="15" s="1"/>
  <c r="AH19" i="15" s="1"/>
  <c r="AG10" i="15"/>
  <c r="AH10" i="15" s="1"/>
  <c r="AF10" i="15"/>
  <c r="AH9" i="15"/>
  <c r="AF17" i="15" s="1"/>
  <c r="AG9" i="15"/>
  <c r="AG17" i="15" s="1"/>
  <c r="AF9" i="15"/>
  <c r="AH17" i="15" s="1"/>
  <c r="AP8" i="15"/>
  <c r="AO8" i="15"/>
  <c r="AM8" i="15"/>
  <c r="AG8" i="15"/>
  <c r="AF8" i="15" s="1"/>
  <c r="AP7" i="15"/>
  <c r="AO7" i="15"/>
  <c r="AM7" i="15"/>
  <c r="AG7" i="15"/>
  <c r="AF7" i="15" s="1"/>
  <c r="AH15" i="15" s="1"/>
  <c r="AL6" i="15"/>
  <c r="AK6" i="15"/>
  <c r="AJ6" i="15"/>
  <c r="AG6" i="15"/>
  <c r="AG14" i="15" s="1"/>
  <c r="AF6" i="15"/>
  <c r="AH14" i="15" s="1"/>
  <c r="AG5" i="15"/>
  <c r="AG4" i="15"/>
  <c r="AQ8" i="15" s="1"/>
  <c r="AG20" i="16"/>
  <c r="AF20" i="16"/>
  <c r="AE20" i="16"/>
  <c r="AE19" i="16"/>
  <c r="AH18" i="16"/>
  <c r="AG18" i="16"/>
  <c r="AF18" i="16"/>
  <c r="AE18" i="16"/>
  <c r="AG17" i="16"/>
  <c r="AE17" i="16"/>
  <c r="AE16" i="16"/>
  <c r="AF15" i="16"/>
  <c r="AE15" i="16"/>
  <c r="AG14" i="16"/>
  <c r="AK8" i="16" s="1"/>
  <c r="AF14" i="16"/>
  <c r="AJ8" i="16" s="1"/>
  <c r="AE14" i="16"/>
  <c r="AH13" i="16"/>
  <c r="AE13" i="16"/>
  <c r="AH12" i="16"/>
  <c r="AG12" i="16"/>
  <c r="AF12" i="16"/>
  <c r="AH20" i="16" s="1"/>
  <c r="AH11" i="16"/>
  <c r="AF19" i="16" s="1"/>
  <c r="AG11" i="16"/>
  <c r="AG19" i="16" s="1"/>
  <c r="AF11" i="16"/>
  <c r="AH19" i="16" s="1"/>
  <c r="AH10" i="16"/>
  <c r="AG10" i="16"/>
  <c r="AF10" i="16"/>
  <c r="AG9" i="16"/>
  <c r="AH9" i="16" s="1"/>
  <c r="AF17" i="16" s="1"/>
  <c r="AF9" i="16"/>
  <c r="AH17" i="16" s="1"/>
  <c r="AP8" i="16"/>
  <c r="AO8" i="16"/>
  <c r="AM8" i="16"/>
  <c r="AH8" i="16"/>
  <c r="AF16" i="16" s="1"/>
  <c r="AJ7" i="16" s="1"/>
  <c r="AG8" i="16"/>
  <c r="AG16" i="16" s="1"/>
  <c r="AK7" i="16" s="1"/>
  <c r="AF8" i="16"/>
  <c r="AH16" i="16" s="1"/>
  <c r="AL7" i="16" s="1"/>
  <c r="AR7" i="16"/>
  <c r="AP7" i="16"/>
  <c r="AO7" i="16"/>
  <c r="AM7" i="16"/>
  <c r="AH7" i="16"/>
  <c r="AG7" i="16"/>
  <c r="AG15" i="16" s="1"/>
  <c r="AF7" i="16"/>
  <c r="AH15" i="16" s="1"/>
  <c r="AN6" i="16"/>
  <c r="AL6" i="16"/>
  <c r="AJ6" i="16"/>
  <c r="AH6" i="16"/>
  <c r="AG6" i="16"/>
  <c r="AR6" i="16" s="1"/>
  <c r="AF6" i="16"/>
  <c r="AP6" i="16" s="1"/>
  <c r="AG5" i="16"/>
  <c r="AG13" i="16" s="1"/>
  <c r="AG4" i="16"/>
  <c r="AN7" i="16" s="1"/>
  <c r="AH20" i="17"/>
  <c r="AF20" i="17"/>
  <c r="AE20" i="17"/>
  <c r="AE19" i="17"/>
  <c r="AE18" i="17"/>
  <c r="AE17" i="17"/>
  <c r="AG16" i="17"/>
  <c r="AQ6" i="17" s="1"/>
  <c r="AF16" i="17"/>
  <c r="AP6" i="17" s="1"/>
  <c r="AE16" i="17"/>
  <c r="AE15" i="17"/>
  <c r="AE14" i="17"/>
  <c r="AH13" i="17"/>
  <c r="AL7" i="17" s="1"/>
  <c r="AE13" i="17"/>
  <c r="AH12" i="17"/>
  <c r="AG12" i="17"/>
  <c r="AG20" i="17" s="1"/>
  <c r="AF12" i="17"/>
  <c r="AG11" i="17"/>
  <c r="AH10" i="17"/>
  <c r="AF18" i="17" s="1"/>
  <c r="AG10" i="17"/>
  <c r="AG18" i="17" s="1"/>
  <c r="AF10" i="17"/>
  <c r="AH18" i="17" s="1"/>
  <c r="AH9" i="17"/>
  <c r="AO8" i="17" s="1"/>
  <c r="AG9" i="17"/>
  <c r="AQ8" i="17"/>
  <c r="AP8" i="17"/>
  <c r="AL8" i="17"/>
  <c r="AK8" i="17"/>
  <c r="AH8" i="17"/>
  <c r="AG8" i="17"/>
  <c r="AF8" i="17"/>
  <c r="AH16" i="17" s="1"/>
  <c r="AO7" i="17"/>
  <c r="AN7" i="17"/>
  <c r="AM7" i="17"/>
  <c r="AG7" i="17"/>
  <c r="AM6" i="17"/>
  <c r="AL6" i="17"/>
  <c r="AK6" i="17"/>
  <c r="AJ6" i="17"/>
  <c r="AH6" i="17"/>
  <c r="AF14" i="17" s="1"/>
  <c r="AG6" i="17"/>
  <c r="AG14" i="17" s="1"/>
  <c r="AF6" i="17"/>
  <c r="AH14" i="17" s="1"/>
  <c r="AG5" i="17"/>
  <c r="AN6" i="17" s="1"/>
  <c r="AG4" i="17"/>
  <c r="AR8" i="17" s="1"/>
  <c r="AE20" i="4"/>
  <c r="AH19" i="4"/>
  <c r="AE19" i="4"/>
  <c r="AH18" i="4"/>
  <c r="AG18" i="4"/>
  <c r="AF18" i="4"/>
  <c r="AE18" i="4"/>
  <c r="AE17" i="4"/>
  <c r="AE16" i="4"/>
  <c r="AE15" i="4"/>
  <c r="AE14" i="4"/>
  <c r="AH13" i="4"/>
  <c r="AF13" i="4"/>
  <c r="AE13" i="4"/>
  <c r="AG12" i="4"/>
  <c r="AG20" i="4" s="1"/>
  <c r="AF12" i="4"/>
  <c r="AH20" i="4" s="1"/>
  <c r="AG11" i="4"/>
  <c r="AG19" i="4" s="1"/>
  <c r="AF11" i="4"/>
  <c r="AH10" i="4"/>
  <c r="AG10" i="4"/>
  <c r="AF10" i="4"/>
  <c r="AG9" i="4"/>
  <c r="AF9" i="4" s="1"/>
  <c r="AH17" i="4" s="1"/>
  <c r="AP8" i="4"/>
  <c r="AO8" i="4"/>
  <c r="AM8" i="4"/>
  <c r="AL8" i="4"/>
  <c r="AJ8" i="4"/>
  <c r="AG8" i="4"/>
  <c r="AG16" i="4" s="1"/>
  <c r="AP7" i="4"/>
  <c r="AO7" i="4"/>
  <c r="AM7" i="4"/>
  <c r="AL7" i="4"/>
  <c r="AJ7" i="4"/>
  <c r="AG7" i="4"/>
  <c r="AG15" i="4" s="1"/>
  <c r="AP6" i="4"/>
  <c r="AO6" i="4"/>
  <c r="AM6" i="4"/>
  <c r="AL6" i="4"/>
  <c r="AJ6" i="4"/>
  <c r="AH6" i="4"/>
  <c r="AG6" i="4"/>
  <c r="AF6" i="4" s="1"/>
  <c r="AH5" i="4"/>
  <c r="AG5" i="4"/>
  <c r="AG13" i="4" s="1"/>
  <c r="AG4" i="4"/>
  <c r="AQ6" i="4" s="1"/>
  <c r="AR8" i="3"/>
  <c r="AQ8" i="3"/>
  <c r="AP8" i="3"/>
  <c r="AO8" i="3"/>
  <c r="AN8" i="3"/>
  <c r="AM8" i="3"/>
  <c r="AL8" i="3"/>
  <c r="AK8" i="3"/>
  <c r="AJ8" i="3"/>
  <c r="AR7" i="3"/>
  <c r="AQ7" i="3"/>
  <c r="AP7" i="3"/>
  <c r="AO7" i="3"/>
  <c r="AN7" i="3"/>
  <c r="AM7" i="3"/>
  <c r="AL7" i="3"/>
  <c r="AK7" i="3"/>
  <c r="AJ7" i="3"/>
  <c r="AR6" i="3"/>
  <c r="AQ6" i="3"/>
  <c r="AP6" i="3"/>
  <c r="AO6" i="3"/>
  <c r="AN6" i="3"/>
  <c r="AM6" i="3"/>
  <c r="AL6" i="3"/>
  <c r="AK6" i="3"/>
  <c r="AJ6" i="3"/>
  <c r="AE20" i="3"/>
  <c r="AE19" i="3"/>
  <c r="AG18" i="3"/>
  <c r="AF18" i="3"/>
  <c r="AE18" i="3"/>
  <c r="AE17" i="3"/>
  <c r="AE16" i="3"/>
  <c r="AG15" i="3"/>
  <c r="AF15" i="3"/>
  <c r="AE15" i="3"/>
  <c r="AE14" i="3"/>
  <c r="AH13" i="3"/>
  <c r="AE13" i="3"/>
  <c r="AG12" i="3"/>
  <c r="AG20" i="3" s="1"/>
  <c r="AF12" i="3"/>
  <c r="AH20" i="3" s="1"/>
  <c r="AH11" i="3"/>
  <c r="AF19" i="3" s="1"/>
  <c r="AG11" i="3"/>
  <c r="AF11" i="3" s="1"/>
  <c r="AH19" i="3" s="1"/>
  <c r="AH10" i="3"/>
  <c r="AG10" i="3"/>
  <c r="AF10" i="3"/>
  <c r="AH18" i="3" s="1"/>
  <c r="AG9" i="3"/>
  <c r="AG17" i="3" s="1"/>
  <c r="AF9" i="3"/>
  <c r="AH17" i="3" s="1"/>
  <c r="AG8" i="3"/>
  <c r="AG16" i="3" s="1"/>
  <c r="AF8" i="3"/>
  <c r="AH16" i="3" s="1"/>
  <c r="AH7" i="3"/>
  <c r="AG7" i="3"/>
  <c r="AF7" i="3" s="1"/>
  <c r="AH15" i="3" s="1"/>
  <c r="AH6" i="3"/>
  <c r="AF14" i="3" s="1"/>
  <c r="AG6" i="3"/>
  <c r="AG14" i="3" s="1"/>
  <c r="AF6" i="3"/>
  <c r="AH14" i="3" s="1"/>
  <c r="AG5" i="3"/>
  <c r="AG13" i="3" s="1"/>
  <c r="AG4" i="3"/>
  <c r="E5" i="17"/>
  <c r="E6" i="17"/>
  <c r="D20" i="14"/>
  <c r="D5" i="14"/>
  <c r="E21" i="9"/>
  <c r="D20" i="9"/>
  <c r="D5" i="9"/>
  <c r="E20" i="8"/>
  <c r="E21" i="8"/>
  <c r="E5" i="8"/>
  <c r="E12" i="6"/>
  <c r="E5" i="6"/>
  <c r="E6" i="6"/>
  <c r="G30" i="5"/>
  <c r="G29" i="5"/>
  <c r="F29" i="5"/>
  <c r="G28" i="5"/>
  <c r="E21" i="5"/>
  <c r="E20" i="5"/>
  <c r="C22" i="5" s="1"/>
  <c r="G30" i="4"/>
  <c r="G28" i="4"/>
  <c r="E21" i="4"/>
  <c r="F29" i="3"/>
  <c r="E12" i="3"/>
  <c r="F31" i="5"/>
  <c r="F31" i="6"/>
  <c r="F31" i="8"/>
  <c r="F31" i="9"/>
  <c r="F31" i="10"/>
  <c r="F31" i="11"/>
  <c r="F31" i="12"/>
  <c r="F31" i="13"/>
  <c r="F31" i="14"/>
  <c r="AT32" i="14" s="1"/>
  <c r="F31" i="15"/>
  <c r="AS32" i="15" s="1"/>
  <c r="F31" i="16"/>
  <c r="AU32" i="16" s="1"/>
  <c r="F31" i="17"/>
  <c r="F31" i="4"/>
  <c r="E31" i="5"/>
  <c r="E30" i="5"/>
  <c r="E31" i="6"/>
  <c r="E30" i="6"/>
  <c r="E31" i="8"/>
  <c r="E30" i="8"/>
  <c r="E31" i="9"/>
  <c r="E30" i="9"/>
  <c r="E31" i="10"/>
  <c r="E30" i="10"/>
  <c r="E31" i="11"/>
  <c r="E30" i="11"/>
  <c r="E31" i="12"/>
  <c r="E30" i="12"/>
  <c r="E31" i="13"/>
  <c r="E30" i="13"/>
  <c r="E31" i="14"/>
  <c r="E30" i="14"/>
  <c r="E31" i="15"/>
  <c r="AR32" i="15" s="1"/>
  <c r="E30" i="15"/>
  <c r="E31" i="16"/>
  <c r="AR32" i="16" s="1"/>
  <c r="E30" i="16"/>
  <c r="E31" i="17"/>
  <c r="E30" i="17"/>
  <c r="E31" i="4"/>
  <c r="E30" i="4"/>
  <c r="D31" i="5"/>
  <c r="D30" i="5"/>
  <c r="D29" i="5"/>
  <c r="D31" i="6"/>
  <c r="D30" i="6"/>
  <c r="D29" i="6"/>
  <c r="D31" i="8"/>
  <c r="D30" i="8"/>
  <c r="D29" i="8"/>
  <c r="D31" i="9"/>
  <c r="D30" i="9"/>
  <c r="D29" i="9"/>
  <c r="D31" i="10"/>
  <c r="D30" i="10"/>
  <c r="D29" i="10"/>
  <c r="D31" i="11"/>
  <c r="D30" i="11"/>
  <c r="D29" i="11"/>
  <c r="D31" i="12"/>
  <c r="D30" i="12"/>
  <c r="D29" i="12"/>
  <c r="D31" i="13"/>
  <c r="D30" i="13"/>
  <c r="D29" i="13"/>
  <c r="D31" i="14"/>
  <c r="D30" i="14"/>
  <c r="D29" i="14"/>
  <c r="D31" i="15"/>
  <c r="D30" i="15"/>
  <c r="D29" i="15"/>
  <c r="D31" i="16"/>
  <c r="D30" i="16"/>
  <c r="D29" i="16"/>
  <c r="D31" i="17"/>
  <c r="D30" i="17"/>
  <c r="D29" i="17"/>
  <c r="D31" i="4"/>
  <c r="D30" i="4"/>
  <c r="D29" i="4"/>
  <c r="C31" i="5"/>
  <c r="C30" i="5"/>
  <c r="C29" i="5"/>
  <c r="C28" i="5"/>
  <c r="C31" i="6"/>
  <c r="C30" i="6"/>
  <c r="C29" i="6"/>
  <c r="C28" i="6"/>
  <c r="C31" i="8"/>
  <c r="C30" i="8"/>
  <c r="C29" i="8"/>
  <c r="C28" i="8"/>
  <c r="C31" i="9"/>
  <c r="C30" i="9"/>
  <c r="C29" i="9"/>
  <c r="C28" i="9"/>
  <c r="C31" i="10"/>
  <c r="C30" i="10"/>
  <c r="C29" i="10"/>
  <c r="C28" i="10"/>
  <c r="C31" i="11"/>
  <c r="C30" i="11"/>
  <c r="C29" i="11"/>
  <c r="C28" i="11"/>
  <c r="C31" i="12"/>
  <c r="C30" i="12"/>
  <c r="C29" i="12"/>
  <c r="C28" i="12"/>
  <c r="C31" i="13"/>
  <c r="C30" i="13"/>
  <c r="C29" i="13"/>
  <c r="C28" i="13"/>
  <c r="C31" i="14"/>
  <c r="C30" i="14"/>
  <c r="C29" i="14"/>
  <c r="C28" i="14"/>
  <c r="C31" i="15"/>
  <c r="C30" i="15"/>
  <c r="C29" i="15"/>
  <c r="C28" i="15"/>
  <c r="C31" i="16"/>
  <c r="C30" i="16"/>
  <c r="C29" i="16"/>
  <c r="C28" i="16"/>
  <c r="C31" i="17"/>
  <c r="C30" i="17"/>
  <c r="C29" i="17"/>
  <c r="C28" i="17"/>
  <c r="C31" i="4"/>
  <c r="C30" i="4"/>
  <c r="C29" i="4"/>
  <c r="C28" i="4"/>
  <c r="D22" i="5"/>
  <c r="D22" i="6"/>
  <c r="D22" i="8"/>
  <c r="D23" i="8" s="1"/>
  <c r="D22" i="9"/>
  <c r="D23" i="9" s="1"/>
  <c r="D22" i="10"/>
  <c r="D22" i="11"/>
  <c r="D22" i="12"/>
  <c r="D22" i="13"/>
  <c r="D22" i="14"/>
  <c r="AN23" i="14" s="1"/>
  <c r="D22" i="15"/>
  <c r="D22" i="16"/>
  <c r="AO23" i="16" s="1"/>
  <c r="D22" i="17"/>
  <c r="D23" i="17" s="1"/>
  <c r="D22" i="4"/>
  <c r="C21" i="5"/>
  <c r="C22" i="6"/>
  <c r="C21" i="6"/>
  <c r="C22" i="8"/>
  <c r="C21" i="8"/>
  <c r="C22" i="9"/>
  <c r="C23" i="9" s="1"/>
  <c r="C21" i="9"/>
  <c r="C22" i="10"/>
  <c r="C21" i="10"/>
  <c r="C22" i="11"/>
  <c r="C21" i="11"/>
  <c r="C22" i="12"/>
  <c r="C21" i="12"/>
  <c r="C22" i="13"/>
  <c r="C21" i="13"/>
  <c r="C22" i="14"/>
  <c r="C21" i="14"/>
  <c r="C22" i="15"/>
  <c r="M22" i="15" s="1"/>
  <c r="C21" i="15"/>
  <c r="C22" i="16"/>
  <c r="C22" i="18" s="1"/>
  <c r="C21" i="16"/>
  <c r="C23" i="16" s="1"/>
  <c r="C22" i="17"/>
  <c r="C21" i="17"/>
  <c r="C22" i="4"/>
  <c r="C21" i="4"/>
  <c r="C23" i="4" s="1"/>
  <c r="E15" i="5"/>
  <c r="E15" i="6"/>
  <c r="E15" i="8"/>
  <c r="E15" i="9"/>
  <c r="E15" i="10"/>
  <c r="E15" i="11"/>
  <c r="E15" i="12"/>
  <c r="E15" i="13"/>
  <c r="E15" i="14"/>
  <c r="E15" i="15"/>
  <c r="E15" i="16"/>
  <c r="E15" i="17"/>
  <c r="E15" i="4"/>
  <c r="D15" i="5"/>
  <c r="D14" i="5"/>
  <c r="D15" i="6"/>
  <c r="D14" i="6"/>
  <c r="D15" i="8"/>
  <c r="D14" i="8"/>
  <c r="D15" i="9"/>
  <c r="D14" i="9"/>
  <c r="D15" i="10"/>
  <c r="D14" i="10"/>
  <c r="D15" i="11"/>
  <c r="D14" i="11"/>
  <c r="D15" i="12"/>
  <c r="D14" i="12"/>
  <c r="D15" i="13"/>
  <c r="D14" i="13"/>
  <c r="D15" i="14"/>
  <c r="D15" i="18" s="1"/>
  <c r="D14" i="14"/>
  <c r="D15" i="15"/>
  <c r="D14" i="15"/>
  <c r="D15" i="16"/>
  <c r="D14" i="16"/>
  <c r="D15" i="17"/>
  <c r="D14" i="17"/>
  <c r="D15" i="4"/>
  <c r="D14" i="4"/>
  <c r="C15" i="5"/>
  <c r="C14" i="5"/>
  <c r="C13" i="5"/>
  <c r="C15" i="6"/>
  <c r="C14" i="6"/>
  <c r="C13" i="6"/>
  <c r="C15" i="8"/>
  <c r="C14" i="8"/>
  <c r="C13" i="8"/>
  <c r="C15" i="9"/>
  <c r="C14" i="9"/>
  <c r="C13" i="9"/>
  <c r="C15" i="10"/>
  <c r="C14" i="10"/>
  <c r="C13" i="10"/>
  <c r="C15" i="11"/>
  <c r="C14" i="11"/>
  <c r="C13" i="11"/>
  <c r="C15" i="12"/>
  <c r="C14" i="12"/>
  <c r="C13" i="12"/>
  <c r="C15" i="13"/>
  <c r="C14" i="13"/>
  <c r="C13" i="13"/>
  <c r="C15" i="14"/>
  <c r="C14" i="14"/>
  <c r="C14" i="18" s="1"/>
  <c r="C16" i="18" s="1"/>
  <c r="C13" i="14"/>
  <c r="C15" i="15"/>
  <c r="C14" i="15"/>
  <c r="C13" i="15"/>
  <c r="C15" i="16"/>
  <c r="C14" i="16"/>
  <c r="C13" i="16"/>
  <c r="C15" i="17"/>
  <c r="C14" i="17"/>
  <c r="C13" i="17"/>
  <c r="C15" i="4"/>
  <c r="C14" i="4"/>
  <c r="C13" i="4"/>
  <c r="D7" i="5"/>
  <c r="D7" i="6"/>
  <c r="D7" i="8"/>
  <c r="D7" i="9"/>
  <c r="D7" i="10"/>
  <c r="D7" i="11"/>
  <c r="D7" i="12"/>
  <c r="D7" i="13"/>
  <c r="D7" i="14"/>
  <c r="D7" i="15"/>
  <c r="D7" i="16"/>
  <c r="D7" i="17"/>
  <c r="D7" i="4"/>
  <c r="C7" i="5"/>
  <c r="C6" i="5"/>
  <c r="C7" i="6"/>
  <c r="C6" i="6"/>
  <c r="C7" i="8"/>
  <c r="C6" i="8"/>
  <c r="C7" i="9"/>
  <c r="C6" i="9"/>
  <c r="C7" i="10"/>
  <c r="C6" i="10"/>
  <c r="C7" i="11"/>
  <c r="C6" i="11"/>
  <c r="C7" i="12"/>
  <c r="C6" i="12"/>
  <c r="C7" i="13"/>
  <c r="C6" i="13"/>
  <c r="C7" i="14"/>
  <c r="AK8" i="14" s="1"/>
  <c r="C6" i="14"/>
  <c r="C7" i="15"/>
  <c r="C6" i="15"/>
  <c r="C7" i="16"/>
  <c r="C6" i="16"/>
  <c r="C7" i="17"/>
  <c r="C6" i="17"/>
  <c r="C7" i="4"/>
  <c r="C6" i="4"/>
  <c r="E23" i="3"/>
  <c r="D23" i="3"/>
  <c r="C23" i="3"/>
  <c r="E23" i="4"/>
  <c r="O21" i="4" s="1"/>
  <c r="D23" i="4"/>
  <c r="N21" i="4" s="1"/>
  <c r="E23" i="5"/>
  <c r="O22" i="5" s="1"/>
  <c r="D23" i="5"/>
  <c r="N20" i="5" s="1"/>
  <c r="E23" i="6"/>
  <c r="D23" i="6"/>
  <c r="N21" i="6" s="1"/>
  <c r="C23" i="6"/>
  <c r="M20" i="6" s="1"/>
  <c r="E23" i="8"/>
  <c r="O22" i="8" s="1"/>
  <c r="C23" i="8"/>
  <c r="M21" i="8" s="1"/>
  <c r="E23" i="9"/>
  <c r="O20" i="9" s="1"/>
  <c r="E23" i="10"/>
  <c r="D23" i="10"/>
  <c r="C23" i="10"/>
  <c r="M22" i="10" s="1"/>
  <c r="E23" i="11"/>
  <c r="D23" i="11"/>
  <c r="E23" i="12"/>
  <c r="O21" i="12" s="1"/>
  <c r="D23" i="12"/>
  <c r="N21" i="12" s="1"/>
  <c r="C23" i="12"/>
  <c r="E23" i="13"/>
  <c r="D23" i="13"/>
  <c r="C23" i="13"/>
  <c r="E23" i="14"/>
  <c r="D23" i="14"/>
  <c r="N21" i="14" s="1"/>
  <c r="C23" i="14"/>
  <c r="M21" i="14" s="1"/>
  <c r="E23" i="15"/>
  <c r="O21" i="15" s="1"/>
  <c r="D23" i="15"/>
  <c r="N21" i="15" s="1"/>
  <c r="C23" i="15"/>
  <c r="M20" i="15" s="1"/>
  <c r="E23" i="16"/>
  <c r="O22" i="16" s="1"/>
  <c r="D23" i="16"/>
  <c r="N21" i="16" s="1"/>
  <c r="E23" i="17"/>
  <c r="O22" i="3"/>
  <c r="N22" i="3"/>
  <c r="M22" i="3"/>
  <c r="O21" i="3"/>
  <c r="N21" i="3"/>
  <c r="M21" i="3"/>
  <c r="O20" i="3"/>
  <c r="N20" i="3"/>
  <c r="O22" i="4"/>
  <c r="N22" i="4"/>
  <c r="O22" i="6"/>
  <c r="N22" i="6"/>
  <c r="O21" i="6"/>
  <c r="M21" i="6"/>
  <c r="O20" i="6"/>
  <c r="N20" i="6"/>
  <c r="O21" i="9"/>
  <c r="O22" i="10"/>
  <c r="N22" i="10"/>
  <c r="O21" i="10"/>
  <c r="N21" i="10"/>
  <c r="M21" i="10"/>
  <c r="O20" i="10"/>
  <c r="N20" i="10"/>
  <c r="O22" i="11"/>
  <c r="N22" i="11"/>
  <c r="O21" i="11"/>
  <c r="N21" i="11"/>
  <c r="O20" i="11"/>
  <c r="N20" i="11"/>
  <c r="O22" i="12"/>
  <c r="M22" i="12"/>
  <c r="M21" i="12"/>
  <c r="O22" i="13"/>
  <c r="N22" i="13"/>
  <c r="M22" i="13"/>
  <c r="W22" i="13" s="1"/>
  <c r="O21" i="13"/>
  <c r="N21" i="13"/>
  <c r="M21" i="13"/>
  <c r="O20" i="13"/>
  <c r="N20" i="13"/>
  <c r="O22" i="14"/>
  <c r="N22" i="14"/>
  <c r="O21" i="14"/>
  <c r="O20" i="14"/>
  <c r="N20" i="14"/>
  <c r="O20" i="16"/>
  <c r="O22" i="17"/>
  <c r="O21" i="17"/>
  <c r="O20" i="17"/>
  <c r="M20" i="3"/>
  <c r="W20" i="3" s="1"/>
  <c r="Y20" i="3" s="1" a="1"/>
  <c r="M20" i="8"/>
  <c r="M20" i="10"/>
  <c r="M20" i="12"/>
  <c r="M20" i="13"/>
  <c r="W22" i="3"/>
  <c r="W21" i="3"/>
  <c r="W21" i="13"/>
  <c r="D5" i="6"/>
  <c r="D5" i="5"/>
  <c r="E5" i="5"/>
  <c r="E6" i="8"/>
  <c r="E6" i="5"/>
  <c r="AQ32" i="16" l="1"/>
  <c r="AS32" i="16"/>
  <c r="AT32" i="16"/>
  <c r="E31" i="18"/>
  <c r="AJ23" i="16"/>
  <c r="AK23" i="16"/>
  <c r="AL23" i="16"/>
  <c r="AT32" i="15"/>
  <c r="AP32" i="15"/>
  <c r="AQ32" i="15"/>
  <c r="AP32" i="14"/>
  <c r="AQ32" i="14"/>
  <c r="AR32" i="14"/>
  <c r="AS32" i="14"/>
  <c r="F31" i="18"/>
  <c r="D22" i="18"/>
  <c r="D23" i="18" s="1"/>
  <c r="N21" i="18" s="1"/>
  <c r="P12" i="18"/>
  <c r="AJ15" i="14"/>
  <c r="AK15" i="14"/>
  <c r="AL15" i="14"/>
  <c r="AL8" i="14"/>
  <c r="C7" i="18"/>
  <c r="C8" i="18" s="1"/>
  <c r="AJ8" i="14"/>
  <c r="E23" i="18"/>
  <c r="D16" i="18"/>
  <c r="N13" i="18" s="1"/>
  <c r="P14" i="18"/>
  <c r="O14" i="18"/>
  <c r="O13" i="18"/>
  <c r="N6" i="18"/>
  <c r="N5" i="18"/>
  <c r="N7" i="18"/>
  <c r="N27" i="18"/>
  <c r="N28" i="18"/>
  <c r="N29" i="18"/>
  <c r="M15" i="18"/>
  <c r="M12" i="18"/>
  <c r="O6" i="18"/>
  <c r="AF6" i="18"/>
  <c r="AH8" i="18"/>
  <c r="O12" i="18"/>
  <c r="M14" i="18"/>
  <c r="O15" i="18"/>
  <c r="AG16" i="18"/>
  <c r="AG19" i="18"/>
  <c r="C32" i="18"/>
  <c r="C23" i="18"/>
  <c r="M20" i="18" s="1"/>
  <c r="N30" i="18"/>
  <c r="M13" i="18"/>
  <c r="O7" i="18"/>
  <c r="AH10" i="18"/>
  <c r="AF18" i="18" s="1"/>
  <c r="G32" i="18"/>
  <c r="Q29" i="18" s="1"/>
  <c r="AH5" i="18"/>
  <c r="AH16" i="5"/>
  <c r="AP6" i="15"/>
  <c r="AM6" i="15"/>
  <c r="AH16" i="15"/>
  <c r="AL8" i="15" s="1"/>
  <c r="AH14" i="4"/>
  <c r="AR6" i="17"/>
  <c r="AH11" i="17"/>
  <c r="AF19" i="17" s="1"/>
  <c r="AF11" i="17"/>
  <c r="AH19" i="17" s="1"/>
  <c r="AK6" i="4"/>
  <c r="AH7" i="4"/>
  <c r="AF15" i="4" s="1"/>
  <c r="AF8" i="4"/>
  <c r="AH16" i="4" s="1"/>
  <c r="AG15" i="14"/>
  <c r="AH7" i="14"/>
  <c r="AF15" i="14" s="1"/>
  <c r="AF7" i="14"/>
  <c r="AH15" i="14" s="1"/>
  <c r="AQ7" i="12"/>
  <c r="AR6" i="12"/>
  <c r="AQ6" i="12"/>
  <c r="AG20" i="12"/>
  <c r="AH12" i="12"/>
  <c r="AP7" i="9"/>
  <c r="AP6" i="9"/>
  <c r="AK7" i="11"/>
  <c r="AN8" i="11"/>
  <c r="AG16" i="9"/>
  <c r="AH8" i="9"/>
  <c r="AF16" i="9" s="1"/>
  <c r="AH15" i="6"/>
  <c r="AL7" i="6" s="1"/>
  <c r="AM6" i="6"/>
  <c r="AK7" i="4"/>
  <c r="AH18" i="15"/>
  <c r="AH20" i="9"/>
  <c r="AH8" i="4"/>
  <c r="AF16" i="4" s="1"/>
  <c r="AN6" i="4"/>
  <c r="AH12" i="4"/>
  <c r="AF20" i="4" s="1"/>
  <c r="AG15" i="17"/>
  <c r="AH7" i="17"/>
  <c r="AF15" i="17" s="1"/>
  <c r="AF7" i="17"/>
  <c r="AH15" i="17" s="1"/>
  <c r="AF17" i="17"/>
  <c r="AP7" i="17" s="1"/>
  <c r="AG20" i="9"/>
  <c r="AH12" i="9"/>
  <c r="AR6" i="6"/>
  <c r="AQ6" i="6"/>
  <c r="AH5" i="17"/>
  <c r="AK8" i="4"/>
  <c r="AN6" i="11"/>
  <c r="AR7" i="11"/>
  <c r="AQ7" i="11"/>
  <c r="AH5" i="11"/>
  <c r="AG16" i="12"/>
  <c r="AH8" i="12"/>
  <c r="AF16" i="12" s="1"/>
  <c r="AG13" i="17"/>
  <c r="AK7" i="17" s="1"/>
  <c r="AG20" i="15"/>
  <c r="AH12" i="15"/>
  <c r="AF20" i="15" s="1"/>
  <c r="AG17" i="14"/>
  <c r="AF9" i="14"/>
  <c r="AH17" i="14" s="1"/>
  <c r="AH11" i="14"/>
  <c r="AF19" i="14" s="1"/>
  <c r="AF11" i="14"/>
  <c r="AH19" i="14" s="1"/>
  <c r="AR7" i="14"/>
  <c r="AQ7" i="14"/>
  <c r="AR7" i="8"/>
  <c r="AQ7" i="8"/>
  <c r="AG16" i="5"/>
  <c r="AH8" i="5"/>
  <c r="AG17" i="4"/>
  <c r="AH9" i="4"/>
  <c r="AF17" i="4" s="1"/>
  <c r="AQ8" i="4"/>
  <c r="AN8" i="4"/>
  <c r="AQ7" i="4"/>
  <c r="AR6" i="4"/>
  <c r="AR8" i="4"/>
  <c r="AN7" i="4"/>
  <c r="AM6" i="16"/>
  <c r="AH9" i="14"/>
  <c r="AF17" i="14" s="1"/>
  <c r="AR7" i="4"/>
  <c r="AG19" i="17"/>
  <c r="AN6" i="15"/>
  <c r="AH16" i="14"/>
  <c r="AM8" i="14"/>
  <c r="AH5" i="8"/>
  <c r="AF13" i="8" s="1"/>
  <c r="AM8" i="6"/>
  <c r="AH17" i="6"/>
  <c r="AG14" i="4"/>
  <c r="AO6" i="16"/>
  <c r="AQ6" i="15"/>
  <c r="AP7" i="12"/>
  <c r="AG17" i="8"/>
  <c r="AF9" i="8"/>
  <c r="AH17" i="8" s="1"/>
  <c r="AF19" i="8"/>
  <c r="AL8" i="5"/>
  <c r="AL7" i="5"/>
  <c r="AG13" i="15"/>
  <c r="AH5" i="15"/>
  <c r="AF13" i="15" s="1"/>
  <c r="AF14" i="4"/>
  <c r="AF7" i="4"/>
  <c r="AH15" i="4" s="1"/>
  <c r="AG17" i="17"/>
  <c r="AN8" i="17"/>
  <c r="AF9" i="17"/>
  <c r="AG16" i="15"/>
  <c r="AR6" i="15"/>
  <c r="AH8" i="15"/>
  <c r="AF13" i="14"/>
  <c r="AM6" i="14" s="1"/>
  <c r="AG17" i="11"/>
  <c r="AF9" i="11"/>
  <c r="AK7" i="5"/>
  <c r="AG20" i="5"/>
  <c r="AH12" i="5"/>
  <c r="AF20" i="5" s="1"/>
  <c r="AG13" i="14"/>
  <c r="AN6" i="14" s="1"/>
  <c r="AF12" i="12"/>
  <c r="AH9" i="11"/>
  <c r="AF17" i="11" s="1"/>
  <c r="AR7" i="9"/>
  <c r="AQ7" i="9"/>
  <c r="AR6" i="9"/>
  <c r="AQ6" i="9"/>
  <c r="AH11" i="4"/>
  <c r="AF19" i="4" s="1"/>
  <c r="AJ8" i="17"/>
  <c r="AQ7" i="16"/>
  <c r="AN8" i="16"/>
  <c r="AH7" i="15"/>
  <c r="AF15" i="15" s="1"/>
  <c r="AR8" i="15"/>
  <c r="AH11" i="15"/>
  <c r="AF19" i="15" s="1"/>
  <c r="AQ7" i="13"/>
  <c r="AN8" i="13"/>
  <c r="AH7" i="12"/>
  <c r="AF15" i="12" s="1"/>
  <c r="AR8" i="12"/>
  <c r="AH11" i="12"/>
  <c r="AF19" i="12" s="1"/>
  <c r="AQ7" i="10"/>
  <c r="AN8" i="10"/>
  <c r="AR8" i="9"/>
  <c r="AR8" i="5"/>
  <c r="AK6" i="16"/>
  <c r="AQ8" i="16"/>
  <c r="AH14" i="16"/>
  <c r="AL8" i="16" s="1"/>
  <c r="AL7" i="15"/>
  <c r="AF6" i="14"/>
  <c r="AH14" i="14" s="1"/>
  <c r="AP7" i="14"/>
  <c r="AF10" i="14"/>
  <c r="AH18" i="14" s="1"/>
  <c r="AK6" i="13"/>
  <c r="AQ8" i="13"/>
  <c r="AH14" i="13"/>
  <c r="AO6" i="12"/>
  <c r="AL7" i="12"/>
  <c r="AF6" i="11"/>
  <c r="AF10" i="11"/>
  <c r="AH18" i="11" s="1"/>
  <c r="AK6" i="10"/>
  <c r="AQ8" i="10"/>
  <c r="AH14" i="10"/>
  <c r="AL7" i="9"/>
  <c r="AF6" i="8"/>
  <c r="AF10" i="8"/>
  <c r="AH18" i="8" s="1"/>
  <c r="AQ8" i="6"/>
  <c r="AR8" i="16"/>
  <c r="AR8" i="13"/>
  <c r="AR8" i="10"/>
  <c r="AN8" i="8"/>
  <c r="AN7" i="15"/>
  <c r="AH6" i="14"/>
  <c r="AF14" i="14" s="1"/>
  <c r="AH10" i="14"/>
  <c r="AF18" i="14" s="1"/>
  <c r="AF8" i="13"/>
  <c r="AH16" i="13" s="1"/>
  <c r="AH6" i="11"/>
  <c r="AF14" i="11" s="1"/>
  <c r="AJ8" i="11" s="1"/>
  <c r="AH10" i="11"/>
  <c r="AF18" i="11" s="1"/>
  <c r="AF8" i="10"/>
  <c r="AH16" i="10" s="1"/>
  <c r="AF12" i="10"/>
  <c r="AH20" i="10" s="1"/>
  <c r="AN7" i="9"/>
  <c r="AH6" i="8"/>
  <c r="AH10" i="8"/>
  <c r="AF18" i="8" s="1"/>
  <c r="AQ6" i="5"/>
  <c r="AN7" i="5"/>
  <c r="AG19" i="15"/>
  <c r="AG20" i="14"/>
  <c r="AK7" i="13"/>
  <c r="AG19" i="12"/>
  <c r="AF7" i="11"/>
  <c r="AH15" i="11" s="1"/>
  <c r="AF11" i="11"/>
  <c r="AH19" i="11" s="1"/>
  <c r="AF7" i="8"/>
  <c r="AF11" i="8"/>
  <c r="AG14" i="8"/>
  <c r="AG20" i="8"/>
  <c r="AN6" i="6"/>
  <c r="AK7" i="6"/>
  <c r="AH5" i="5"/>
  <c r="AF13" i="5" s="1"/>
  <c r="AR6" i="5"/>
  <c r="AH9" i="5"/>
  <c r="AF17" i="5" s="1"/>
  <c r="AH8" i="10"/>
  <c r="AF16" i="10" s="1"/>
  <c r="AF10" i="5"/>
  <c r="AH18" i="5" s="1"/>
  <c r="AQ7" i="15"/>
  <c r="AN8" i="15"/>
  <c r="AH7" i="11"/>
  <c r="AF15" i="11" s="1"/>
  <c r="AN8" i="9"/>
  <c r="AH7" i="8"/>
  <c r="AQ7" i="5"/>
  <c r="AN8" i="5"/>
  <c r="AQ6" i="16"/>
  <c r="AH6" i="15"/>
  <c r="AF14" i="15" s="1"/>
  <c r="AR7" i="15"/>
  <c r="AQ6" i="13"/>
  <c r="AN7" i="13"/>
  <c r="AK8" i="13"/>
  <c r="AH6" i="12"/>
  <c r="AF14" i="12" s="1"/>
  <c r="AR7" i="12"/>
  <c r="AO8" i="12"/>
  <c r="AQ6" i="10"/>
  <c r="AN7" i="10"/>
  <c r="AK8" i="10"/>
  <c r="AO8" i="9"/>
  <c r="AF8" i="8"/>
  <c r="AH16" i="8" s="1"/>
  <c r="AF12" i="8"/>
  <c r="AH20" i="8" s="1"/>
  <c r="AK8" i="6"/>
  <c r="AF13" i="6"/>
  <c r="AP6" i="6" s="1"/>
  <c r="AH6" i="5"/>
  <c r="AR7" i="5"/>
  <c r="AH5" i="16"/>
  <c r="AF13" i="16" s="1"/>
  <c r="AK6" i="9"/>
  <c r="AK6" i="5"/>
  <c r="AH8" i="3"/>
  <c r="AF16" i="3" s="1"/>
  <c r="AH12" i="3"/>
  <c r="AF20" i="3" s="1"/>
  <c r="AH5" i="3"/>
  <c r="AF13" i="3" s="1"/>
  <c r="AH9" i="3"/>
  <c r="AF17" i="3" s="1"/>
  <c r="AG19" i="3"/>
  <c r="N22" i="16"/>
  <c r="W22" i="16" s="1"/>
  <c r="M22" i="16"/>
  <c r="M20" i="16"/>
  <c r="W20" i="16" s="1"/>
  <c r="M21" i="16"/>
  <c r="O20" i="15"/>
  <c r="N20" i="15"/>
  <c r="N22" i="15"/>
  <c r="O22" i="15"/>
  <c r="M20" i="14"/>
  <c r="W20" i="14" s="1"/>
  <c r="M22" i="14"/>
  <c r="W22" i="14" s="1"/>
  <c r="N20" i="9"/>
  <c r="N22" i="9"/>
  <c r="N21" i="9"/>
  <c r="O22" i="9"/>
  <c r="M22" i="8"/>
  <c r="N22" i="8"/>
  <c r="N21" i="8"/>
  <c r="N20" i="8"/>
  <c r="C23" i="5"/>
  <c r="M22" i="5"/>
  <c r="O20" i="5"/>
  <c r="N21" i="5"/>
  <c r="O21" i="5"/>
  <c r="O20" i="4"/>
  <c r="M22" i="4"/>
  <c r="W22" i="4" s="1"/>
  <c r="M21" i="4"/>
  <c r="M20" i="4"/>
  <c r="W21" i="4"/>
  <c r="N20" i="4"/>
  <c r="N21" i="17"/>
  <c r="N20" i="17"/>
  <c r="N22" i="12"/>
  <c r="W20" i="15"/>
  <c r="N22" i="5"/>
  <c r="W21" i="12"/>
  <c r="W22" i="10"/>
  <c r="W22" i="15"/>
  <c r="Y20" i="15" s="1" a="1"/>
  <c r="N20" i="16"/>
  <c r="N22" i="17"/>
  <c r="W22" i="12"/>
  <c r="N20" i="12"/>
  <c r="W22" i="8"/>
  <c r="M21" i="9"/>
  <c r="W21" i="9" s="1"/>
  <c r="M20" i="9"/>
  <c r="W20" i="9" s="1"/>
  <c r="W21" i="6"/>
  <c r="M21" i="15"/>
  <c r="W21" i="15" s="1"/>
  <c r="M22" i="9"/>
  <c r="W22" i="9" s="1"/>
  <c r="M22" i="6"/>
  <c r="W22" i="6" s="1"/>
  <c r="W21" i="10"/>
  <c r="C23" i="17"/>
  <c r="W21" i="14"/>
  <c r="C23" i="11"/>
  <c r="W20" i="6"/>
  <c r="O21" i="16"/>
  <c r="O20" i="8"/>
  <c r="W20" i="8" s="1"/>
  <c r="W20" i="13"/>
  <c r="Y20" i="13" s="1" a="1"/>
  <c r="Y22" i="13" s="1"/>
  <c r="Z22" i="13" s="1"/>
  <c r="O21" i="8"/>
  <c r="W21" i="8" s="1"/>
  <c r="W20" i="10"/>
  <c r="O20" i="12"/>
  <c r="Y22" i="3"/>
  <c r="Z22" i="3" s="1"/>
  <c r="Y21" i="3"/>
  <c r="Z21" i="3" s="1"/>
  <c r="Y20" i="3"/>
  <c r="Z20" i="3" s="1"/>
  <c r="Y20" i="10" a="1"/>
  <c r="M7" i="10"/>
  <c r="M7" i="15"/>
  <c r="M6" i="15"/>
  <c r="E8" i="3"/>
  <c r="O7" i="3" s="1"/>
  <c r="E8" i="4"/>
  <c r="O5" i="4" s="1"/>
  <c r="E8" i="5"/>
  <c r="O7" i="5" s="1"/>
  <c r="E8" i="6"/>
  <c r="O5" i="6" s="1"/>
  <c r="E8" i="8"/>
  <c r="O7" i="8" s="1"/>
  <c r="E8" i="9"/>
  <c r="O7" i="9" s="1"/>
  <c r="E8" i="10"/>
  <c r="O7" i="10" s="1"/>
  <c r="E8" i="11"/>
  <c r="O7" i="11" s="1"/>
  <c r="E8" i="12"/>
  <c r="O7" i="12" s="1"/>
  <c r="E8" i="13"/>
  <c r="O5" i="13" s="1"/>
  <c r="E8" i="14"/>
  <c r="O7" i="14" s="1"/>
  <c r="E8" i="15"/>
  <c r="O7" i="15" s="1"/>
  <c r="E8" i="16"/>
  <c r="O7" i="16" s="1"/>
  <c r="E8" i="17"/>
  <c r="O7" i="17" s="1"/>
  <c r="D8" i="9"/>
  <c r="N5" i="9" s="1"/>
  <c r="D8" i="10"/>
  <c r="N7" i="10" s="1"/>
  <c r="D8" i="11"/>
  <c r="N6" i="11" s="1"/>
  <c r="D8" i="12"/>
  <c r="N5" i="12" s="1"/>
  <c r="D8" i="13"/>
  <c r="N7" i="13" s="1"/>
  <c r="D8" i="14"/>
  <c r="N6" i="14" s="1"/>
  <c r="D8" i="15"/>
  <c r="N5" i="15" s="1"/>
  <c r="D8" i="16"/>
  <c r="N7" i="16" s="1"/>
  <c r="D8" i="17"/>
  <c r="N6" i="17" s="1"/>
  <c r="C8" i="9"/>
  <c r="M5" i="9" s="1"/>
  <c r="C8" i="10"/>
  <c r="M5" i="10" s="1"/>
  <c r="C8" i="11"/>
  <c r="M6" i="11" s="1"/>
  <c r="C8" i="12"/>
  <c r="M7" i="12" s="1"/>
  <c r="C8" i="13"/>
  <c r="M7" i="13" s="1"/>
  <c r="C8" i="14"/>
  <c r="M7" i="14" s="1"/>
  <c r="C8" i="15"/>
  <c r="M5" i="15" s="1"/>
  <c r="C8" i="16"/>
  <c r="M7" i="16" s="1"/>
  <c r="C8" i="17"/>
  <c r="M6" i="17" s="1"/>
  <c r="Q29" i="12"/>
  <c r="N29" i="12"/>
  <c r="G32" i="9"/>
  <c r="Q31" i="9" s="1"/>
  <c r="F32" i="9"/>
  <c r="P31" i="9" s="1"/>
  <c r="E32" i="9"/>
  <c r="O29" i="9" s="1"/>
  <c r="D32" i="9"/>
  <c r="N31" i="9" s="1"/>
  <c r="C32" i="9"/>
  <c r="M29" i="9" s="1"/>
  <c r="G32" i="10"/>
  <c r="Q31" i="10" s="1"/>
  <c r="F32" i="10"/>
  <c r="P28" i="10" s="1"/>
  <c r="E32" i="10"/>
  <c r="O29" i="10" s="1"/>
  <c r="D32" i="10"/>
  <c r="N29" i="10" s="1"/>
  <c r="C32" i="10"/>
  <c r="M29" i="10" s="1"/>
  <c r="G32" i="11"/>
  <c r="Q31" i="11" s="1"/>
  <c r="F32" i="11"/>
  <c r="P28" i="11" s="1"/>
  <c r="E32" i="11"/>
  <c r="O29" i="11" s="1"/>
  <c r="D32" i="11"/>
  <c r="N29" i="11" s="1"/>
  <c r="C32" i="11"/>
  <c r="M29" i="11" s="1"/>
  <c r="G32" i="12"/>
  <c r="Q31" i="12" s="1"/>
  <c r="F32" i="12"/>
  <c r="P28" i="12" s="1"/>
  <c r="E32" i="12"/>
  <c r="O29" i="12" s="1"/>
  <c r="D32" i="12"/>
  <c r="N31" i="12" s="1"/>
  <c r="C32" i="12"/>
  <c r="M29" i="12" s="1"/>
  <c r="G32" i="13"/>
  <c r="Q31" i="13" s="1"/>
  <c r="F32" i="13"/>
  <c r="P31" i="13" s="1"/>
  <c r="E32" i="13"/>
  <c r="O29" i="13" s="1"/>
  <c r="D32" i="13"/>
  <c r="N31" i="13" s="1"/>
  <c r="C32" i="13"/>
  <c r="M29" i="13" s="1"/>
  <c r="G32" i="14"/>
  <c r="Q31" i="14" s="1"/>
  <c r="F32" i="14"/>
  <c r="P31" i="14" s="1"/>
  <c r="E32" i="14"/>
  <c r="O29" i="14" s="1"/>
  <c r="D32" i="14"/>
  <c r="N31" i="14" s="1"/>
  <c r="C32" i="14"/>
  <c r="M29" i="14" s="1"/>
  <c r="G32" i="15"/>
  <c r="Q31" i="15" s="1"/>
  <c r="F32" i="15"/>
  <c r="P31" i="15" s="1"/>
  <c r="E32" i="15"/>
  <c r="O29" i="15" s="1"/>
  <c r="D32" i="15"/>
  <c r="N29" i="15" s="1"/>
  <c r="C32" i="15"/>
  <c r="M29" i="15" s="1"/>
  <c r="G32" i="16"/>
  <c r="Q31" i="16" s="1"/>
  <c r="F32" i="16"/>
  <c r="P31" i="16" s="1"/>
  <c r="E32" i="16"/>
  <c r="O29" i="16" s="1"/>
  <c r="D32" i="16"/>
  <c r="N29" i="16" s="1"/>
  <c r="C32" i="16"/>
  <c r="M31" i="16" s="1"/>
  <c r="G32" i="17"/>
  <c r="Q31" i="17" s="1"/>
  <c r="F32" i="17"/>
  <c r="P31" i="17" s="1"/>
  <c r="E32" i="17"/>
  <c r="O29" i="17" s="1"/>
  <c r="D32" i="17"/>
  <c r="N29" i="17" s="1"/>
  <c r="C32" i="17"/>
  <c r="M31" i="17" s="1"/>
  <c r="O14" i="13"/>
  <c r="F16" i="3"/>
  <c r="P14" i="3" s="1"/>
  <c r="F16" i="9"/>
  <c r="P15" i="9" s="1"/>
  <c r="E16" i="9"/>
  <c r="O15" i="9" s="1"/>
  <c r="D16" i="9"/>
  <c r="N15" i="9" s="1"/>
  <c r="C16" i="9"/>
  <c r="M15" i="9" s="1"/>
  <c r="F16" i="10"/>
  <c r="P15" i="10" s="1"/>
  <c r="E16" i="10"/>
  <c r="O15" i="10" s="1"/>
  <c r="D16" i="10"/>
  <c r="N13" i="10" s="1"/>
  <c r="C16" i="10"/>
  <c r="M13" i="10" s="1"/>
  <c r="F16" i="11"/>
  <c r="P13" i="11" s="1"/>
  <c r="E16" i="11"/>
  <c r="O13" i="11" s="1"/>
  <c r="D16" i="11"/>
  <c r="N13" i="11" s="1"/>
  <c r="C16" i="11"/>
  <c r="M14" i="11" s="1"/>
  <c r="F16" i="12"/>
  <c r="P14" i="12" s="1"/>
  <c r="E16" i="12"/>
  <c r="O14" i="12" s="1"/>
  <c r="D16" i="12"/>
  <c r="N14" i="12" s="1"/>
  <c r="C16" i="12"/>
  <c r="M14" i="12" s="1"/>
  <c r="F16" i="13"/>
  <c r="P15" i="13" s="1"/>
  <c r="E16" i="13"/>
  <c r="O15" i="13" s="1"/>
  <c r="D16" i="13"/>
  <c r="N15" i="13" s="1"/>
  <c r="C16" i="13"/>
  <c r="M12" i="13" s="1"/>
  <c r="F16" i="14"/>
  <c r="P15" i="14" s="1"/>
  <c r="E16" i="14"/>
  <c r="O15" i="14" s="1"/>
  <c r="D16" i="14"/>
  <c r="N15" i="14" s="1"/>
  <c r="C16" i="14"/>
  <c r="M12" i="14" s="1"/>
  <c r="F16" i="15"/>
  <c r="P15" i="15" s="1"/>
  <c r="E16" i="15"/>
  <c r="O13" i="15" s="1"/>
  <c r="D16" i="15"/>
  <c r="N13" i="15" s="1"/>
  <c r="C16" i="15"/>
  <c r="M14" i="15" s="1"/>
  <c r="F16" i="16"/>
  <c r="P14" i="16" s="1"/>
  <c r="E16" i="16"/>
  <c r="O15" i="16" s="1"/>
  <c r="D16" i="16"/>
  <c r="N14" i="16" s="1"/>
  <c r="C16" i="16"/>
  <c r="M12" i="16" s="1"/>
  <c r="F16" i="17"/>
  <c r="P15" i="17" s="1"/>
  <c r="E16" i="17"/>
  <c r="O15" i="17" s="1"/>
  <c r="D16" i="17"/>
  <c r="N13" i="17" s="1"/>
  <c r="C16" i="17"/>
  <c r="M15" i="17" s="1"/>
  <c r="G30" i="8"/>
  <c r="G29" i="8"/>
  <c r="F29" i="8"/>
  <c r="G28" i="8"/>
  <c r="F28" i="8"/>
  <c r="E28" i="8"/>
  <c r="D32" i="8" s="1"/>
  <c r="N28" i="8" s="1"/>
  <c r="D27" i="8"/>
  <c r="F14" i="8"/>
  <c r="F13" i="8"/>
  <c r="E13" i="8"/>
  <c r="F12" i="8"/>
  <c r="E12" i="8"/>
  <c r="E16" i="8" s="1"/>
  <c r="D12" i="8"/>
  <c r="G30" i="6"/>
  <c r="G29" i="6"/>
  <c r="F29" i="6"/>
  <c r="G28" i="6"/>
  <c r="F28" i="6"/>
  <c r="E28" i="6"/>
  <c r="G27" i="6"/>
  <c r="F27" i="6"/>
  <c r="E27" i="6"/>
  <c r="E21" i="6"/>
  <c r="E20" i="6"/>
  <c r="D20" i="6"/>
  <c r="F12" i="6"/>
  <c r="F16" i="6" s="1"/>
  <c r="P14" i="6" s="1"/>
  <c r="D8" i="6"/>
  <c r="N7" i="6" s="1"/>
  <c r="C8" i="6"/>
  <c r="G27" i="5"/>
  <c r="F27" i="5"/>
  <c r="E27" i="5"/>
  <c r="D27" i="5"/>
  <c r="D32" i="5" s="1"/>
  <c r="N28" i="5" s="1"/>
  <c r="D20" i="5"/>
  <c r="F12" i="5"/>
  <c r="E12" i="5"/>
  <c r="E16" i="5" s="1"/>
  <c r="O14" i="5" s="1"/>
  <c r="D12" i="5"/>
  <c r="D8" i="5"/>
  <c r="N22" i="18" l="1"/>
  <c r="Q27" i="18"/>
  <c r="N20" i="18"/>
  <c r="N12" i="18"/>
  <c r="N14" i="18"/>
  <c r="N15" i="18"/>
  <c r="P14" i="14"/>
  <c r="O20" i="18"/>
  <c r="O21" i="18"/>
  <c r="W20" i="18"/>
  <c r="O22" i="18"/>
  <c r="W13" i="18"/>
  <c r="W12" i="18"/>
  <c r="M5" i="18"/>
  <c r="W5" i="18" s="1"/>
  <c r="M6" i="18"/>
  <c r="M7" i="18"/>
  <c r="W7" i="18" s="1"/>
  <c r="M21" i="18"/>
  <c r="M28" i="18"/>
  <c r="M27" i="18"/>
  <c r="M29" i="18"/>
  <c r="W6" i="18"/>
  <c r="Y5" i="18" s="1" a="1"/>
  <c r="AF13" i="18"/>
  <c r="F32" i="18"/>
  <c r="M31" i="18"/>
  <c r="W15" i="18"/>
  <c r="Q31" i="18"/>
  <c r="Q28" i="18"/>
  <c r="E32" i="18"/>
  <c r="W14" i="18"/>
  <c r="AF16" i="18"/>
  <c r="M30" i="18"/>
  <c r="AH14" i="18"/>
  <c r="M22" i="18"/>
  <c r="Q30" i="18"/>
  <c r="AF20" i="9"/>
  <c r="AO6" i="11"/>
  <c r="AF13" i="11"/>
  <c r="AK7" i="8"/>
  <c r="AQ6" i="8"/>
  <c r="AR6" i="8"/>
  <c r="AF16" i="15"/>
  <c r="AO6" i="15"/>
  <c r="AH20" i="12"/>
  <c r="AK8" i="15"/>
  <c r="AK7" i="15"/>
  <c r="AM6" i="8"/>
  <c r="AH14" i="8"/>
  <c r="AL7" i="8" s="1"/>
  <c r="AJ8" i="8"/>
  <c r="AM8" i="17"/>
  <c r="AH17" i="17"/>
  <c r="AH14" i="11"/>
  <c r="AL8" i="11" s="1"/>
  <c r="AP6" i="11"/>
  <c r="AH19" i="8"/>
  <c r="AO6" i="8"/>
  <c r="AF14" i="8"/>
  <c r="AL8" i="8"/>
  <c r="AF14" i="5"/>
  <c r="AO6" i="5"/>
  <c r="AQ7" i="17"/>
  <c r="AR7" i="17"/>
  <c r="AF16" i="5"/>
  <c r="AO6" i="17"/>
  <c r="AF13" i="17"/>
  <c r="AJ7" i="17" s="1"/>
  <c r="AH15" i="8"/>
  <c r="AM8" i="8"/>
  <c r="AF15" i="8"/>
  <c r="AP7" i="8" s="1"/>
  <c r="AO8" i="8"/>
  <c r="AH17" i="11"/>
  <c r="AF20" i="12"/>
  <c r="M7" i="17"/>
  <c r="O31" i="16"/>
  <c r="W21" i="16"/>
  <c r="M5" i="16"/>
  <c r="M12" i="9"/>
  <c r="M6" i="9"/>
  <c r="W22" i="5"/>
  <c r="M21" i="5"/>
  <c r="W21" i="5" s="1"/>
  <c r="M20" i="5"/>
  <c r="W20" i="5" s="1"/>
  <c r="W20" i="4"/>
  <c r="Y20" i="4" s="1" a="1"/>
  <c r="Y20" i="13"/>
  <c r="Z20" i="13" s="1"/>
  <c r="Y21" i="13"/>
  <c r="Z21" i="13" s="1"/>
  <c r="Y20" i="6" a="1"/>
  <c r="Y20" i="16" a="1"/>
  <c r="Y21" i="16" s="1"/>
  <c r="Z21" i="16" s="1"/>
  <c r="W20" i="12"/>
  <c r="Y20" i="12" s="1" a="1"/>
  <c r="Y21" i="12" s="1"/>
  <c r="Z21" i="12" s="1"/>
  <c r="M22" i="11"/>
  <c r="W22" i="11" s="1"/>
  <c r="M20" i="11"/>
  <c r="W20" i="11" s="1"/>
  <c r="M22" i="17"/>
  <c r="W22" i="17" s="1"/>
  <c r="M20" i="17"/>
  <c r="W20" i="17" s="1"/>
  <c r="Y20" i="14" a="1"/>
  <c r="Y21" i="6"/>
  <c r="Z21" i="6" s="1"/>
  <c r="Y20" i="9" a="1"/>
  <c r="M21" i="11"/>
  <c r="W21" i="11" s="1"/>
  <c r="M21" i="17"/>
  <c r="W21" i="17" s="1"/>
  <c r="O13" i="10"/>
  <c r="N13" i="9"/>
  <c r="N12" i="17"/>
  <c r="N14" i="17"/>
  <c r="N15" i="17"/>
  <c r="W15" i="17" s="1"/>
  <c r="N12" i="14"/>
  <c r="N13" i="14"/>
  <c r="N14" i="14"/>
  <c r="W14" i="12"/>
  <c r="W15" i="9"/>
  <c r="M14" i="17"/>
  <c r="M15" i="14"/>
  <c r="N7" i="11"/>
  <c r="M6" i="16"/>
  <c r="M7" i="11"/>
  <c r="M5" i="17"/>
  <c r="M6" i="10"/>
  <c r="M5" i="14"/>
  <c r="M6" i="14"/>
  <c r="M7" i="9"/>
  <c r="M5" i="13"/>
  <c r="M5" i="12"/>
  <c r="W5" i="12" s="1"/>
  <c r="M6" i="13"/>
  <c r="M5" i="11"/>
  <c r="M6" i="12"/>
  <c r="Y20" i="8" a="1"/>
  <c r="Y22" i="4"/>
  <c r="Z22" i="4" s="1"/>
  <c r="Y21" i="4"/>
  <c r="Z21" i="4" s="1"/>
  <c r="Y20" i="4"/>
  <c r="Z20" i="4" s="1"/>
  <c r="Y22" i="12"/>
  <c r="Z22" i="12" s="1"/>
  <c r="Y20" i="12"/>
  <c r="Z20" i="12" s="1"/>
  <c r="Y22" i="15"/>
  <c r="Z22" i="15" s="1"/>
  <c r="Y21" i="15"/>
  <c r="Z21" i="15" s="1"/>
  <c r="Y20" i="15"/>
  <c r="Z20" i="15" s="1"/>
  <c r="Z24" i="3"/>
  <c r="AA20" i="3" s="1"/>
  <c r="AC20" i="3" s="1"/>
  <c r="L20" i="3" s="1"/>
  <c r="Y20" i="10"/>
  <c r="Z20" i="10" s="1"/>
  <c r="Y22" i="10"/>
  <c r="Z22" i="10" s="1"/>
  <c r="Y21" i="10"/>
  <c r="Z21" i="10" s="1"/>
  <c r="Z24" i="13"/>
  <c r="AA20" i="13" s="1"/>
  <c r="AC20" i="13" s="1"/>
  <c r="L20" i="13" s="1"/>
  <c r="W7" i="10"/>
  <c r="N5" i="10"/>
  <c r="N5" i="13"/>
  <c r="N6" i="10"/>
  <c r="N6" i="13"/>
  <c r="N7" i="17"/>
  <c r="W7" i="17" s="1"/>
  <c r="N6" i="9"/>
  <c r="N6" i="12"/>
  <c r="O6" i="11"/>
  <c r="O6" i="4"/>
  <c r="O6" i="13"/>
  <c r="O5" i="10"/>
  <c r="W5" i="10" s="1"/>
  <c r="O6" i="15"/>
  <c r="O7" i="13"/>
  <c r="W7" i="13" s="1"/>
  <c r="O6" i="10"/>
  <c r="O7" i="4"/>
  <c r="O6" i="14"/>
  <c r="W6" i="14" s="1"/>
  <c r="O5" i="17"/>
  <c r="O5" i="16"/>
  <c r="N5" i="5"/>
  <c r="N6" i="5"/>
  <c r="D8" i="8"/>
  <c r="N6" i="8" s="1"/>
  <c r="O6" i="6"/>
  <c r="O7" i="6"/>
  <c r="O5" i="14"/>
  <c r="O5" i="12"/>
  <c r="O5" i="9"/>
  <c r="W5" i="9" s="1"/>
  <c r="C8" i="5"/>
  <c r="M5" i="5" s="1"/>
  <c r="O5" i="15"/>
  <c r="W5" i="15" s="1"/>
  <c r="O5" i="11"/>
  <c r="O6" i="17"/>
  <c r="W6" i="17" s="1"/>
  <c r="W7" i="11"/>
  <c r="O5" i="5"/>
  <c r="O5" i="3"/>
  <c r="W7" i="16"/>
  <c r="O6" i="3"/>
  <c r="O6" i="9"/>
  <c r="O6" i="5"/>
  <c r="O5" i="8"/>
  <c r="W6" i="11"/>
  <c r="O6" i="16"/>
  <c r="O6" i="12"/>
  <c r="O6" i="8"/>
  <c r="M7" i="6"/>
  <c r="M5" i="6"/>
  <c r="N5" i="16"/>
  <c r="N5" i="6"/>
  <c r="C8" i="8"/>
  <c r="M6" i="8" s="1"/>
  <c r="N7" i="15"/>
  <c r="W7" i="15" s="1"/>
  <c r="N7" i="12"/>
  <c r="W7" i="12" s="1"/>
  <c r="N7" i="9"/>
  <c r="W7" i="9" s="1"/>
  <c r="M6" i="6"/>
  <c r="N7" i="5"/>
  <c r="N6" i="16"/>
  <c r="N6" i="6"/>
  <c r="N5" i="17"/>
  <c r="N5" i="14"/>
  <c r="W5" i="14" s="1"/>
  <c r="N5" i="11"/>
  <c r="N7" i="14"/>
  <c r="W7" i="14" s="1"/>
  <c r="N6" i="15"/>
  <c r="W6" i="15" s="1"/>
  <c r="P13" i="6"/>
  <c r="N30" i="8"/>
  <c r="N31" i="8"/>
  <c r="M14" i="14"/>
  <c r="O12" i="12"/>
  <c r="M15" i="10"/>
  <c r="M29" i="16"/>
  <c r="O27" i="12"/>
  <c r="O15" i="12"/>
  <c r="N14" i="9"/>
  <c r="M27" i="17"/>
  <c r="O27" i="15"/>
  <c r="P31" i="12"/>
  <c r="O12" i="16"/>
  <c r="O12" i="11"/>
  <c r="M27" i="16"/>
  <c r="Q29" i="15"/>
  <c r="O27" i="11"/>
  <c r="Q29" i="16"/>
  <c r="N13" i="16"/>
  <c r="O12" i="13"/>
  <c r="P12" i="11"/>
  <c r="M27" i="14"/>
  <c r="O31" i="15"/>
  <c r="P31" i="11"/>
  <c r="N13" i="12"/>
  <c r="D32" i="6"/>
  <c r="N28" i="6" s="1"/>
  <c r="O13" i="16"/>
  <c r="N13" i="13"/>
  <c r="N14" i="11"/>
  <c r="O27" i="17"/>
  <c r="O27" i="14"/>
  <c r="O27" i="10"/>
  <c r="M13" i="12"/>
  <c r="M14" i="9"/>
  <c r="O12" i="5"/>
  <c r="C16" i="6"/>
  <c r="M12" i="6" s="1"/>
  <c r="E32" i="6"/>
  <c r="O30" i="6" s="1"/>
  <c r="E32" i="8"/>
  <c r="O30" i="8" s="1"/>
  <c r="F16" i="5"/>
  <c r="P15" i="5" s="1"/>
  <c r="O14" i="16"/>
  <c r="O13" i="13"/>
  <c r="P14" i="11"/>
  <c r="Q27" i="17"/>
  <c r="N29" i="14"/>
  <c r="Q29" i="10"/>
  <c r="F32" i="5"/>
  <c r="P30" i="5" s="1"/>
  <c r="O13" i="5"/>
  <c r="E16" i="6"/>
  <c r="O15" i="6" s="1"/>
  <c r="F32" i="6"/>
  <c r="P30" i="6" s="1"/>
  <c r="F32" i="8"/>
  <c r="P30" i="8" s="1"/>
  <c r="M14" i="13"/>
  <c r="O15" i="11"/>
  <c r="M29" i="17"/>
  <c r="Q29" i="14"/>
  <c r="P31" i="10"/>
  <c r="O15" i="5"/>
  <c r="N29" i="8"/>
  <c r="E32" i="5"/>
  <c r="O31" i="5" s="1"/>
  <c r="G32" i="8"/>
  <c r="Q28" i="8" s="1"/>
  <c r="M12" i="11"/>
  <c r="P14" i="15"/>
  <c r="N14" i="13"/>
  <c r="P15" i="11"/>
  <c r="Q29" i="17"/>
  <c r="O31" i="14"/>
  <c r="O27" i="9"/>
  <c r="O31" i="17"/>
  <c r="N29" i="13"/>
  <c r="N29" i="9"/>
  <c r="M14" i="10"/>
  <c r="O27" i="16"/>
  <c r="Q29" i="13"/>
  <c r="Q29" i="9"/>
  <c r="O29" i="6"/>
  <c r="O27" i="6"/>
  <c r="O29" i="8"/>
  <c r="N30" i="5"/>
  <c r="N29" i="5"/>
  <c r="N31" i="5"/>
  <c r="O14" i="8"/>
  <c r="O13" i="8"/>
  <c r="O15" i="8"/>
  <c r="O12" i="8"/>
  <c r="P12" i="6"/>
  <c r="C16" i="5"/>
  <c r="M12" i="5" s="1"/>
  <c r="F16" i="8"/>
  <c r="P12" i="8" s="1"/>
  <c r="C32" i="6"/>
  <c r="M15" i="16"/>
  <c r="N14" i="15"/>
  <c r="O13" i="14"/>
  <c r="P12" i="13"/>
  <c r="M15" i="12"/>
  <c r="P12" i="9"/>
  <c r="M12" i="12"/>
  <c r="M13" i="17"/>
  <c r="N12" i="16"/>
  <c r="N15" i="16"/>
  <c r="O14" i="15"/>
  <c r="P13" i="14"/>
  <c r="M13" i="13"/>
  <c r="N12" i="12"/>
  <c r="N15" i="12"/>
  <c r="O14" i="11"/>
  <c r="P13" i="10"/>
  <c r="W13" i="10" s="1"/>
  <c r="M13" i="9"/>
  <c r="M27" i="15"/>
  <c r="N27" i="17"/>
  <c r="P29" i="17"/>
  <c r="N27" i="16"/>
  <c r="P29" i="16"/>
  <c r="N27" i="15"/>
  <c r="P29" i="15"/>
  <c r="W29" i="15" s="1"/>
  <c r="N27" i="14"/>
  <c r="P29" i="14"/>
  <c r="N27" i="13"/>
  <c r="P29" i="13"/>
  <c r="N27" i="12"/>
  <c r="P29" i="12"/>
  <c r="W29" i="12" s="1"/>
  <c r="N27" i="11"/>
  <c r="P29" i="11"/>
  <c r="N27" i="10"/>
  <c r="P29" i="10"/>
  <c r="W29" i="10" s="1"/>
  <c r="N27" i="9"/>
  <c r="P29" i="9"/>
  <c r="N27" i="8"/>
  <c r="N27" i="6"/>
  <c r="P29" i="6"/>
  <c r="N27" i="5"/>
  <c r="O27" i="13"/>
  <c r="M12" i="10"/>
  <c r="O13" i="17"/>
  <c r="P12" i="16"/>
  <c r="P15" i="16"/>
  <c r="M15" i="15"/>
  <c r="P12" i="12"/>
  <c r="P15" i="12"/>
  <c r="M15" i="11"/>
  <c r="N14" i="10"/>
  <c r="O13" i="9"/>
  <c r="P12" i="3"/>
  <c r="P15" i="3"/>
  <c r="G32" i="5"/>
  <c r="Q30" i="5" s="1"/>
  <c r="M27" i="13"/>
  <c r="P27" i="17"/>
  <c r="M30" i="17"/>
  <c r="P27" i="16"/>
  <c r="M30" i="16"/>
  <c r="P27" i="15"/>
  <c r="M30" i="15"/>
  <c r="P27" i="14"/>
  <c r="M30" i="14"/>
  <c r="P27" i="13"/>
  <c r="M30" i="13"/>
  <c r="P27" i="12"/>
  <c r="M30" i="12"/>
  <c r="P27" i="11"/>
  <c r="M30" i="11"/>
  <c r="P27" i="10"/>
  <c r="M30" i="10"/>
  <c r="P27" i="9"/>
  <c r="M30" i="9"/>
  <c r="P27" i="6"/>
  <c r="Q29" i="11"/>
  <c r="D16" i="5"/>
  <c r="N13" i="5" s="1"/>
  <c r="P13" i="17"/>
  <c r="M13" i="16"/>
  <c r="N12" i="15"/>
  <c r="N15" i="15"/>
  <c r="O14" i="14"/>
  <c r="W14" i="14" s="1"/>
  <c r="P13" i="13"/>
  <c r="N12" i="11"/>
  <c r="N15" i="11"/>
  <c r="O14" i="10"/>
  <c r="P13" i="9"/>
  <c r="M27" i="12"/>
  <c r="N30" i="17"/>
  <c r="Q27" i="16"/>
  <c r="N30" i="16"/>
  <c r="Q27" i="15"/>
  <c r="N30" i="15"/>
  <c r="Q27" i="14"/>
  <c r="N30" i="14"/>
  <c r="Q27" i="13"/>
  <c r="N30" i="13"/>
  <c r="Q27" i="12"/>
  <c r="N30" i="12"/>
  <c r="Q27" i="11"/>
  <c r="N30" i="11"/>
  <c r="Q27" i="10"/>
  <c r="N30" i="10"/>
  <c r="Q27" i="9"/>
  <c r="N30" i="9"/>
  <c r="Q27" i="6"/>
  <c r="O12" i="15"/>
  <c r="O15" i="15"/>
  <c r="P14" i="10"/>
  <c r="P14" i="5"/>
  <c r="M27" i="11"/>
  <c r="W27" i="11" s="1"/>
  <c r="M28" i="17"/>
  <c r="O30" i="17"/>
  <c r="M28" i="16"/>
  <c r="O30" i="16"/>
  <c r="M28" i="15"/>
  <c r="O30" i="15"/>
  <c r="M28" i="14"/>
  <c r="O30" i="14"/>
  <c r="M28" i="13"/>
  <c r="O30" i="13"/>
  <c r="M28" i="12"/>
  <c r="O30" i="12"/>
  <c r="M28" i="11"/>
  <c r="O30" i="11"/>
  <c r="M28" i="10"/>
  <c r="O30" i="10"/>
  <c r="M28" i="9"/>
  <c r="O30" i="9"/>
  <c r="M27" i="10"/>
  <c r="N28" i="17"/>
  <c r="P30" i="17"/>
  <c r="N28" i="16"/>
  <c r="P30" i="16"/>
  <c r="N28" i="15"/>
  <c r="P30" i="15"/>
  <c r="N28" i="14"/>
  <c r="P30" i="14"/>
  <c r="N28" i="13"/>
  <c r="P30" i="13"/>
  <c r="N28" i="12"/>
  <c r="P30" i="12"/>
  <c r="N28" i="11"/>
  <c r="P30" i="11"/>
  <c r="N28" i="10"/>
  <c r="P30" i="10"/>
  <c r="N28" i="9"/>
  <c r="P30" i="9"/>
  <c r="M27" i="9"/>
  <c r="O28" i="17"/>
  <c r="Q30" i="17"/>
  <c r="O28" i="16"/>
  <c r="Q30" i="16"/>
  <c r="O28" i="15"/>
  <c r="Q30" i="15"/>
  <c r="O28" i="14"/>
  <c r="Q30" i="14"/>
  <c r="O28" i="13"/>
  <c r="Q30" i="13"/>
  <c r="O28" i="12"/>
  <c r="Q30" i="12"/>
  <c r="O28" i="11"/>
  <c r="Q30" i="11"/>
  <c r="O28" i="10"/>
  <c r="Q30" i="10"/>
  <c r="O28" i="9"/>
  <c r="Q30" i="9"/>
  <c r="O28" i="6"/>
  <c r="O28" i="5"/>
  <c r="P12" i="15"/>
  <c r="P15" i="6"/>
  <c r="O14" i="17"/>
  <c r="W14" i="17" s="1"/>
  <c r="P13" i="16"/>
  <c r="M13" i="15"/>
  <c r="P13" i="12"/>
  <c r="M13" i="11"/>
  <c r="W13" i="11" s="1"/>
  <c r="N12" i="10"/>
  <c r="N15" i="10"/>
  <c r="O14" i="9"/>
  <c r="P13" i="3"/>
  <c r="D16" i="8"/>
  <c r="N13" i="8" s="1"/>
  <c r="M12" i="17"/>
  <c r="P14" i="17"/>
  <c r="M14" i="16"/>
  <c r="W14" i="16" s="1"/>
  <c r="O12" i="14"/>
  <c r="P14" i="13"/>
  <c r="O12" i="10"/>
  <c r="P14" i="9"/>
  <c r="P28" i="17"/>
  <c r="P28" i="16"/>
  <c r="P28" i="15"/>
  <c r="M31" i="15"/>
  <c r="P28" i="14"/>
  <c r="M31" i="14"/>
  <c r="W31" i="14" s="1"/>
  <c r="P28" i="13"/>
  <c r="M31" i="13"/>
  <c r="M31" i="12"/>
  <c r="M31" i="11"/>
  <c r="M31" i="10"/>
  <c r="P28" i="9"/>
  <c r="M31" i="9"/>
  <c r="P28" i="6"/>
  <c r="P12" i="14"/>
  <c r="W12" i="14" s="1"/>
  <c r="M15" i="13"/>
  <c r="W15" i="13" s="1"/>
  <c r="P12" i="10"/>
  <c r="Q28" i="17"/>
  <c r="N31" i="17"/>
  <c r="W31" i="17" s="1"/>
  <c r="Q28" i="16"/>
  <c r="N31" i="16"/>
  <c r="Q28" i="15"/>
  <c r="N31" i="15"/>
  <c r="Q28" i="14"/>
  <c r="Q28" i="13"/>
  <c r="Q28" i="12"/>
  <c r="Q28" i="11"/>
  <c r="N31" i="11"/>
  <c r="Q28" i="10"/>
  <c r="N31" i="10"/>
  <c r="Q28" i="9"/>
  <c r="W15" i="14"/>
  <c r="O13" i="12"/>
  <c r="M12" i="15"/>
  <c r="P13" i="15"/>
  <c r="M13" i="14"/>
  <c r="N12" i="13"/>
  <c r="W12" i="13" s="1"/>
  <c r="N12" i="9"/>
  <c r="G32" i="6"/>
  <c r="Q28" i="6" s="1"/>
  <c r="O31" i="13"/>
  <c r="O31" i="12"/>
  <c r="O31" i="11"/>
  <c r="O31" i="10"/>
  <c r="O31" i="9"/>
  <c r="O12" i="17"/>
  <c r="O12" i="9"/>
  <c r="P14" i="8"/>
  <c r="P12" i="17"/>
  <c r="E20" i="4"/>
  <c r="E13" i="4"/>
  <c r="G30" i="3"/>
  <c r="G29" i="3"/>
  <c r="G29" i="4"/>
  <c r="F29" i="4"/>
  <c r="F13" i="4"/>
  <c r="F12" i="4"/>
  <c r="E12" i="4"/>
  <c r="G27" i="3"/>
  <c r="D31" i="3"/>
  <c r="W31" i="16" l="1"/>
  <c r="W29" i="16"/>
  <c r="W22" i="18"/>
  <c r="Y12" i="18" a="1"/>
  <c r="W21" i="18"/>
  <c r="Y7" i="18"/>
  <c r="Z7" i="18" s="1"/>
  <c r="Y6" i="18"/>
  <c r="Z6" i="18" s="1"/>
  <c r="Y5" i="18"/>
  <c r="Z5" i="18" s="1"/>
  <c r="O30" i="18"/>
  <c r="O27" i="18"/>
  <c r="O29" i="18"/>
  <c r="O28" i="18"/>
  <c r="Y15" i="18"/>
  <c r="Z15" i="18" s="1"/>
  <c r="Y14" i="18"/>
  <c r="Z14" i="18" s="1"/>
  <c r="Y13" i="18"/>
  <c r="Z13" i="18" s="1"/>
  <c r="Y12" i="18"/>
  <c r="Z12" i="18" s="1"/>
  <c r="P27" i="18"/>
  <c r="P30" i="18"/>
  <c r="P28" i="18"/>
  <c r="P29" i="18"/>
  <c r="O31" i="18"/>
  <c r="P31" i="18"/>
  <c r="AJ7" i="8"/>
  <c r="AP6" i="8"/>
  <c r="AJ8" i="15"/>
  <c r="AJ7" i="15"/>
  <c r="AJ7" i="11"/>
  <c r="AM8" i="11"/>
  <c r="AJ8" i="5"/>
  <c r="AJ7" i="5"/>
  <c r="W27" i="17"/>
  <c r="W29" i="17"/>
  <c r="W27" i="16"/>
  <c r="Y22" i="16"/>
  <c r="Z22" i="16" s="1"/>
  <c r="Y20" i="16"/>
  <c r="Z20" i="16" s="1"/>
  <c r="Z24" i="16" s="1"/>
  <c r="AA20" i="16" s="1"/>
  <c r="AC20" i="16" s="1"/>
  <c r="L20" i="16" s="1"/>
  <c r="W27" i="13"/>
  <c r="O27" i="8"/>
  <c r="Q29" i="8"/>
  <c r="Q31" i="8"/>
  <c r="Q30" i="8"/>
  <c r="Q27" i="8"/>
  <c r="M13" i="6"/>
  <c r="O29" i="5"/>
  <c r="O30" i="5"/>
  <c r="O27" i="5"/>
  <c r="Y20" i="5" a="1"/>
  <c r="Y21" i="5" s="1"/>
  <c r="Z21" i="5" s="1"/>
  <c r="Y22" i="5"/>
  <c r="Z22" i="5" s="1"/>
  <c r="N12" i="5"/>
  <c r="P27" i="5"/>
  <c r="W27" i="10"/>
  <c r="P29" i="5"/>
  <c r="W29" i="11"/>
  <c r="W29" i="9"/>
  <c r="P28" i="5"/>
  <c r="O28" i="8"/>
  <c r="O31" i="8"/>
  <c r="W27" i="9"/>
  <c r="W29" i="13"/>
  <c r="W27" i="15"/>
  <c r="Y22" i="6"/>
  <c r="Z22" i="6" s="1"/>
  <c r="Y20" i="6"/>
  <c r="Z20" i="6" s="1"/>
  <c r="Z24" i="6" s="1"/>
  <c r="AA20" i="6" s="1"/>
  <c r="AC20" i="6" s="1"/>
  <c r="L20" i="6" s="1"/>
  <c r="Z24" i="15"/>
  <c r="AA20" i="15" s="1"/>
  <c r="AC20" i="15" s="1"/>
  <c r="L20" i="15" s="1"/>
  <c r="Y21" i="9"/>
  <c r="Z21" i="9" s="1"/>
  <c r="Y20" i="9"/>
  <c r="Z20" i="9" s="1"/>
  <c r="Y22" i="9"/>
  <c r="Z22" i="9" s="1"/>
  <c r="Z24" i="4"/>
  <c r="AA20" i="4" s="1"/>
  <c r="AC20" i="4" s="1"/>
  <c r="L20" i="4" s="1"/>
  <c r="Y22" i="14"/>
  <c r="Z22" i="14" s="1"/>
  <c r="Y21" i="14"/>
  <c r="Z21" i="14" s="1"/>
  <c r="Y20" i="14"/>
  <c r="Z20" i="14" s="1"/>
  <c r="Z24" i="14" s="1"/>
  <c r="AA20" i="14" s="1"/>
  <c r="AC20" i="14" s="1"/>
  <c r="L20" i="14" s="1"/>
  <c r="Y20" i="17" a="1"/>
  <c r="Y20" i="11" a="1"/>
  <c r="W12" i="16"/>
  <c r="W13" i="14"/>
  <c r="Y12" i="14" s="1" a="1"/>
  <c r="W12" i="15"/>
  <c r="W14" i="13"/>
  <c r="W13" i="12"/>
  <c r="W14" i="9"/>
  <c r="W6" i="10"/>
  <c r="W5" i="13"/>
  <c r="W6" i="13"/>
  <c r="Y5" i="13" s="1" a="1"/>
  <c r="Y5" i="13" s="1"/>
  <c r="Z5" i="13" s="1"/>
  <c r="W6" i="12"/>
  <c r="Y5" i="12" s="1" a="1"/>
  <c r="Y20" i="8"/>
  <c r="Z20" i="8" s="1"/>
  <c r="Y22" i="8"/>
  <c r="Z22" i="8" s="1"/>
  <c r="Y21" i="8"/>
  <c r="Z21" i="8" s="1"/>
  <c r="Z24" i="12"/>
  <c r="AA20" i="12" s="1"/>
  <c r="AC20" i="12" s="1"/>
  <c r="L20" i="12" s="1"/>
  <c r="Z24" i="10"/>
  <c r="AA20" i="10" s="1"/>
  <c r="AC20" i="10" s="1"/>
  <c r="L20" i="10" s="1"/>
  <c r="W5" i="5"/>
  <c r="W6" i="9"/>
  <c r="Y5" i="9" s="1" a="1"/>
  <c r="N5" i="8"/>
  <c r="C8" i="4"/>
  <c r="M7" i="4" s="1"/>
  <c r="M7" i="5"/>
  <c r="W7" i="5" s="1"/>
  <c r="M6" i="5"/>
  <c r="W6" i="5" s="1"/>
  <c r="W5" i="11"/>
  <c r="Y5" i="11" s="1" a="1"/>
  <c r="Y5" i="11" s="1"/>
  <c r="Z5" i="11" s="1"/>
  <c r="D8" i="4"/>
  <c r="N7" i="4" s="1"/>
  <c r="W5" i="17"/>
  <c r="Y5" i="17" s="1" a="1"/>
  <c r="W5" i="16"/>
  <c r="Y6" i="13"/>
  <c r="Z6" i="13" s="1"/>
  <c r="Y5" i="10" a="1"/>
  <c r="W7" i="6"/>
  <c r="W6" i="8"/>
  <c r="N7" i="8"/>
  <c r="Y5" i="14" a="1"/>
  <c r="Y5" i="14" s="1"/>
  <c r="Z5" i="14" s="1"/>
  <c r="W6" i="16"/>
  <c r="W6" i="6"/>
  <c r="M5" i="8"/>
  <c r="W5" i="8" s="1"/>
  <c r="M7" i="8"/>
  <c r="W5" i="6"/>
  <c r="Y5" i="15" a="1"/>
  <c r="M27" i="6"/>
  <c r="W27" i="6" s="1"/>
  <c r="M28" i="6"/>
  <c r="W28" i="6" s="1"/>
  <c r="W13" i="15"/>
  <c r="W12" i="11"/>
  <c r="O13" i="6"/>
  <c r="M15" i="6"/>
  <c r="W14" i="11"/>
  <c r="P29" i="8"/>
  <c r="W29" i="14"/>
  <c r="O14" i="6"/>
  <c r="P13" i="5"/>
  <c r="N30" i="6"/>
  <c r="P28" i="8"/>
  <c r="W28" i="16"/>
  <c r="D16" i="6"/>
  <c r="N15" i="6" s="1"/>
  <c r="W15" i="6" s="1"/>
  <c r="W28" i="17"/>
  <c r="W28" i="11"/>
  <c r="W27" i="14"/>
  <c r="O12" i="6"/>
  <c r="M14" i="6"/>
  <c r="W13" i="13"/>
  <c r="Y12" i="13" s="1" a="1"/>
  <c r="P31" i="6"/>
  <c r="W15" i="10"/>
  <c r="W28" i="12"/>
  <c r="W27" i="12"/>
  <c r="C32" i="8"/>
  <c r="M30" i="8" s="1"/>
  <c r="W30" i="8" s="1"/>
  <c r="W14" i="15"/>
  <c r="P12" i="5"/>
  <c r="W12" i="5" s="1"/>
  <c r="P31" i="8"/>
  <c r="W13" i="9"/>
  <c r="W30" i="12"/>
  <c r="O31" i="6"/>
  <c r="N29" i="6"/>
  <c r="P31" i="5"/>
  <c r="N31" i="6"/>
  <c r="P27" i="8"/>
  <c r="W14" i="10"/>
  <c r="W15" i="11"/>
  <c r="G32" i="4"/>
  <c r="Q29" i="4" s="1"/>
  <c r="C32" i="4"/>
  <c r="M27" i="4" s="1"/>
  <c r="W15" i="12"/>
  <c r="W30" i="13"/>
  <c r="F32" i="3"/>
  <c r="P29" i="3" s="1"/>
  <c r="Q28" i="5"/>
  <c r="W28" i="9"/>
  <c r="W31" i="10"/>
  <c r="N15" i="5"/>
  <c r="Q27" i="5"/>
  <c r="W28" i="14"/>
  <c r="W31" i="11"/>
  <c r="W12" i="10"/>
  <c r="W28" i="10"/>
  <c r="W30" i="14"/>
  <c r="M29" i="6"/>
  <c r="F31" i="3"/>
  <c r="Q31" i="6"/>
  <c r="Q29" i="6"/>
  <c r="W31" i="12"/>
  <c r="Q30" i="6"/>
  <c r="W15" i="16"/>
  <c r="M31" i="6"/>
  <c r="D16" i="4"/>
  <c r="W31" i="9"/>
  <c r="W28" i="15"/>
  <c r="D32" i="4"/>
  <c r="W12" i="9"/>
  <c r="W31" i="13"/>
  <c r="W15" i="15"/>
  <c r="W30" i="9"/>
  <c r="W30" i="15"/>
  <c r="N15" i="8"/>
  <c r="G32" i="3"/>
  <c r="Q30" i="3" s="1"/>
  <c r="C32" i="5"/>
  <c r="M28" i="5" s="1"/>
  <c r="W28" i="13"/>
  <c r="N14" i="5"/>
  <c r="N14" i="8"/>
  <c r="Q31" i="5"/>
  <c r="Q29" i="5"/>
  <c r="F32" i="4"/>
  <c r="W12" i="17"/>
  <c r="W13" i="16"/>
  <c r="W30" i="10"/>
  <c r="W30" i="16"/>
  <c r="M30" i="6"/>
  <c r="W13" i="17"/>
  <c r="N12" i="8"/>
  <c r="W12" i="12"/>
  <c r="M13" i="5"/>
  <c r="C31" i="3"/>
  <c r="C16" i="4"/>
  <c r="E16" i="4"/>
  <c r="O14" i="4" s="1"/>
  <c r="P13" i="8"/>
  <c r="P15" i="8"/>
  <c r="E31" i="3"/>
  <c r="F16" i="4"/>
  <c r="P12" i="4" s="1"/>
  <c r="W31" i="15"/>
  <c r="W30" i="11"/>
  <c r="W30" i="17"/>
  <c r="M14" i="5"/>
  <c r="M15" i="5"/>
  <c r="C16" i="8"/>
  <c r="M14" i="8" s="1"/>
  <c r="W14" i="8" s="1"/>
  <c r="E15" i="3"/>
  <c r="D15" i="3"/>
  <c r="E30" i="3"/>
  <c r="D30" i="3"/>
  <c r="C30" i="3"/>
  <c r="D29" i="3"/>
  <c r="C29" i="3"/>
  <c r="C28" i="3"/>
  <c r="D22" i="3"/>
  <c r="C22" i="3"/>
  <c r="D14" i="3"/>
  <c r="C14" i="3"/>
  <c r="C13" i="3"/>
  <c r="D7" i="3"/>
  <c r="D8" i="3" s="1"/>
  <c r="C7" i="3"/>
  <c r="C6" i="3"/>
  <c r="Y20" i="18" l="1" a="1"/>
  <c r="W27" i="18"/>
  <c r="Y15" i="14"/>
  <c r="Z15" i="14" s="1"/>
  <c r="Y14" i="14"/>
  <c r="Z14" i="14" s="1"/>
  <c r="Y13" i="14"/>
  <c r="Z13" i="14" s="1"/>
  <c r="Y12" i="14"/>
  <c r="Z12" i="14" s="1"/>
  <c r="W28" i="18"/>
  <c r="W29" i="18"/>
  <c r="W30" i="18"/>
  <c r="W31" i="18"/>
  <c r="Y20" i="18"/>
  <c r="Z20" i="18" s="1"/>
  <c r="Y22" i="18"/>
  <c r="Z22" i="18" s="1"/>
  <c r="Y21" i="18"/>
  <c r="Z21" i="18" s="1"/>
  <c r="Z9" i="18"/>
  <c r="AA5" i="18" s="1"/>
  <c r="AC5" i="18" s="1"/>
  <c r="L5" i="18" s="1"/>
  <c r="Z16" i="18"/>
  <c r="AA12" i="18" s="1"/>
  <c r="AC12" i="18" s="1"/>
  <c r="L12" i="18" s="1"/>
  <c r="Y5" i="16" a="1"/>
  <c r="Y5" i="16" s="1"/>
  <c r="Z5" i="16" s="1"/>
  <c r="Y27" i="13" a="1"/>
  <c r="M29" i="8"/>
  <c r="W29" i="8" s="1"/>
  <c r="N14" i="6"/>
  <c r="N13" i="6"/>
  <c r="W13" i="6" s="1"/>
  <c r="N12" i="6"/>
  <c r="W12" i="6" s="1"/>
  <c r="W28" i="5"/>
  <c r="Y20" i="5"/>
  <c r="Z20" i="5" s="1"/>
  <c r="Z24" i="5" s="1"/>
  <c r="AA20" i="5" s="1"/>
  <c r="AC20" i="5" s="1"/>
  <c r="L20" i="5" s="1"/>
  <c r="Q30" i="4"/>
  <c r="Q28" i="4"/>
  <c r="Y27" i="12" a="1"/>
  <c r="Y27" i="12" s="1"/>
  <c r="Z27" i="12" s="1"/>
  <c r="Y27" i="17" a="1"/>
  <c r="Y31" i="17" s="1"/>
  <c r="Z31" i="17" s="1"/>
  <c r="Y27" i="10" a="1"/>
  <c r="Y30" i="10" s="1"/>
  <c r="Z30" i="10" s="1"/>
  <c r="M28" i="8"/>
  <c r="W28" i="8" s="1"/>
  <c r="Y27" i="11" a="1"/>
  <c r="Y29" i="11" s="1"/>
  <c r="Z29" i="11" s="1"/>
  <c r="M31" i="8"/>
  <c r="W31" i="8" s="1"/>
  <c r="M31" i="4"/>
  <c r="M27" i="8"/>
  <c r="W27" i="8" s="1"/>
  <c r="Z24" i="9"/>
  <c r="AA20" i="9" s="1"/>
  <c r="AC20" i="9" s="1"/>
  <c r="L20" i="9" s="1"/>
  <c r="Y21" i="11"/>
  <c r="Z21" i="11" s="1"/>
  <c r="Y22" i="11"/>
  <c r="Z22" i="11" s="1"/>
  <c r="Y20" i="11"/>
  <c r="Z20" i="11" s="1"/>
  <c r="Z24" i="11" s="1"/>
  <c r="AA20" i="11" s="1"/>
  <c r="AC20" i="11" s="1"/>
  <c r="L20" i="11" s="1"/>
  <c r="Y20" i="17"/>
  <c r="Z20" i="17" s="1"/>
  <c r="Y22" i="17"/>
  <c r="Z22" i="17" s="1"/>
  <c r="Y21" i="17"/>
  <c r="Z21" i="17" s="1"/>
  <c r="O15" i="4"/>
  <c r="Y12" i="16" a="1"/>
  <c r="Y13" i="16" s="1"/>
  <c r="Z13" i="16" s="1"/>
  <c r="Y12" i="15" a="1"/>
  <c r="Y14" i="15" s="1"/>
  <c r="Z14" i="15" s="1"/>
  <c r="Y12" i="9" a="1"/>
  <c r="Y12" i="9" s="1"/>
  <c r="Z12" i="9" s="1"/>
  <c r="W15" i="5"/>
  <c r="Y12" i="11" a="1"/>
  <c r="Y15" i="11" s="1"/>
  <c r="Z15" i="11" s="1"/>
  <c r="Y12" i="12" a="1"/>
  <c r="Y13" i="12" s="1"/>
  <c r="Z13" i="12" s="1"/>
  <c r="Y5" i="5" a="1"/>
  <c r="Y7" i="5" s="1"/>
  <c r="Z7" i="5" s="1"/>
  <c r="Y7" i="13"/>
  <c r="Z7" i="13" s="1"/>
  <c r="Z24" i="8"/>
  <c r="AA20" i="8" s="1"/>
  <c r="AC20" i="8" s="1"/>
  <c r="L20" i="8" s="1"/>
  <c r="W7" i="4"/>
  <c r="Z9" i="13"/>
  <c r="Y6" i="14"/>
  <c r="Z6" i="14" s="1"/>
  <c r="M6" i="4"/>
  <c r="M5" i="4"/>
  <c r="Y5" i="17"/>
  <c r="Z5" i="17" s="1"/>
  <c r="Y7" i="17"/>
  <c r="Z7" i="17" s="1"/>
  <c r="Y7" i="11"/>
  <c r="Z7" i="11" s="1"/>
  <c r="Y6" i="11"/>
  <c r="Z6" i="11" s="1"/>
  <c r="Y5" i="10"/>
  <c r="Z5" i="10" s="1"/>
  <c r="Y7" i="10"/>
  <c r="Z7" i="10" s="1"/>
  <c r="Y6" i="10"/>
  <c r="Z6" i="10" s="1"/>
  <c r="W7" i="8"/>
  <c r="Y5" i="8" s="1" a="1"/>
  <c r="N5" i="4"/>
  <c r="N6" i="4"/>
  <c r="AA5" i="13"/>
  <c r="AC5" i="13" s="1"/>
  <c r="L5" i="13" s="1"/>
  <c r="N7" i="3"/>
  <c r="N6" i="3"/>
  <c r="N5" i="3"/>
  <c r="Y7" i="14"/>
  <c r="Z7" i="14" s="1"/>
  <c r="Y5" i="6" a="1"/>
  <c r="Y5" i="6" s="1"/>
  <c r="Z5" i="6" s="1"/>
  <c r="Y6" i="17"/>
  <c r="Z6" i="17" s="1"/>
  <c r="C8" i="3"/>
  <c r="M6" i="3" s="1"/>
  <c r="Y7" i="15"/>
  <c r="Z7" i="15" s="1"/>
  <c r="Y5" i="15"/>
  <c r="Z5" i="15" s="1"/>
  <c r="Y6" i="15"/>
  <c r="Z6" i="15" s="1"/>
  <c r="Y7" i="9"/>
  <c r="Z7" i="9" s="1"/>
  <c r="Y6" i="9"/>
  <c r="Z6" i="9" s="1"/>
  <c r="Y5" i="9"/>
  <c r="Z5" i="9" s="1"/>
  <c r="Y7" i="12"/>
  <c r="Z7" i="12" s="1"/>
  <c r="Y5" i="12"/>
  <c r="Z5" i="12" s="1"/>
  <c r="Y6" i="12"/>
  <c r="Z6" i="12" s="1"/>
  <c r="Y12" i="13"/>
  <c r="Z12" i="13" s="1"/>
  <c r="Y13" i="13"/>
  <c r="Z13" i="13" s="1"/>
  <c r="Y14" i="13"/>
  <c r="Z14" i="13" s="1"/>
  <c r="Y15" i="13"/>
  <c r="Z15" i="13" s="1"/>
  <c r="Y12" i="10" a="1"/>
  <c r="Y14" i="10" s="1"/>
  <c r="Z14" i="10" s="1"/>
  <c r="W13" i="5"/>
  <c r="W31" i="6"/>
  <c r="Y27" i="9" a="1"/>
  <c r="Y28" i="9" s="1"/>
  <c r="Z28" i="9" s="1"/>
  <c r="W14" i="6"/>
  <c r="Y27" i="14" a="1"/>
  <c r="Y31" i="14" s="1"/>
  <c r="Z31" i="14" s="1"/>
  <c r="W29" i="6"/>
  <c r="Q27" i="3"/>
  <c r="Y27" i="16" a="1"/>
  <c r="Y27" i="16" s="1"/>
  <c r="Z27" i="16" s="1"/>
  <c r="Y30" i="11"/>
  <c r="Z30" i="11" s="1"/>
  <c r="Y28" i="11"/>
  <c r="Z28" i="11" s="1"/>
  <c r="Y31" i="11"/>
  <c r="Z31" i="11" s="1"/>
  <c r="P28" i="4"/>
  <c r="P30" i="4"/>
  <c r="P27" i="4"/>
  <c r="P29" i="4"/>
  <c r="N28" i="4"/>
  <c r="N27" i="4"/>
  <c r="N29" i="4"/>
  <c r="N30" i="4"/>
  <c r="M12" i="4"/>
  <c r="M15" i="4"/>
  <c r="M13" i="4"/>
  <c r="Y28" i="12"/>
  <c r="Z28" i="12" s="1"/>
  <c r="Y31" i="12"/>
  <c r="Z31" i="12" s="1"/>
  <c r="P14" i="4"/>
  <c r="P15" i="4"/>
  <c r="Y12" i="12"/>
  <c r="Z12" i="12" s="1"/>
  <c r="Y14" i="12"/>
  <c r="Z14" i="12" s="1"/>
  <c r="Q31" i="3"/>
  <c r="Q28" i="3"/>
  <c r="N12" i="4"/>
  <c r="N13" i="4"/>
  <c r="N15" i="4"/>
  <c r="E16" i="3"/>
  <c r="O15" i="3" s="1"/>
  <c r="D16" i="3"/>
  <c r="N15" i="3" s="1"/>
  <c r="Y15" i="12"/>
  <c r="Z15" i="12" s="1"/>
  <c r="Q29" i="3"/>
  <c r="P28" i="3"/>
  <c r="P30" i="3"/>
  <c r="P27" i="3"/>
  <c r="E32" i="4"/>
  <c r="O30" i="4" s="1"/>
  <c r="Y13" i="11"/>
  <c r="Z13" i="11" s="1"/>
  <c r="Y12" i="11"/>
  <c r="Z12" i="11" s="1"/>
  <c r="Y14" i="11"/>
  <c r="Z14" i="11" s="1"/>
  <c r="M12" i="8"/>
  <c r="W12" i="8" s="1"/>
  <c r="M13" i="8"/>
  <c r="W13" i="8" s="1"/>
  <c r="Y27" i="15" a="1"/>
  <c r="C32" i="3"/>
  <c r="M27" i="3" s="1"/>
  <c r="W14" i="5"/>
  <c r="O12" i="4"/>
  <c r="W30" i="6"/>
  <c r="M15" i="8"/>
  <c r="W15" i="8" s="1"/>
  <c r="M29" i="4"/>
  <c r="D32" i="3"/>
  <c r="N30" i="3" s="1"/>
  <c r="P31" i="3"/>
  <c r="M28" i="4"/>
  <c r="Z16" i="14"/>
  <c r="AA12" i="14" s="1"/>
  <c r="AC12" i="14" s="1"/>
  <c r="L12" i="14" s="1"/>
  <c r="M14" i="4"/>
  <c r="M27" i="5"/>
  <c r="W27" i="5" s="1"/>
  <c r="M31" i="5"/>
  <c r="W31" i="5" s="1"/>
  <c r="M30" i="5"/>
  <c r="W30" i="5" s="1"/>
  <c r="M29" i="5"/>
  <c r="W29" i="5" s="1"/>
  <c r="O13" i="4"/>
  <c r="E32" i="3"/>
  <c r="O30" i="3" s="1"/>
  <c r="Y12" i="17" a="1"/>
  <c r="M30" i="4"/>
  <c r="N31" i="4"/>
  <c r="Q31" i="4"/>
  <c r="Q27" i="4"/>
  <c r="P31" i="4"/>
  <c r="N14" i="4"/>
  <c r="P13" i="4"/>
  <c r="C21" i="3"/>
  <c r="C15" i="3"/>
  <c r="C16" i="3" s="1"/>
  <c r="Z24" i="18" l="1"/>
  <c r="AA20" i="18" s="1"/>
  <c r="AC20" i="18" s="1"/>
  <c r="L20" i="18" s="1"/>
  <c r="Y27" i="18" a="1"/>
  <c r="Y28" i="18" s="1"/>
  <c r="Z28" i="18" s="1"/>
  <c r="Y30" i="17"/>
  <c r="Z30" i="17" s="1"/>
  <c r="Y28" i="17"/>
  <c r="Z28" i="17" s="1"/>
  <c r="Y27" i="17"/>
  <c r="Z27" i="17" s="1"/>
  <c r="Y14" i="16"/>
  <c r="Z14" i="16" s="1"/>
  <c r="Y15" i="16"/>
  <c r="Z15" i="16" s="1"/>
  <c r="Y12" i="16"/>
  <c r="Z12" i="16" s="1"/>
  <c r="Y6" i="16"/>
  <c r="Z6" i="16" s="1"/>
  <c r="Y7" i="16"/>
  <c r="Z7" i="16" s="1"/>
  <c r="Z9" i="16" s="1"/>
  <c r="Y13" i="15"/>
  <c r="Z13" i="15" s="1"/>
  <c r="Y30" i="13"/>
  <c r="Z30" i="13" s="1"/>
  <c r="Y28" i="13"/>
  <c r="Z28" i="13" s="1"/>
  <c r="Y29" i="13"/>
  <c r="Z29" i="13" s="1"/>
  <c r="Y31" i="13"/>
  <c r="Z31" i="13" s="1"/>
  <c r="Y27" i="13"/>
  <c r="Z27" i="13" s="1"/>
  <c r="Z32" i="13" s="1"/>
  <c r="AA27" i="13" s="1"/>
  <c r="AC27" i="13" s="1"/>
  <c r="L27" i="13" s="1"/>
  <c r="Y14" i="9"/>
  <c r="Z14" i="9" s="1"/>
  <c r="Y15" i="9"/>
  <c r="Z15" i="9" s="1"/>
  <c r="Y13" i="9"/>
  <c r="Z13" i="9" s="1"/>
  <c r="Y27" i="8" a="1"/>
  <c r="Y31" i="8" s="1"/>
  <c r="Z31" i="8" s="1"/>
  <c r="Y12" i="5" a="1"/>
  <c r="Y15" i="5" s="1"/>
  <c r="Z15" i="5" s="1"/>
  <c r="M30" i="3"/>
  <c r="Y29" i="17"/>
  <c r="Z29" i="17" s="1"/>
  <c r="Z32" i="17" s="1"/>
  <c r="AA27" i="17" s="1"/>
  <c r="AC27" i="17" s="1"/>
  <c r="L27" i="17" s="1"/>
  <c r="Y27" i="10"/>
  <c r="Z27" i="10" s="1"/>
  <c r="Y27" i="11"/>
  <c r="Z27" i="11" s="1"/>
  <c r="Y29" i="12"/>
  <c r="Z29" i="12" s="1"/>
  <c r="Z32" i="12" s="1"/>
  <c r="AA27" i="12" s="1"/>
  <c r="AC27" i="12" s="1"/>
  <c r="L27" i="12" s="1"/>
  <c r="Y29" i="10"/>
  <c r="Z29" i="10" s="1"/>
  <c r="Y30" i="12"/>
  <c r="Z30" i="12" s="1"/>
  <c r="Y28" i="10"/>
  <c r="Z28" i="10" s="1"/>
  <c r="Y31" i="10"/>
  <c r="Z31" i="10" s="1"/>
  <c r="Y29" i="16"/>
  <c r="Z29" i="16" s="1"/>
  <c r="Y28" i="16"/>
  <c r="Z28" i="16" s="1"/>
  <c r="Y31" i="9"/>
  <c r="Z31" i="9" s="1"/>
  <c r="Y31" i="16"/>
  <c r="Z31" i="16" s="1"/>
  <c r="Y27" i="9"/>
  <c r="Z27" i="9" s="1"/>
  <c r="Y29" i="9"/>
  <c r="Z29" i="9" s="1"/>
  <c r="Y27" i="6" a="1"/>
  <c r="Y29" i="6" s="1"/>
  <c r="Z29" i="6" s="1"/>
  <c r="Z32" i="11"/>
  <c r="AA27" i="11" s="1"/>
  <c r="AC27" i="11" s="1"/>
  <c r="L27" i="11" s="1"/>
  <c r="Y30" i="16"/>
  <c r="Z30" i="16" s="1"/>
  <c r="Z24" i="17"/>
  <c r="AA20" i="17" s="1"/>
  <c r="AC20" i="17" s="1"/>
  <c r="L20" i="17" s="1"/>
  <c r="Y12" i="15"/>
  <c r="Z12" i="15" s="1"/>
  <c r="Z16" i="15" s="1"/>
  <c r="AA12" i="15" s="1"/>
  <c r="AC12" i="15" s="1"/>
  <c r="L12" i="15" s="1"/>
  <c r="Y12" i="6" a="1"/>
  <c r="Y13" i="6" s="1"/>
  <c r="Z13" i="6" s="1"/>
  <c r="Y15" i="15"/>
  <c r="Z15" i="15" s="1"/>
  <c r="Y12" i="10"/>
  <c r="Z12" i="10" s="1"/>
  <c r="Y13" i="10"/>
  <c r="Z13" i="10" s="1"/>
  <c r="Z9" i="14"/>
  <c r="AA5" i="14" s="1"/>
  <c r="AC5" i="14" s="1"/>
  <c r="L5" i="14" s="1"/>
  <c r="Y5" i="5"/>
  <c r="Z5" i="5" s="1"/>
  <c r="Y6" i="5"/>
  <c r="Z6" i="5" s="1"/>
  <c r="Y7" i="6"/>
  <c r="Z7" i="6" s="1"/>
  <c r="Z9" i="17"/>
  <c r="AA5" i="17" s="1"/>
  <c r="AC5" i="17" s="1"/>
  <c r="L5" i="17" s="1"/>
  <c r="Y6" i="6"/>
  <c r="Z6" i="6" s="1"/>
  <c r="Z9" i="6" s="1"/>
  <c r="W6" i="3"/>
  <c r="W6" i="4"/>
  <c r="W5" i="4"/>
  <c r="Y5" i="4" s="1" a="1"/>
  <c r="Y5" i="4" s="1"/>
  <c r="Z5" i="4" s="1"/>
  <c r="Z9" i="11"/>
  <c r="AA5" i="11" s="1"/>
  <c r="AC5" i="11" s="1"/>
  <c r="L5" i="11" s="1"/>
  <c r="Z9" i="10"/>
  <c r="Z9" i="12"/>
  <c r="AA5" i="12" s="1"/>
  <c r="AC5" i="12" s="1"/>
  <c r="L5" i="12" s="1"/>
  <c r="Y5" i="8"/>
  <c r="Z5" i="8" s="1"/>
  <c r="Y6" i="8"/>
  <c r="Z6" i="8" s="1"/>
  <c r="Y7" i="8"/>
  <c r="Z7" i="8" s="1"/>
  <c r="Z9" i="15"/>
  <c r="M7" i="3"/>
  <c r="W7" i="3" s="1"/>
  <c r="M5" i="3"/>
  <c r="W5" i="3" s="1"/>
  <c r="Z9" i="5"/>
  <c r="Z9" i="9"/>
  <c r="M31" i="3"/>
  <c r="O31" i="3"/>
  <c r="Y27" i="14"/>
  <c r="Z27" i="14" s="1"/>
  <c r="Y30" i="9"/>
  <c r="Z30" i="9" s="1"/>
  <c r="Y28" i="14"/>
  <c r="Z28" i="14" s="1"/>
  <c r="Y29" i="14"/>
  <c r="Z29" i="14" s="1"/>
  <c r="Y30" i="14"/>
  <c r="Z30" i="14" s="1"/>
  <c r="M29" i="3"/>
  <c r="Y15" i="10"/>
  <c r="Z15" i="10" s="1"/>
  <c r="Z16" i="10" s="1"/>
  <c r="AA12" i="10" s="1"/>
  <c r="AC12" i="10" s="1"/>
  <c r="L12" i="10" s="1"/>
  <c r="M28" i="3"/>
  <c r="W13" i="4"/>
  <c r="Z16" i="13"/>
  <c r="AA12" i="13" s="1"/>
  <c r="AC12" i="13" s="1"/>
  <c r="L12" i="13" s="1"/>
  <c r="M12" i="3"/>
  <c r="M13" i="3"/>
  <c r="M14" i="3"/>
  <c r="O29" i="3"/>
  <c r="O28" i="3"/>
  <c r="O27" i="3"/>
  <c r="W27" i="3" s="1"/>
  <c r="Y12" i="8" a="1"/>
  <c r="Y12" i="5"/>
  <c r="Z12" i="5" s="1"/>
  <c r="N13" i="3"/>
  <c r="N12" i="3"/>
  <c r="Z16" i="11"/>
  <c r="AA12" i="11" s="1"/>
  <c r="AC12" i="11" s="1"/>
  <c r="L12" i="11" s="1"/>
  <c r="N14" i="3"/>
  <c r="W15" i="4"/>
  <c r="M15" i="3"/>
  <c r="W15" i="3" s="1"/>
  <c r="O14" i="3"/>
  <c r="O13" i="3"/>
  <c r="O12" i="3"/>
  <c r="W12" i="4"/>
  <c r="W30" i="3"/>
  <c r="Z16" i="12"/>
  <c r="AA12" i="12" s="1"/>
  <c r="AC12" i="12" s="1"/>
  <c r="L12" i="12" s="1"/>
  <c r="N28" i="3"/>
  <c r="N27" i="3"/>
  <c r="N31" i="3"/>
  <c r="Y27" i="5" a="1"/>
  <c r="N29" i="3"/>
  <c r="O29" i="4"/>
  <c r="W29" i="4" s="1"/>
  <c r="O28" i="4"/>
  <c r="W28" i="4" s="1"/>
  <c r="O27" i="4"/>
  <c r="W27" i="4" s="1"/>
  <c r="O31" i="4"/>
  <c r="W31" i="4" s="1"/>
  <c r="W30" i="4"/>
  <c r="W14" i="4"/>
  <c r="Y15" i="17"/>
  <c r="Z15" i="17" s="1"/>
  <c r="Y12" i="17"/>
  <c r="Z12" i="17" s="1"/>
  <c r="Y13" i="17"/>
  <c r="Z13" i="17" s="1"/>
  <c r="Y14" i="17"/>
  <c r="Z14" i="17" s="1"/>
  <c r="Y30" i="15"/>
  <c r="Z30" i="15" s="1"/>
  <c r="Y28" i="15"/>
  <c r="Z28" i="15" s="1"/>
  <c r="Y29" i="15"/>
  <c r="Z29" i="15" s="1"/>
  <c r="Y31" i="15"/>
  <c r="Z31" i="15" s="1"/>
  <c r="Y27" i="15"/>
  <c r="Z27" i="15" s="1"/>
  <c r="Y30" i="18" l="1"/>
  <c r="Z30" i="18" s="1"/>
  <c r="Y29" i="18"/>
  <c r="Z29" i="18" s="1"/>
  <c r="Y31" i="18"/>
  <c r="Z31" i="18" s="1"/>
  <c r="Y27" i="18"/>
  <c r="Z27" i="18" s="1"/>
  <c r="Z16" i="16"/>
  <c r="AA12" i="16" s="1"/>
  <c r="AC12" i="16" s="1"/>
  <c r="L12" i="16" s="1"/>
  <c r="Z16" i="9"/>
  <c r="AA12" i="9" s="1"/>
  <c r="AC12" i="9" s="1"/>
  <c r="L12" i="9" s="1"/>
  <c r="Y29" i="8"/>
  <c r="Z29" i="8" s="1"/>
  <c r="Y27" i="8"/>
  <c r="Z27" i="8" s="1"/>
  <c r="Y28" i="8"/>
  <c r="Z28" i="8" s="1"/>
  <c r="Y30" i="8"/>
  <c r="Z30" i="8" s="1"/>
  <c r="Y27" i="6"/>
  <c r="Z27" i="6" s="1"/>
  <c r="Y14" i="6"/>
  <c r="Z14" i="6" s="1"/>
  <c r="Y12" i="6"/>
  <c r="Z12" i="6" s="1"/>
  <c r="Y15" i="6"/>
  <c r="Z15" i="6" s="1"/>
  <c r="Y13" i="5"/>
  <c r="Z13" i="5" s="1"/>
  <c r="Y14" i="5"/>
  <c r="Z14" i="5" s="1"/>
  <c r="W31" i="3"/>
  <c r="W28" i="3"/>
  <c r="Z32" i="10"/>
  <c r="AA27" i="10" s="1"/>
  <c r="AC27" i="10" s="1"/>
  <c r="L27" i="10" s="1"/>
  <c r="Z32" i="16"/>
  <c r="AA27" i="16" s="1"/>
  <c r="AC27" i="16" s="1"/>
  <c r="L27" i="16" s="1"/>
  <c r="Z32" i="14"/>
  <c r="AA27" i="14" s="1"/>
  <c r="AC27" i="14" s="1"/>
  <c r="L27" i="14" s="1"/>
  <c r="Z32" i="9"/>
  <c r="AA27" i="9" s="1"/>
  <c r="AC27" i="9" s="1"/>
  <c r="L27" i="9" s="1"/>
  <c r="Y31" i="6"/>
  <c r="Z31" i="6" s="1"/>
  <c r="Y28" i="6"/>
  <c r="Z28" i="6" s="1"/>
  <c r="Y30" i="6"/>
  <c r="Z30" i="6" s="1"/>
  <c r="Y12" i="4" a="1"/>
  <c r="Y7" i="4"/>
  <c r="Z7" i="4" s="1"/>
  <c r="Y6" i="4"/>
  <c r="Z6" i="4" s="1"/>
  <c r="Z9" i="4" s="1"/>
  <c r="AA5" i="10"/>
  <c r="AC5" i="10" s="1"/>
  <c r="L5" i="10" s="1"/>
  <c r="Z9" i="8"/>
  <c r="AA5" i="8" s="1"/>
  <c r="AC5" i="8" s="1"/>
  <c r="L5" i="8" s="1"/>
  <c r="AA5" i="9"/>
  <c r="AC5" i="9" s="1"/>
  <c r="L5" i="9" s="1"/>
  <c r="AA5" i="5"/>
  <c r="AC5" i="5" s="1"/>
  <c r="L5" i="5" s="1"/>
  <c r="Y5" i="3" a="1"/>
  <c r="AA5" i="6"/>
  <c r="AC5" i="6" s="1"/>
  <c r="L5" i="6" s="1"/>
  <c r="AA5" i="16"/>
  <c r="AC5" i="16" s="1"/>
  <c r="L5" i="16" s="1"/>
  <c r="AA5" i="15"/>
  <c r="AC5" i="15" s="1"/>
  <c r="L5" i="15" s="1"/>
  <c r="W29" i="3"/>
  <c r="W12" i="3"/>
  <c r="Y27" i="4" a="1"/>
  <c r="Y15" i="4"/>
  <c r="Z15" i="4" s="1"/>
  <c r="Y14" i="4"/>
  <c r="Z14" i="4" s="1"/>
  <c r="Y13" i="4"/>
  <c r="Z13" i="4" s="1"/>
  <c r="Y12" i="4"/>
  <c r="Z12" i="4" s="1"/>
  <c r="Z16" i="17"/>
  <c r="AA12" i="17" s="1"/>
  <c r="AC12" i="17" s="1"/>
  <c r="L12" i="17" s="1"/>
  <c r="Z16" i="5"/>
  <c r="AA12" i="5" s="1"/>
  <c r="AC12" i="5" s="1"/>
  <c r="L12" i="5" s="1"/>
  <c r="Y31" i="5"/>
  <c r="Z31" i="5" s="1"/>
  <c r="Y30" i="5"/>
  <c r="Z30" i="5" s="1"/>
  <c r="Y28" i="5"/>
  <c r="Z28" i="5" s="1"/>
  <c r="Y29" i="5"/>
  <c r="Z29" i="5" s="1"/>
  <c r="Y27" i="5"/>
  <c r="Z27" i="5" s="1"/>
  <c r="Y15" i="8"/>
  <c r="Z15" i="8" s="1"/>
  <c r="Y12" i="8"/>
  <c r="Z12" i="8" s="1"/>
  <c r="Y13" i="8"/>
  <c r="Z13" i="8" s="1"/>
  <c r="Y14" i="8"/>
  <c r="Z14" i="8" s="1"/>
  <c r="W14" i="3"/>
  <c r="Z32" i="15"/>
  <c r="AA27" i="15" s="1"/>
  <c r="AC27" i="15" s="1"/>
  <c r="L27" i="15" s="1"/>
  <c r="W13" i="3"/>
  <c r="Y12" i="3" s="1" a="1"/>
  <c r="Z32" i="18" l="1"/>
  <c r="AA27" i="18" s="1"/>
  <c r="AC27" i="18" s="1"/>
  <c r="L27" i="18" s="1"/>
  <c r="Z32" i="8"/>
  <c r="AA27" i="8" s="1"/>
  <c r="AC27" i="8" s="1"/>
  <c r="L27" i="8" s="1"/>
  <c r="Z32" i="6"/>
  <c r="AA27" i="6" s="1"/>
  <c r="AC27" i="6" s="1"/>
  <c r="L27" i="6" s="1"/>
  <c r="Z16" i="6"/>
  <c r="AA12" i="6" s="1"/>
  <c r="AC12" i="6" s="1"/>
  <c r="L12" i="6" s="1"/>
  <c r="Y27" i="3" a="1"/>
  <c r="Y28" i="3" s="1"/>
  <c r="Z28" i="3" s="1"/>
  <c r="AA5" i="4"/>
  <c r="AC5" i="4" s="1"/>
  <c r="L5" i="4" s="1"/>
  <c r="Y5" i="3"/>
  <c r="Z5" i="3" s="1"/>
  <c r="Y6" i="3"/>
  <c r="Z6" i="3" s="1"/>
  <c r="Y7" i="3"/>
  <c r="Z7" i="3" s="1"/>
  <c r="Z16" i="4"/>
  <c r="AA12" i="4" s="1"/>
  <c r="AC12" i="4" s="1"/>
  <c r="L12" i="4" s="1"/>
  <c r="Z16" i="8"/>
  <c r="AA12" i="8" s="1"/>
  <c r="AC12" i="8" s="1"/>
  <c r="L12" i="8" s="1"/>
  <c r="Y28" i="4"/>
  <c r="Z28" i="4" s="1"/>
  <c r="Y31" i="4"/>
  <c r="Z31" i="4" s="1"/>
  <c r="Y27" i="4"/>
  <c r="Z27" i="4" s="1"/>
  <c r="Y29" i="4"/>
  <c r="Z29" i="4" s="1"/>
  <c r="Y30" i="4"/>
  <c r="Z30" i="4" s="1"/>
  <c r="Y13" i="3"/>
  <c r="Z13" i="3" s="1"/>
  <c r="Y12" i="3"/>
  <c r="Z12" i="3" s="1"/>
  <c r="Y15" i="3"/>
  <c r="Z15" i="3" s="1"/>
  <c r="Y14" i="3"/>
  <c r="Z14" i="3" s="1"/>
  <c r="Z32" i="5"/>
  <c r="AA27" i="5" s="1"/>
  <c r="AC27" i="5" s="1"/>
  <c r="L27" i="5" s="1"/>
  <c r="Y30" i="3" l="1"/>
  <c r="Z30" i="3" s="1"/>
  <c r="Y29" i="3"/>
  <c r="Z29" i="3" s="1"/>
  <c r="Y31" i="3"/>
  <c r="Z31" i="3" s="1"/>
  <c r="Y27" i="3"/>
  <c r="Z27" i="3" s="1"/>
  <c r="Z9" i="3"/>
  <c r="Z16" i="3"/>
  <c r="AA12" i="3" s="1"/>
  <c r="AC12" i="3" s="1"/>
  <c r="L12" i="3" s="1"/>
  <c r="Z32" i="4"/>
  <c r="AA27" i="4" s="1"/>
  <c r="AC27" i="4" s="1"/>
  <c r="L27" i="4" s="1"/>
  <c r="Z32" i="3" l="1"/>
  <c r="AA27" i="3" s="1"/>
  <c r="AC27" i="3" s="1"/>
  <c r="L27" i="3" s="1"/>
  <c r="AA5" i="3"/>
  <c r="AC5" i="3" s="1"/>
  <c r="L5" i="3" s="1"/>
</calcChain>
</file>

<file path=xl/sharedStrings.xml><?xml version="1.0" encoding="utf-8"?>
<sst xmlns="http://schemas.openxmlformats.org/spreadsheetml/2006/main" count="564" uniqueCount="29">
  <si>
    <t>Decision matrices</t>
  </si>
  <si>
    <t>Ana Kriterler</t>
  </si>
  <si>
    <t>Afetin Karakteri</t>
  </si>
  <si>
    <t>Afet Bölgesinin Karakteri</t>
  </si>
  <si>
    <t>Afet Hazırlık Durumu</t>
  </si>
  <si>
    <t>En yüksek yağış yoğunluğu</t>
  </si>
  <si>
    <t>Tek yağış periyodu</t>
  </si>
  <si>
    <t>Ortalama yağış</t>
  </si>
  <si>
    <t>En yüksek su derinliği</t>
  </si>
  <si>
    <t>Kurtarma personeli sayısı</t>
  </si>
  <si>
    <t>Kaynakların tahmini varış süresi</t>
  </si>
  <si>
    <t>Acil durum kaynak yeterliliği ve hazırlık seviyesi</t>
  </si>
  <si>
    <t>Kara yolu ulaşım hatlarının durumu</t>
  </si>
  <si>
    <t>Hasar bölgesin alanı</t>
  </si>
  <si>
    <t>Bölgenin rakımı</t>
  </si>
  <si>
    <t>Bölgenin eğimi</t>
  </si>
  <si>
    <t>Afet bölgesinin bina yoğunluğu ve alanın erişebilirliği</t>
  </si>
  <si>
    <t>CR</t>
  </si>
  <si>
    <t>AVERAGE</t>
  </si>
  <si>
    <t>Landa max</t>
  </si>
  <si>
    <t>Value</t>
  </si>
  <si>
    <t>Üçgensel</t>
  </si>
  <si>
    <t>OVERALL ÜÇGENSEL SAYILAR</t>
  </si>
  <si>
    <t>OVERALL AHP RESULTS</t>
  </si>
  <si>
    <t>Normalized Weights</t>
  </si>
  <si>
    <t>Normalized Wieghts</t>
  </si>
  <si>
    <t>Factors</t>
  </si>
  <si>
    <t>Normalized Weights_FSD</t>
  </si>
  <si>
    <t>PhixAI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</si>
</sst>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1"/>
      <color rgb="FFFF0000"/>
      <name val="Times New Roman"/>
      <family val="1"/>
      <charset val="162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  <charset val="162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indexed="8"/>
      <name val="Calibri"/>
      <family val="2"/>
      <charset val="162"/>
      <scheme val="minor"/>
    </font>
    <font>
      <sz val="11"/>
      <name val="Times New Roman"/>
      <family val="1"/>
      <charset val="162"/>
    </font>
    <font>
      <b/>
      <sz val="11"/>
      <color rgb="FFFF0000"/>
      <name val="Times New Roman"/>
      <family val="1"/>
      <charset val="162"/>
    </font>
    <font>
      <sz val="10"/>
      <color theme="1"/>
      <name val="Arial"/>
      <family val="2"/>
      <charset val="16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0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8" fillId="0" borderId="1" xfId="0" applyFont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/>
    <xf numFmtId="0" fontId="8" fillId="0" borderId="6" xfId="0" applyFont="1" applyBorder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8" fillId="0" borderId="2" xfId="0" applyFont="1" applyBorder="1"/>
    <xf numFmtId="0" fontId="1" fillId="0" borderId="7" xfId="0" applyFont="1" applyBorder="1"/>
    <xf numFmtId="0" fontId="6" fillId="0" borderId="7" xfId="0" applyFont="1" applyBorder="1" applyAlignment="1">
      <alignment horizontal="center" vertical="center"/>
    </xf>
    <xf numFmtId="0" fontId="2" fillId="0" borderId="2" xfId="0" applyFont="1" applyBorder="1"/>
    <xf numFmtId="0" fontId="3" fillId="0" borderId="7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4" fillId="0" borderId="0" xfId="0" applyFont="1"/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4" xfId="0" applyBorder="1"/>
    <xf numFmtId="0" fontId="3" fillId="0" borderId="4" xfId="0" applyFont="1" applyBorder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" xfId="0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0" fontId="12" fillId="0" borderId="9" xfId="1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/>
    <xf numFmtId="10" fontId="11" fillId="0" borderId="10" xfId="1" applyNumberFormat="1" applyFont="1" applyFill="1" applyBorder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4" fillId="0" borderId="12" xfId="0" applyFont="1" applyBorder="1"/>
    <xf numFmtId="0" fontId="11" fillId="2" borderId="12" xfId="0" applyFont="1" applyFill="1" applyBorder="1"/>
    <xf numFmtId="0" fontId="0" fillId="2" borderId="12" xfId="0" applyFill="1" applyBorder="1"/>
    <xf numFmtId="0" fontId="15" fillId="2" borderId="1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5" fillId="2" borderId="12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1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4C88-5253-4315-8EC8-45E807E74CDF}">
  <sheetPr codeName="Sheet3"/>
  <dimension ref="A3:AX32"/>
  <sheetViews>
    <sheetView topLeftCell="X7" zoomScale="85" zoomScaleNormal="85" workbookViewId="0">
      <selection sqref="A1:XFD1048576"/>
    </sheetView>
  </sheetViews>
  <sheetFormatPr defaultColWidth="9.140625" defaultRowHeight="15" x14ac:dyDescent="0.25"/>
  <cols>
    <col min="1" max="1" width="9.140625" style="63"/>
    <col min="2" max="2" width="29.7109375" style="1" bestFit="1" customWidth="1"/>
    <col min="3" max="11" width="9.140625" style="1"/>
    <col min="12" max="12" width="9.140625" style="64"/>
    <col min="13" max="13" width="9.140625" style="63"/>
    <col min="14" max="21" width="9.140625" style="1"/>
    <col min="22" max="22" width="9.140625" style="64"/>
    <col min="23" max="23" width="12.140625" style="63" customWidth="1"/>
    <col min="24" max="24" width="9.140625" style="1"/>
    <col min="25" max="25" width="10.140625" style="1" customWidth="1"/>
    <col min="26" max="28" width="9.140625" style="1"/>
    <col min="29" max="29" width="9.140625" style="64"/>
    <col min="30" max="16384" width="9.140625" style="1"/>
  </cols>
  <sheetData>
    <row r="3" spans="1:44" ht="15.75" thickBot="1" x14ac:dyDescent="0.3">
      <c r="B3" s="48" t="s">
        <v>0</v>
      </c>
      <c r="AE3" s="86" t="s">
        <v>20</v>
      </c>
      <c r="AF3" s="91" t="s">
        <v>21</v>
      </c>
      <c r="AG3" s="91"/>
      <c r="AH3" s="91"/>
    </row>
    <row r="4" spans="1:44" ht="14.45" x14ac:dyDescent="0.3">
      <c r="A4" s="4">
        <v>0</v>
      </c>
      <c r="B4" s="39" t="s">
        <v>1</v>
      </c>
      <c r="C4" s="5">
        <v>1</v>
      </c>
      <c r="D4" s="5">
        <v>2</v>
      </c>
      <c r="E4" s="6">
        <v>3</v>
      </c>
      <c r="F4" s="13"/>
      <c r="G4" s="13"/>
      <c r="L4" s="66" t="s">
        <v>17</v>
      </c>
      <c r="M4" s="14">
        <v>1</v>
      </c>
      <c r="N4" s="5">
        <v>2</v>
      </c>
      <c r="O4" s="6">
        <v>3</v>
      </c>
      <c r="P4" s="13"/>
      <c r="Q4" s="13"/>
      <c r="V4" s="83">
        <v>0</v>
      </c>
      <c r="W4" s="16" t="s">
        <v>18</v>
      </c>
      <c r="Y4" s="13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</row>
    <row r="5" spans="1:44" ht="14.45" x14ac:dyDescent="0.3">
      <c r="A5" s="7">
        <v>1</v>
      </c>
      <c r="B5" s="1" t="s">
        <v>2</v>
      </c>
      <c r="C5" s="9">
        <v>1</v>
      </c>
      <c r="D5" s="9">
        <v>2</v>
      </c>
      <c r="E5" s="10">
        <v>3</v>
      </c>
      <c r="F5" s="9"/>
      <c r="G5" s="9"/>
      <c r="L5" s="68">
        <f>+AC5</f>
        <v>9.3665044260329372E-2</v>
      </c>
      <c r="M5" s="69">
        <f>+C5/C$8</f>
        <v>0.54545454545454553</v>
      </c>
      <c r="N5" s="70">
        <f t="shared" ref="N5:N7" si="0">+D5/D$8</f>
        <v>0.61538461538461542</v>
      </c>
      <c r="O5" s="71">
        <f t="shared" ref="O5:O7" si="1">+E5/E$8</f>
        <v>0.375</v>
      </c>
      <c r="P5" s="9"/>
      <c r="Q5" s="9"/>
      <c r="V5" s="84">
        <v>1</v>
      </c>
      <c r="W5" s="72">
        <f t="shared" ref="W5:W7" si="2">+AVERAGE(M5:U5)</f>
        <v>0.51194638694638694</v>
      </c>
      <c r="Y5" s="73">
        <f t="array" ref="Y5:Y7">+MMULT(C5:E7,W5:W7)</f>
        <v>1.6159673659673661</v>
      </c>
      <c r="Z5" s="74">
        <f>+Y5/W5</f>
        <v>3.1565167899829256</v>
      </c>
      <c r="AA5" s="74">
        <f>+(Z9-3)/2</f>
        <v>5.4325725670991032E-2</v>
      </c>
      <c r="AB5" s="74">
        <v>0.57999999999999996</v>
      </c>
      <c r="AC5" s="75">
        <f>+AA5/AB5</f>
        <v>9.3665044260329372E-2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J5" s="92"/>
      <c r="AK5" s="92"/>
      <c r="AL5" s="92"/>
      <c r="AM5" s="92"/>
      <c r="AN5" s="92"/>
      <c r="AO5" s="92"/>
      <c r="AP5" s="92"/>
      <c r="AQ5" s="92"/>
      <c r="AR5" s="92"/>
    </row>
    <row r="6" spans="1:44" x14ac:dyDescent="0.25">
      <c r="A6" s="7">
        <v>2</v>
      </c>
      <c r="B6" s="1" t="s">
        <v>3</v>
      </c>
      <c r="C6" s="9">
        <f>1/D5</f>
        <v>0.5</v>
      </c>
      <c r="D6" s="9">
        <v>1</v>
      </c>
      <c r="E6" s="10">
        <v>4</v>
      </c>
      <c r="F6" s="9"/>
      <c r="G6" s="9"/>
      <c r="L6" s="1"/>
      <c r="M6" s="69">
        <f t="shared" ref="M6:M7" si="4">+C6/C$8</f>
        <v>0.27272727272727276</v>
      </c>
      <c r="N6" s="70">
        <f t="shared" si="0"/>
        <v>0.30769230769230771</v>
      </c>
      <c r="O6" s="71">
        <f t="shared" si="1"/>
        <v>0.5</v>
      </c>
      <c r="P6" s="9"/>
      <c r="Q6" s="9"/>
      <c r="V6" s="84">
        <v>2</v>
      </c>
      <c r="W6" s="72">
        <f t="shared" si="2"/>
        <v>0.36013986013986016</v>
      </c>
      <c r="Y6" s="73">
        <v>1.1277680652680653</v>
      </c>
      <c r="Z6" s="74">
        <f t="shared" ref="Z6:Z7" si="5">+Y6/W6</f>
        <v>3.1314724919093848</v>
      </c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1</v>
      </c>
      <c r="AN6" s="89">
        <f>+VLOOKUP(D5,$AE$4:$AH$20,3,FALSE)</f>
        <v>2</v>
      </c>
      <c r="AO6" s="89">
        <f>+VLOOKUP(D5,$AE$4:$AH$20,4,FALSE)</f>
        <v>3</v>
      </c>
      <c r="AP6" s="89">
        <f>+VLOOKUP(E5,$AE$4:$AH$20,2,FALSE)</f>
        <v>2</v>
      </c>
      <c r="AQ6" s="89">
        <f>+VLOOKUP(E5,$AE$4:$AH$20,3,FALSE)</f>
        <v>3</v>
      </c>
      <c r="AR6" s="89">
        <f>+VLOOKUP(E5,$AE$4:$AH$20,3,FALSE)</f>
        <v>3</v>
      </c>
    </row>
    <row r="7" spans="1:44" ht="15.75" thickBot="1" x14ac:dyDescent="0.3">
      <c r="A7" s="8">
        <v>3</v>
      </c>
      <c r="B7" s="40" t="s">
        <v>4</v>
      </c>
      <c r="C7" s="11">
        <f>1/E5</f>
        <v>0.33333333333333331</v>
      </c>
      <c r="D7" s="11">
        <f>1/E6</f>
        <v>0.25</v>
      </c>
      <c r="E7" s="12">
        <v>1</v>
      </c>
      <c r="F7" s="9"/>
      <c r="G7" s="9"/>
      <c r="L7" s="1"/>
      <c r="M7" s="76">
        <f t="shared" si="4"/>
        <v>0.18181818181818182</v>
      </c>
      <c r="N7" s="77">
        <f t="shared" si="0"/>
        <v>7.6923076923076927E-2</v>
      </c>
      <c r="O7" s="78">
        <f t="shared" si="1"/>
        <v>0.125</v>
      </c>
      <c r="P7" s="9"/>
      <c r="Q7" s="9"/>
      <c r="V7" s="85">
        <v>3</v>
      </c>
      <c r="W7" s="72">
        <f t="shared" si="2"/>
        <v>0.12791375291375293</v>
      </c>
      <c r="Y7" s="73">
        <v>0.3885975135975136</v>
      </c>
      <c r="Z7" s="74">
        <f t="shared" si="5"/>
        <v>3.0379650721336366</v>
      </c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J7" s="89">
        <f t="shared" ref="AJ7:AJ8" si="8">+VLOOKUP(C6,$AE$4:$AH$20,2,FALSE)</f>
        <v>0.33333333333333331</v>
      </c>
      <c r="AK7" s="89">
        <f t="shared" ref="AK7:AK8" si="9">+VLOOKUP(C6,$AE$4:$AH$20,3,FALSE)</f>
        <v>0.5</v>
      </c>
      <c r="AL7" s="89">
        <f t="shared" ref="AL7:AL8" si="10">+VLOOKUP(C6,$AE$4:$AH$20,4,FALSE)</f>
        <v>1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3</v>
      </c>
      <c r="AQ7" s="89">
        <f t="shared" ref="AQ7:AQ8" si="15">+VLOOKUP(E6,$AE$4:$AH$20,3,FALSE)</f>
        <v>4</v>
      </c>
      <c r="AR7" s="89">
        <f t="shared" ref="AR7:AR8" si="16">+VLOOKUP(E6,$AE$4:$AH$20,3,FALSE)</f>
        <v>4</v>
      </c>
    </row>
    <row r="8" spans="1:44" ht="14.45" x14ac:dyDescent="0.3">
      <c r="A8" s="7"/>
      <c r="C8" s="2">
        <f>+SUM(C5:C7)</f>
        <v>1.8333333333333333</v>
      </c>
      <c r="D8" s="2">
        <f>+SUM(D5:D7)</f>
        <v>3.25</v>
      </c>
      <c r="E8" s="2">
        <f>+SUM(E5:E7)</f>
        <v>8</v>
      </c>
      <c r="F8" s="9"/>
      <c r="G8" s="9"/>
      <c r="L8" s="1"/>
      <c r="M8" s="79"/>
      <c r="N8" s="2"/>
      <c r="O8" s="2"/>
      <c r="P8" s="9"/>
      <c r="Q8" s="9"/>
      <c r="W8" s="80"/>
      <c r="Y8" s="73"/>
      <c r="Z8" s="7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J8" s="89">
        <f t="shared" si="8"/>
        <v>0.25</v>
      </c>
      <c r="AK8" s="89">
        <f t="shared" si="9"/>
        <v>0.33333333333333331</v>
      </c>
      <c r="AL8" s="89">
        <f t="shared" si="10"/>
        <v>0.5</v>
      </c>
      <c r="AM8" s="89">
        <f t="shared" si="11"/>
        <v>0.2</v>
      </c>
      <c r="AN8" s="89">
        <f t="shared" si="12"/>
        <v>0.25</v>
      </c>
      <c r="AO8" s="89">
        <f t="shared" si="13"/>
        <v>0.33333333333333331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4" ht="14.45" x14ac:dyDescent="0.3">
      <c r="A9" s="7"/>
      <c r="C9" s="9"/>
      <c r="D9" s="9"/>
      <c r="E9" s="9"/>
      <c r="F9" s="9"/>
      <c r="G9" s="9"/>
      <c r="M9" s="79"/>
      <c r="N9" s="2"/>
      <c r="O9" s="2"/>
      <c r="P9" s="2"/>
      <c r="Q9" s="2"/>
      <c r="W9" s="80"/>
      <c r="Y9" s="81" t="s">
        <v>19</v>
      </c>
      <c r="Z9" s="74">
        <f>+AVERAGE(Z5:Z8)</f>
        <v>3.1086514513419821</v>
      </c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</row>
    <row r="10" spans="1:44" thickBot="1" x14ac:dyDescent="0.35">
      <c r="C10" s="2"/>
      <c r="D10" s="2"/>
      <c r="E10" s="2"/>
      <c r="F10" s="2"/>
      <c r="G10" s="2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</row>
    <row r="11" spans="1:44" ht="14.45" x14ac:dyDescent="0.3">
      <c r="A11" s="14">
        <v>0</v>
      </c>
      <c r="B11" s="15" t="s">
        <v>2</v>
      </c>
      <c r="C11" s="5">
        <v>1</v>
      </c>
      <c r="D11" s="5">
        <v>2</v>
      </c>
      <c r="E11" s="5">
        <v>3</v>
      </c>
      <c r="F11" s="6">
        <v>4</v>
      </c>
      <c r="G11" s="2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V11" s="14">
        <v>0</v>
      </c>
      <c r="W11" s="16" t="s">
        <v>18</v>
      </c>
      <c r="Y11" s="13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</row>
    <row r="12" spans="1:44" x14ac:dyDescent="0.25">
      <c r="A12" s="16">
        <v>1</v>
      </c>
      <c r="B12" s="51" t="s">
        <v>5</v>
      </c>
      <c r="C12" s="9">
        <v>1</v>
      </c>
      <c r="D12" s="9">
        <v>2</v>
      </c>
      <c r="E12" s="9">
        <f>1/2</f>
        <v>0.5</v>
      </c>
      <c r="F12" s="10">
        <v>5</v>
      </c>
      <c r="G12" s="2"/>
      <c r="L12" s="68">
        <f>+AC12</f>
        <v>6.4399274778887058E-2</v>
      </c>
      <c r="M12" s="69">
        <f>+C12/C$16</f>
        <v>0.27027027027027023</v>
      </c>
      <c r="N12" s="70">
        <f t="shared" ref="N12:N15" si="17">+D12/D$16</f>
        <v>0.47619047619047616</v>
      </c>
      <c r="O12" s="70">
        <f t="shared" ref="O12:O15" si="18">+E12/E$16</f>
        <v>0.1875</v>
      </c>
      <c r="P12" s="71">
        <f t="shared" ref="P12:P15" si="19">+F12/F$16</f>
        <v>0.29411764705882354</v>
      </c>
      <c r="Q12" s="9"/>
      <c r="V12" s="16">
        <v>1</v>
      </c>
      <c r="W12" s="72">
        <f t="shared" ref="W12:W15" si="20">+AVERAGE(M12:U12)</f>
        <v>0.30701959837989251</v>
      </c>
      <c r="Y12" s="73">
        <f t="array" ref="Y12:Y15">+MMULT(C12:F15,W12:W15)</f>
        <v>1.2952615167688697</v>
      </c>
      <c r="Z12" s="74">
        <f>+Y12/W12</f>
        <v>4.2188235656740396</v>
      </c>
      <c r="AA12" s="74">
        <f>+(Z16-4)/3</f>
        <v>5.7959347300998353E-2</v>
      </c>
      <c r="AB12" s="74">
        <v>0.9</v>
      </c>
      <c r="AC12" s="75">
        <f>+AA12/AB12</f>
        <v>6.4399274778887058E-2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4" x14ac:dyDescent="0.25">
      <c r="A13" s="16">
        <v>2</v>
      </c>
      <c r="B13" s="51" t="s">
        <v>6</v>
      </c>
      <c r="C13" s="9">
        <f>1/D12</f>
        <v>0.5</v>
      </c>
      <c r="D13" s="9">
        <v>1</v>
      </c>
      <c r="E13" s="9">
        <v>1</v>
      </c>
      <c r="F13" s="10">
        <v>5</v>
      </c>
      <c r="G13" s="2"/>
      <c r="L13" s="1"/>
      <c r="M13" s="69">
        <f t="shared" ref="M13:M15" si="23">+C13/C$16</f>
        <v>0.13513513513513511</v>
      </c>
      <c r="N13" s="70">
        <f t="shared" si="17"/>
        <v>0.23809523809523808</v>
      </c>
      <c r="O13" s="70">
        <f t="shared" si="18"/>
        <v>0.375</v>
      </c>
      <c r="P13" s="71">
        <f t="shared" si="19"/>
        <v>0.29411764705882354</v>
      </c>
      <c r="Q13" s="9"/>
      <c r="V13" s="16">
        <v>2</v>
      </c>
      <c r="W13" s="72">
        <f t="shared" si="20"/>
        <v>0.2605870050722992</v>
      </c>
      <c r="Y13" s="73">
        <v>1.0694868318949202</v>
      </c>
      <c r="Z13" s="74">
        <f t="shared" ref="Z13:Z15" si="24">+Y13/W13</f>
        <v>4.1041449154311964</v>
      </c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1</v>
      </c>
      <c r="AN13" s="89">
        <f>+VLOOKUP(D12,$AE$4:$AH$20,3,FALSE)</f>
        <v>2</v>
      </c>
      <c r="AO13" s="89">
        <f>+VLOOKUP(D12,$AE$4:$AH$20,4,FALSE)</f>
        <v>3</v>
      </c>
      <c r="AP13" s="89">
        <f>+VLOOKUP(E12,$AE$4:$AH$20,2,FALSE)</f>
        <v>0.33333333333333331</v>
      </c>
      <c r="AQ13" s="89">
        <f>+VLOOKUP(E12,$AE$4:$AH$20,3,FALSE)</f>
        <v>0.5</v>
      </c>
      <c r="AR13" s="89">
        <f>+VLOOKUP(E12,$AE$4:$AH$20,3,FALSE)</f>
        <v>0.5</v>
      </c>
    </row>
    <row r="14" spans="1:44" x14ac:dyDescent="0.25">
      <c r="A14" s="16">
        <v>3</v>
      </c>
      <c r="B14" s="51" t="s">
        <v>7</v>
      </c>
      <c r="C14" s="9">
        <f>1/E12</f>
        <v>2</v>
      </c>
      <c r="D14" s="9">
        <f>1/E13</f>
        <v>1</v>
      </c>
      <c r="E14" s="9">
        <v>1</v>
      </c>
      <c r="F14" s="10">
        <v>6</v>
      </c>
      <c r="G14" s="2"/>
      <c r="L14" s="1"/>
      <c r="M14" s="69">
        <f t="shared" si="23"/>
        <v>0.54054054054054046</v>
      </c>
      <c r="N14" s="70">
        <f t="shared" si="17"/>
        <v>0.23809523809523808</v>
      </c>
      <c r="O14" s="70">
        <f t="shared" si="18"/>
        <v>0.375</v>
      </c>
      <c r="P14" s="71">
        <f t="shared" si="19"/>
        <v>0.35294117647058826</v>
      </c>
      <c r="Q14" s="9"/>
      <c r="V14" s="16">
        <v>3</v>
      </c>
      <c r="W14" s="72">
        <f t="shared" si="20"/>
        <v>0.3766442387765917</v>
      </c>
      <c r="Y14" s="73">
        <v>1.5857653872359756</v>
      </c>
      <c r="Z14" s="74">
        <f t="shared" si="24"/>
        <v>4.2102472943349065</v>
      </c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J14" s="89">
        <f t="shared" ref="AJ14:AJ15" si="28">+VLOOKUP(C13,$AE$4:$AH$20,2,FALSE)</f>
        <v>0.33333333333333331</v>
      </c>
      <c r="AK14" s="89">
        <f t="shared" ref="AK14:AK15" si="29">+VLOOKUP(C13,$AE$4:$AH$20,3,FALSE)</f>
        <v>0.5</v>
      </c>
      <c r="AL14" s="89">
        <f t="shared" ref="AL14:AL15" si="30">+VLOOKUP(C13,$AE$4:$AH$20,4,FALSE)</f>
        <v>1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1</v>
      </c>
      <c r="AQ14" s="89">
        <f t="shared" ref="AQ14:AQ15" si="35">+VLOOKUP(E13,$AE$4:$AH$20,3,FALSE)</f>
        <v>1</v>
      </c>
      <c r="AR14" s="89">
        <f t="shared" ref="AR14:AR15" si="36">+VLOOKUP(E13,$AE$4:$AH$20,3,FALSE)</f>
        <v>1</v>
      </c>
    </row>
    <row r="15" spans="1:44" ht="15.75" thickBot="1" x14ac:dyDescent="0.3">
      <c r="A15" s="17">
        <v>4</v>
      </c>
      <c r="B15" s="38" t="s">
        <v>8</v>
      </c>
      <c r="C15" s="11">
        <f>1/F12</f>
        <v>0.2</v>
      </c>
      <c r="D15" s="11">
        <f>1/F13</f>
        <v>0.2</v>
      </c>
      <c r="E15" s="11">
        <f>1/F14</f>
        <v>0.16666666666666666</v>
      </c>
      <c r="F15" s="12">
        <v>1</v>
      </c>
      <c r="G15" s="2"/>
      <c r="L15" s="1"/>
      <c r="M15" s="76">
        <f t="shared" si="23"/>
        <v>5.4054054054054057E-2</v>
      </c>
      <c r="N15" s="77">
        <f t="shared" si="17"/>
        <v>4.7619047619047616E-2</v>
      </c>
      <c r="O15" s="77">
        <f t="shared" si="18"/>
        <v>6.25E-2</v>
      </c>
      <c r="P15" s="78">
        <f t="shared" si="19"/>
        <v>5.8823529411764705E-2</v>
      </c>
      <c r="Q15" s="9"/>
      <c r="V15" s="17">
        <v>4</v>
      </c>
      <c r="W15" s="72">
        <f t="shared" si="20"/>
        <v>5.5749157771216598E-2</v>
      </c>
      <c r="Y15" s="73">
        <v>0.23204451825775357</v>
      </c>
      <c r="Z15" s="74">
        <f t="shared" si="24"/>
        <v>4.1622963921718403</v>
      </c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J15" s="89">
        <f t="shared" si="28"/>
        <v>1</v>
      </c>
      <c r="AK15" s="89">
        <f t="shared" si="29"/>
        <v>2</v>
      </c>
      <c r="AL15" s="89">
        <f t="shared" si="30"/>
        <v>3</v>
      </c>
      <c r="AM15" s="89">
        <f t="shared" si="31"/>
        <v>1</v>
      </c>
      <c r="AN15" s="89">
        <f t="shared" si="32"/>
        <v>1</v>
      </c>
      <c r="AO15" s="89">
        <f t="shared" si="33"/>
        <v>1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4" ht="14.45" x14ac:dyDescent="0.3">
      <c r="A16" s="58"/>
      <c r="B16" s="53"/>
      <c r="C16" s="2">
        <f>+SUM(C12:C15)</f>
        <v>3.7</v>
      </c>
      <c r="D16" s="2">
        <f t="shared" ref="D16:F16" si="38">+SUM(D12:D15)</f>
        <v>4.2</v>
      </c>
      <c r="E16" s="2">
        <f t="shared" si="38"/>
        <v>2.6666666666666665</v>
      </c>
      <c r="F16" s="2">
        <f t="shared" si="38"/>
        <v>17</v>
      </c>
      <c r="G16" s="2"/>
      <c r="M16" s="79"/>
      <c r="N16" s="2"/>
      <c r="O16" s="2"/>
      <c r="P16" s="2"/>
      <c r="Q16" s="2"/>
      <c r="W16" s="80"/>
      <c r="Y16" s="81" t="s">
        <v>19</v>
      </c>
      <c r="Z16" s="74">
        <f>+AVERAGE(Z12:Z15)</f>
        <v>4.1738780419029951</v>
      </c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</row>
    <row r="17" spans="1:50" ht="14.45" x14ac:dyDescent="0.3"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</row>
    <row r="18" spans="1:50" thickBot="1" x14ac:dyDescent="0.35"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</row>
    <row r="19" spans="1:50" x14ac:dyDescent="0.25">
      <c r="A19" s="14">
        <v>0</v>
      </c>
      <c r="B19" s="5" t="s">
        <v>4</v>
      </c>
      <c r="C19" s="5">
        <v>1</v>
      </c>
      <c r="D19" s="5">
        <v>2</v>
      </c>
      <c r="E19" s="6">
        <v>3</v>
      </c>
      <c r="F19" s="59"/>
      <c r="G19" s="59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V19" s="83">
        <v>0</v>
      </c>
      <c r="W19" s="16" t="s">
        <v>18</v>
      </c>
      <c r="Y19" s="13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</row>
    <row r="20" spans="1:50" x14ac:dyDescent="0.25">
      <c r="A20" s="16">
        <v>1</v>
      </c>
      <c r="B20" s="55" t="s">
        <v>9</v>
      </c>
      <c r="C20" s="9">
        <v>1</v>
      </c>
      <c r="D20" s="9">
        <v>1</v>
      </c>
      <c r="E20" s="10">
        <v>1</v>
      </c>
      <c r="F20" s="9"/>
      <c r="G20" s="9"/>
      <c r="L20" s="68">
        <f>+AC20</f>
        <v>0</v>
      </c>
      <c r="M20" s="69">
        <f>+C20/C$23</f>
        <v>0.33333333333333331</v>
      </c>
      <c r="N20" s="70">
        <f t="shared" ref="N20:N22" si="39">+D20/D$23</f>
        <v>0.33333333333333331</v>
      </c>
      <c r="O20" s="71">
        <f t="shared" ref="O20:O22" si="40">+E20/E$23</f>
        <v>0.33333333333333331</v>
      </c>
      <c r="P20" s="9"/>
      <c r="Q20" s="9"/>
      <c r="V20" s="84">
        <v>1</v>
      </c>
      <c r="W20" s="72">
        <f t="shared" ref="W20:W22" si="41">+AVERAGE(M20:U20)</f>
        <v>0.33333333333333331</v>
      </c>
      <c r="Y20" s="73">
        <f t="array" ref="Y20:Y22">+MMULT(C20:E22,W20:W22)</f>
        <v>1</v>
      </c>
      <c r="Z20" s="74">
        <f>+Y20/W20</f>
        <v>3</v>
      </c>
      <c r="AA20" s="74">
        <f>+(Z24-3)/2</f>
        <v>0</v>
      </c>
      <c r="AB20" s="74">
        <v>0.57999999999999996</v>
      </c>
      <c r="AC20" s="75">
        <f>+AA20/AB20</f>
        <v>0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16">
        <v>2</v>
      </c>
      <c r="B21" s="55" t="s">
        <v>10</v>
      </c>
      <c r="C21" s="9">
        <f>1/D20</f>
        <v>1</v>
      </c>
      <c r="D21" s="9">
        <v>1</v>
      </c>
      <c r="E21" s="10">
        <v>1</v>
      </c>
      <c r="F21" s="9"/>
      <c r="G21" s="9"/>
      <c r="L21" s="1"/>
      <c r="M21" s="69">
        <f t="shared" ref="M21:M22" si="42">+C21/C$23</f>
        <v>0.33333333333333331</v>
      </c>
      <c r="N21" s="70">
        <f t="shared" si="39"/>
        <v>0.33333333333333331</v>
      </c>
      <c r="O21" s="71">
        <f t="shared" si="40"/>
        <v>0.33333333333333331</v>
      </c>
      <c r="P21" s="9"/>
      <c r="Q21" s="9"/>
      <c r="V21" s="84">
        <v>2</v>
      </c>
      <c r="W21" s="72">
        <f t="shared" si="41"/>
        <v>0.33333333333333331</v>
      </c>
      <c r="Y21" s="73">
        <v>1</v>
      </c>
      <c r="Z21" s="74">
        <f t="shared" ref="Z21:Z22" si="43">+Y21/W21</f>
        <v>3</v>
      </c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1</v>
      </c>
      <c r="AN21" s="89">
        <f>+VLOOKUP(D20,$AE$4:$AH$20,3,FALSE)</f>
        <v>1</v>
      </c>
      <c r="AO21" s="89">
        <f>+VLOOKUP(D20,$AE$4:$AH$20,4,FALSE)</f>
        <v>1</v>
      </c>
      <c r="AP21" s="89">
        <f>+VLOOKUP(E20,$AE$4:$AH$20,2,FALSE)</f>
        <v>1</v>
      </c>
      <c r="AQ21" s="89">
        <f>+VLOOKUP(E20,$AE$4:$AH$20,3,FALSE)</f>
        <v>1</v>
      </c>
      <c r="AR21" s="89">
        <f>+VLOOKUP(E20,$AE$4:$AH$20,3,FALSE)</f>
        <v>1</v>
      </c>
    </row>
    <row r="22" spans="1:50" ht="15.75" thickBot="1" x14ac:dyDescent="0.3">
      <c r="A22" s="17">
        <v>3</v>
      </c>
      <c r="B22" s="38" t="s">
        <v>11</v>
      </c>
      <c r="C22" s="11">
        <f>1/E20</f>
        <v>1</v>
      </c>
      <c r="D22" s="11">
        <f>1/E21</f>
        <v>1</v>
      </c>
      <c r="E22" s="12">
        <v>1</v>
      </c>
      <c r="F22" s="9"/>
      <c r="G22" s="9"/>
      <c r="L22" s="1"/>
      <c r="M22" s="76">
        <f t="shared" si="42"/>
        <v>0.33333333333333331</v>
      </c>
      <c r="N22" s="77">
        <f t="shared" si="39"/>
        <v>0.33333333333333331</v>
      </c>
      <c r="O22" s="78">
        <f t="shared" si="40"/>
        <v>0.33333333333333331</v>
      </c>
      <c r="P22" s="9"/>
      <c r="Q22" s="9"/>
      <c r="V22" s="85">
        <v>3</v>
      </c>
      <c r="W22" s="72">
        <f t="shared" si="41"/>
        <v>0.33333333333333331</v>
      </c>
      <c r="Y22" s="73">
        <v>1</v>
      </c>
      <c r="Z22" s="74">
        <f t="shared" si="43"/>
        <v>3</v>
      </c>
      <c r="AJ22" s="89">
        <f t="shared" ref="AJ22:AJ23" si="44">+VLOOKUP(C21,$AE$4:$AH$20,2,FALSE)</f>
        <v>1</v>
      </c>
      <c r="AK22" s="89">
        <f t="shared" ref="AK22:AK23" si="45">+VLOOKUP(C21,$AE$4:$AH$20,3,FALSE)</f>
        <v>1</v>
      </c>
      <c r="AL22" s="89">
        <f t="shared" ref="AL22:AL23" si="46">+VLOOKUP(C21,$AE$4:$AH$20,4,FALSE)</f>
        <v>1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1</v>
      </c>
      <c r="AQ22" s="89">
        <f t="shared" ref="AQ22:AQ23" si="51">+VLOOKUP(E21,$AE$4:$AH$20,3,FALSE)</f>
        <v>1</v>
      </c>
      <c r="AR22" s="89">
        <f t="shared" ref="AR22:AR23" si="52">+VLOOKUP(E21,$AE$4:$AH$20,3,FALSE)</f>
        <v>1</v>
      </c>
    </row>
    <row r="23" spans="1:50" ht="13.9" x14ac:dyDescent="0.25">
      <c r="A23" s="7"/>
      <c r="C23" s="2">
        <f>+SUM(C20:C22)</f>
        <v>3</v>
      </c>
      <c r="D23" s="2">
        <f>+SUM(D20:D22)</f>
        <v>3</v>
      </c>
      <c r="E23" s="2">
        <f>+SUM(E20:E22)</f>
        <v>3</v>
      </c>
      <c r="F23" s="9"/>
      <c r="G23" s="9"/>
      <c r="L23" s="1"/>
      <c r="M23" s="79"/>
      <c r="N23" s="2"/>
      <c r="O23" s="2"/>
      <c r="P23" s="9"/>
      <c r="Q23" s="9"/>
      <c r="W23" s="80"/>
      <c r="Y23" s="73"/>
      <c r="Z23" s="74"/>
      <c r="AJ23" s="89">
        <f t="shared" si="44"/>
        <v>1</v>
      </c>
      <c r="AK23" s="89">
        <f t="shared" si="45"/>
        <v>1</v>
      </c>
      <c r="AL23" s="89">
        <f t="shared" si="46"/>
        <v>1</v>
      </c>
      <c r="AM23" s="89">
        <f t="shared" si="47"/>
        <v>1</v>
      </c>
      <c r="AN23" s="89">
        <f t="shared" si="48"/>
        <v>1</v>
      </c>
      <c r="AO23" s="89">
        <f t="shared" si="49"/>
        <v>1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ht="13.9" x14ac:dyDescent="0.25">
      <c r="A24" s="7"/>
      <c r="B24" s="60"/>
      <c r="C24" s="9"/>
      <c r="D24" s="9"/>
      <c r="E24" s="9"/>
      <c r="F24" s="9"/>
      <c r="G24" s="9"/>
      <c r="M24" s="79"/>
      <c r="N24" s="2"/>
      <c r="O24" s="2"/>
      <c r="P24" s="2"/>
      <c r="Q24" s="2"/>
      <c r="W24" s="80"/>
      <c r="Y24" s="81" t="s">
        <v>19</v>
      </c>
      <c r="Z24" s="74">
        <f>+AVERAGE(Z20:Z23)</f>
        <v>3</v>
      </c>
    </row>
    <row r="25" spans="1:50" ht="14.45" thickBot="1" x14ac:dyDescent="0.3">
      <c r="C25" s="2"/>
      <c r="D25" s="2"/>
      <c r="E25" s="2"/>
      <c r="F25" s="2"/>
      <c r="G25" s="2"/>
    </row>
    <row r="26" spans="1:50" x14ac:dyDescent="0.25">
      <c r="A26" s="14">
        <v>0</v>
      </c>
      <c r="B26" s="20" t="s">
        <v>3</v>
      </c>
      <c r="C26" s="5">
        <v>1</v>
      </c>
      <c r="D26" s="5">
        <v>2</v>
      </c>
      <c r="E26" s="5">
        <v>3</v>
      </c>
      <c r="F26" s="5">
        <v>4</v>
      </c>
      <c r="G26" s="18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V26" s="14">
        <v>0</v>
      </c>
      <c r="W26" s="16" t="s">
        <v>18</v>
      </c>
      <c r="Y26" s="81"/>
    </row>
    <row r="27" spans="1:50" x14ac:dyDescent="0.25">
      <c r="A27" s="16">
        <v>1</v>
      </c>
      <c r="B27" s="55" t="s">
        <v>12</v>
      </c>
      <c r="C27" s="9">
        <v>1</v>
      </c>
      <c r="D27" s="9">
        <v>1</v>
      </c>
      <c r="E27" s="9">
        <v>5</v>
      </c>
      <c r="F27" s="9">
        <v>5</v>
      </c>
      <c r="G27" s="3">
        <f>1/3</f>
        <v>0.33333333333333331</v>
      </c>
      <c r="L27" s="68">
        <f>+AC27</f>
        <v>5.7625183023983895E-2</v>
      </c>
      <c r="M27" s="69">
        <f>+C27/C$32</f>
        <v>0.18518518518518517</v>
      </c>
      <c r="N27" s="70">
        <f t="shared" ref="N27:N31" si="53">+D27/D$32</f>
        <v>0.29702970297029702</v>
      </c>
      <c r="O27" s="70">
        <f t="shared" ref="O27:O31" si="54">+E27/E$32</f>
        <v>0.23809523809523808</v>
      </c>
      <c r="P27" s="70">
        <f t="shared" ref="P27:P31" si="55">+F27/F$32</f>
        <v>0.28846153846153844</v>
      </c>
      <c r="Q27" s="71">
        <f t="shared" ref="Q27:Q31" si="56">+G27/G$32</f>
        <v>0.12499999999999997</v>
      </c>
      <c r="V27" s="16">
        <v>1</v>
      </c>
      <c r="W27" s="72">
        <f>+AVERAGE(M27:U27)</f>
        <v>0.22675433294245179</v>
      </c>
      <c r="Y27" s="73">
        <f t="array" ref="Y27:Y31">+MMULT(C27:G31,W27:W31)</f>
        <v>1.2123802673307622</v>
      </c>
      <c r="Z27" s="74">
        <f t="shared" ref="Z27:Z31" si="57">+Y27/W27</f>
        <v>5.3466685800374689</v>
      </c>
      <c r="AA27" s="74">
        <f>+(Z32-5)/4</f>
        <v>6.4540204986861971E-2</v>
      </c>
      <c r="AB27" s="74">
        <v>1.1200000000000001</v>
      </c>
      <c r="AC27" s="75">
        <f>+AA27/AB27</f>
        <v>5.7625183023983895E-2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ht="25.5" customHeight="1" x14ac:dyDescent="0.25">
      <c r="A28" s="16">
        <v>2</v>
      </c>
      <c r="B28" s="55" t="s">
        <v>13</v>
      </c>
      <c r="C28" s="9">
        <f>1/D27</f>
        <v>1</v>
      </c>
      <c r="D28" s="9">
        <v>1</v>
      </c>
      <c r="E28" s="9">
        <v>6</v>
      </c>
      <c r="F28" s="9">
        <v>5</v>
      </c>
      <c r="G28" s="3">
        <v>1</v>
      </c>
      <c r="L28" s="1"/>
      <c r="M28" s="69">
        <f t="shared" ref="M28:M31" si="58">+C28/C$32</f>
        <v>0.18518518518518517</v>
      </c>
      <c r="N28" s="70">
        <f t="shared" si="53"/>
        <v>0.29702970297029702</v>
      </c>
      <c r="O28" s="70">
        <f t="shared" si="54"/>
        <v>0.2857142857142857</v>
      </c>
      <c r="P28" s="70">
        <f t="shared" si="55"/>
        <v>0.28846153846153844</v>
      </c>
      <c r="Q28" s="71">
        <f t="shared" si="56"/>
        <v>0.37499999999999994</v>
      </c>
      <c r="V28" s="16">
        <v>2</v>
      </c>
      <c r="W28" s="72">
        <f t="shared" ref="W28:W31" si="59">+AVERAGE(M28:U28)</f>
        <v>0.28627814246626127</v>
      </c>
      <c r="Y28" s="73">
        <v>1.5034857469263407</v>
      </c>
      <c r="Z28" s="74">
        <f t="shared" si="57"/>
        <v>5.2518356238235375</v>
      </c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1</v>
      </c>
      <c r="AN28" s="89">
        <f>+VLOOKUP(D27,$AE$4:$AH$20,3,FALSE)</f>
        <v>1</v>
      </c>
      <c r="AO28" s="89">
        <f>+VLOOKUP(D27,$AE$4:$AH$20,4,FALSE)</f>
        <v>1</v>
      </c>
      <c r="AP28" s="89">
        <f>+VLOOKUP(E27,$AE$4:$AH$20,2,FALSE)</f>
        <v>4</v>
      </c>
      <c r="AQ28" s="89">
        <f>+VLOOKUP(E27,$AE$4:$AH$20,3,FALSE)</f>
        <v>5</v>
      </c>
      <c r="AR28" s="89">
        <f>+VLOOKUP(E27,$AE$4:$AH$20,3,FALSE)</f>
        <v>5</v>
      </c>
      <c r="AS28" s="89">
        <f>+VLOOKUP(F27,$AE$4:$AH$20,2,FALSE)</f>
        <v>4</v>
      </c>
      <c r="AT28" s="89">
        <f>+VLOOKUP(F27,$AE$4:$AH$20,3,FALSE)</f>
        <v>5</v>
      </c>
      <c r="AU28" s="89">
        <f>+VLOOKUP(F27,$AE$4:$AH$20,4,FALSE)</f>
        <v>6</v>
      </c>
      <c r="AV28" s="89">
        <f>+VLOOKUP(G27,$AE$4:$AH$20,2,FALSE)</f>
        <v>0.25</v>
      </c>
      <c r="AW28" s="89">
        <f>+VLOOKUP(G27,$AE$4:$AH$20,3,FALSE)</f>
        <v>0.33333333333333331</v>
      </c>
      <c r="AX28" s="89">
        <f>+VLOOKUP(G27,$AE$4:$AH$20,4,FALSE)</f>
        <v>0.5</v>
      </c>
    </row>
    <row r="29" spans="1:50" x14ac:dyDescent="0.25">
      <c r="A29" s="16">
        <v>3</v>
      </c>
      <c r="B29" s="55" t="s">
        <v>14</v>
      </c>
      <c r="C29" s="9">
        <f>1/E27</f>
        <v>0.2</v>
      </c>
      <c r="D29" s="9">
        <f>1/E28</f>
        <v>0.16666666666666666</v>
      </c>
      <c r="E29" s="9">
        <v>1</v>
      </c>
      <c r="F29" s="9">
        <f>1/3</f>
        <v>0.33333333333333331</v>
      </c>
      <c r="G29" s="3">
        <f>1/6</f>
        <v>0.16666666666666666</v>
      </c>
      <c r="L29" s="1"/>
      <c r="M29" s="69">
        <f t="shared" si="58"/>
        <v>3.7037037037037035E-2</v>
      </c>
      <c r="N29" s="70">
        <f t="shared" si="53"/>
        <v>4.95049504950495E-2</v>
      </c>
      <c r="O29" s="70">
        <f t="shared" si="54"/>
        <v>4.7619047619047616E-2</v>
      </c>
      <c r="P29" s="70">
        <f t="shared" si="55"/>
        <v>1.9230769230769228E-2</v>
      </c>
      <c r="Q29" s="71">
        <f t="shared" si="56"/>
        <v>6.2499999999999986E-2</v>
      </c>
      <c r="V29" s="16">
        <v>3</v>
      </c>
      <c r="W29" s="72">
        <f t="shared" si="59"/>
        <v>4.3178360876380675E-2</v>
      </c>
      <c r="Y29" s="73">
        <v>0.22219019276775048</v>
      </c>
      <c r="Z29" s="74">
        <f t="shared" si="57"/>
        <v>5.1458690941020047</v>
      </c>
      <c r="AJ29" s="89">
        <f t="shared" ref="AJ29:AJ32" si="60">+VLOOKUP(C28,$AE$4:$AH$20,2,FALSE)</f>
        <v>1</v>
      </c>
      <c r="AK29" s="89">
        <f t="shared" ref="AK29:AK32" si="61">+VLOOKUP(C28,$AE$4:$AH$20,3,FALSE)</f>
        <v>1</v>
      </c>
      <c r="AL29" s="89">
        <f t="shared" ref="AL29:AL32" si="62">+VLOOKUP(C28,$AE$4:$AH$20,4,FALSE)</f>
        <v>1</v>
      </c>
      <c r="AM29" s="89">
        <f t="shared" ref="AM29:AM32" si="63">+VLOOKUP(D28,$AE$4:$AH$20,2,FALSE)</f>
        <v>1</v>
      </c>
      <c r="AN29" s="89">
        <f t="shared" ref="AN29:AN32" si="64">+VLOOKUP(D28,$AE$4:$AH$20,3,FALSE)</f>
        <v>1</v>
      </c>
      <c r="AO29" s="89">
        <f t="shared" ref="AO29:AO32" si="65">+VLOOKUP(D28,$AE$4:$AH$20,4,FALSE)</f>
        <v>1</v>
      </c>
      <c r="AP29" s="89">
        <f t="shared" ref="AP29:AP32" si="66">+VLOOKUP(E28,$AE$4:$AH$20,2,FALSE)</f>
        <v>5</v>
      </c>
      <c r="AQ29" s="89">
        <f t="shared" ref="AQ29:AQ32" si="67">+VLOOKUP(E28,$AE$4:$AH$20,3,FALSE)</f>
        <v>6</v>
      </c>
      <c r="AR29" s="89">
        <f t="shared" ref="AR29:AR32" si="68">+VLOOKUP(E28,$AE$4:$AH$20,3,FALSE)</f>
        <v>6</v>
      </c>
      <c r="AS29" s="89">
        <f t="shared" ref="AS29:AS32" si="69">+VLOOKUP(F28,$AE$4:$AH$20,2,FALSE)</f>
        <v>4</v>
      </c>
      <c r="AT29" s="89">
        <f t="shared" ref="AT29:AT32" si="70">+VLOOKUP(F28,$AE$4:$AH$20,3,FALSE)</f>
        <v>5</v>
      </c>
      <c r="AU29" s="89">
        <f t="shared" ref="AU29:AU32" si="71">+VLOOKUP(F28,$AE$4:$AH$20,4,FALSE)</f>
        <v>6</v>
      </c>
      <c r="AV29" s="89">
        <f t="shared" ref="AV29:AV32" si="72">+VLOOKUP(G28,$AE$4:$AH$20,2,FALSE)</f>
        <v>1</v>
      </c>
      <c r="AW29" s="89">
        <f t="shared" ref="AW29:AW32" si="73">+VLOOKUP(G28,$AE$4:$AH$20,3,FALSE)</f>
        <v>1</v>
      </c>
      <c r="AX29" s="89">
        <f t="shared" ref="AX29:AX32" si="74">+VLOOKUP(G28,$AE$4:$AH$20,4,FALSE)</f>
        <v>1</v>
      </c>
    </row>
    <row r="30" spans="1:50" x14ac:dyDescent="0.25">
      <c r="A30" s="16">
        <v>4</v>
      </c>
      <c r="B30" s="55" t="s">
        <v>15</v>
      </c>
      <c r="C30" s="9">
        <f>1/F27</f>
        <v>0.2</v>
      </c>
      <c r="D30" s="9">
        <f>1/F28</f>
        <v>0.2</v>
      </c>
      <c r="E30" s="9">
        <f>1/F29</f>
        <v>3</v>
      </c>
      <c r="F30" s="9">
        <v>1</v>
      </c>
      <c r="G30" s="10">
        <f>1/6</f>
        <v>0.16666666666666666</v>
      </c>
      <c r="L30" s="1"/>
      <c r="M30" s="69">
        <f t="shared" si="58"/>
        <v>3.7037037037037035E-2</v>
      </c>
      <c r="N30" s="70">
        <f t="shared" si="53"/>
        <v>5.940594059405941E-2</v>
      </c>
      <c r="O30" s="70">
        <f t="shared" si="54"/>
        <v>0.14285714285714285</v>
      </c>
      <c r="P30" s="70">
        <f t="shared" si="55"/>
        <v>5.7692307692307682E-2</v>
      </c>
      <c r="Q30" s="71">
        <f t="shared" si="56"/>
        <v>6.2499999999999986E-2</v>
      </c>
      <c r="V30" s="16">
        <v>4</v>
      </c>
      <c r="W30" s="72">
        <f t="shared" si="59"/>
        <v>7.1898485636109385E-2</v>
      </c>
      <c r="Y30" s="73">
        <v>0.36602184302679347</v>
      </c>
      <c r="Z30" s="74">
        <f t="shared" si="57"/>
        <v>5.0908143584455035</v>
      </c>
      <c r="AJ30" s="89">
        <f t="shared" si="60"/>
        <v>0.16666666666666666</v>
      </c>
      <c r="AK30" s="89">
        <f t="shared" si="61"/>
        <v>0.2</v>
      </c>
      <c r="AL30" s="89">
        <f t="shared" si="62"/>
        <v>0.25</v>
      </c>
      <c r="AM30" s="89">
        <f t="shared" si="63"/>
        <v>0.14285714285714285</v>
      </c>
      <c r="AN30" s="89">
        <f t="shared" si="64"/>
        <v>0.16666666666666666</v>
      </c>
      <c r="AO30" s="89">
        <f t="shared" si="65"/>
        <v>0.2</v>
      </c>
      <c r="AP30" s="89">
        <f t="shared" si="66"/>
        <v>1</v>
      </c>
      <c r="AQ30" s="89">
        <f t="shared" si="67"/>
        <v>1</v>
      </c>
      <c r="AR30" s="89">
        <f t="shared" si="68"/>
        <v>1</v>
      </c>
      <c r="AS30" s="89">
        <f t="shared" si="69"/>
        <v>0.25</v>
      </c>
      <c r="AT30" s="89">
        <f t="shared" si="70"/>
        <v>0.33333333333333331</v>
      </c>
      <c r="AU30" s="89">
        <f t="shared" si="71"/>
        <v>0.5</v>
      </c>
      <c r="AV30" s="89">
        <f t="shared" si="72"/>
        <v>0.14285714285714285</v>
      </c>
      <c r="AW30" s="89">
        <f t="shared" si="73"/>
        <v>0.16666666666666666</v>
      </c>
      <c r="AX30" s="89">
        <f t="shared" si="74"/>
        <v>0.2</v>
      </c>
    </row>
    <row r="31" spans="1:50" ht="15.75" thickBot="1" x14ac:dyDescent="0.3">
      <c r="A31" s="19">
        <v>5</v>
      </c>
      <c r="B31" s="38" t="s">
        <v>16</v>
      </c>
      <c r="C31" s="11">
        <f>1/G27</f>
        <v>3</v>
      </c>
      <c r="D31" s="11">
        <f>1/G28</f>
        <v>1</v>
      </c>
      <c r="E31" s="11">
        <f>1/G29</f>
        <v>6</v>
      </c>
      <c r="F31" s="11">
        <f>1/G30</f>
        <v>6</v>
      </c>
      <c r="G31" s="12">
        <v>1</v>
      </c>
      <c r="L31" s="1"/>
      <c r="M31" s="76">
        <f t="shared" si="58"/>
        <v>0.55555555555555547</v>
      </c>
      <c r="N31" s="77">
        <f t="shared" si="53"/>
        <v>0.29702970297029702</v>
      </c>
      <c r="O31" s="77">
        <f t="shared" si="54"/>
        <v>0.2857142857142857</v>
      </c>
      <c r="P31" s="77">
        <f t="shared" si="55"/>
        <v>0.34615384615384609</v>
      </c>
      <c r="Q31" s="78">
        <f t="shared" si="56"/>
        <v>0.37499999999999994</v>
      </c>
      <c r="V31" s="19">
        <v>5</v>
      </c>
      <c r="W31" s="72">
        <f t="shared" si="59"/>
        <v>0.37189067807879683</v>
      </c>
      <c r="Y31" s="73">
        <v>2.0288928984473538</v>
      </c>
      <c r="Z31" s="74">
        <f t="shared" si="57"/>
        <v>5.4556164433287258</v>
      </c>
      <c r="AJ31" s="89">
        <f t="shared" si="60"/>
        <v>0.16666666666666666</v>
      </c>
      <c r="AK31" s="89">
        <f t="shared" si="61"/>
        <v>0.2</v>
      </c>
      <c r="AL31" s="89">
        <f t="shared" si="62"/>
        <v>0.25</v>
      </c>
      <c r="AM31" s="89">
        <f t="shared" si="63"/>
        <v>0.16666666666666666</v>
      </c>
      <c r="AN31" s="89">
        <f t="shared" si="64"/>
        <v>0.2</v>
      </c>
      <c r="AO31" s="89">
        <f t="shared" si="65"/>
        <v>0.25</v>
      </c>
      <c r="AP31" s="89">
        <f t="shared" si="66"/>
        <v>2</v>
      </c>
      <c r="AQ31" s="89">
        <f t="shared" si="67"/>
        <v>3</v>
      </c>
      <c r="AR31" s="89">
        <f t="shared" si="68"/>
        <v>3</v>
      </c>
      <c r="AS31" s="89">
        <f t="shared" si="69"/>
        <v>1</v>
      </c>
      <c r="AT31" s="89">
        <f t="shared" si="70"/>
        <v>1</v>
      </c>
      <c r="AU31" s="89">
        <f t="shared" si="71"/>
        <v>1</v>
      </c>
      <c r="AV31" s="89">
        <f t="shared" si="72"/>
        <v>0.14285714285714285</v>
      </c>
      <c r="AW31" s="89">
        <f t="shared" si="73"/>
        <v>0.16666666666666666</v>
      </c>
      <c r="AX31" s="89">
        <f t="shared" si="74"/>
        <v>0.2</v>
      </c>
    </row>
    <row r="32" spans="1:50" ht="13.9" x14ac:dyDescent="0.25">
      <c r="B32" s="46"/>
      <c r="C32" s="70">
        <f>+SUM(C27:C31)</f>
        <v>5.4</v>
      </c>
      <c r="D32" s="70">
        <f t="shared" ref="D32:G32" si="75">+SUM(D27:D31)</f>
        <v>3.3666666666666667</v>
      </c>
      <c r="E32" s="70">
        <f t="shared" si="75"/>
        <v>21</v>
      </c>
      <c r="F32" s="70">
        <f t="shared" si="75"/>
        <v>17.333333333333336</v>
      </c>
      <c r="G32" s="70">
        <f t="shared" si="75"/>
        <v>2.666666666666667</v>
      </c>
      <c r="M32" s="82"/>
      <c r="N32" s="9"/>
      <c r="O32" s="9"/>
      <c r="P32" s="9"/>
      <c r="Q32" s="9"/>
      <c r="W32" s="80"/>
      <c r="Y32" s="81" t="s">
        <v>19</v>
      </c>
      <c r="Z32" s="74">
        <f>+AVERAGE(Z27:Z31)</f>
        <v>5.2581608199474479</v>
      </c>
      <c r="AJ32" s="89">
        <f t="shared" si="60"/>
        <v>2</v>
      </c>
      <c r="AK32" s="89">
        <f t="shared" si="61"/>
        <v>3</v>
      </c>
      <c r="AL32" s="89">
        <f t="shared" si="62"/>
        <v>4</v>
      </c>
      <c r="AM32" s="89">
        <f t="shared" si="63"/>
        <v>1</v>
      </c>
      <c r="AN32" s="89">
        <f t="shared" si="64"/>
        <v>1</v>
      </c>
      <c r="AO32" s="89">
        <f t="shared" si="65"/>
        <v>1</v>
      </c>
      <c r="AP32" s="89">
        <f t="shared" si="66"/>
        <v>5</v>
      </c>
      <c r="AQ32" s="89">
        <f t="shared" si="67"/>
        <v>6</v>
      </c>
      <c r="AR32" s="89">
        <f t="shared" si="68"/>
        <v>6</v>
      </c>
      <c r="AS32" s="89">
        <f t="shared" si="69"/>
        <v>5</v>
      </c>
      <c r="AT32" s="89">
        <f t="shared" si="70"/>
        <v>6</v>
      </c>
      <c r="AU32" s="89">
        <f t="shared" si="71"/>
        <v>7</v>
      </c>
      <c r="AV32" s="89">
        <f t="shared" si="72"/>
        <v>1</v>
      </c>
      <c r="AW32" s="89">
        <f t="shared" si="73"/>
        <v>1</v>
      </c>
      <c r="AX32" s="89">
        <f t="shared" si="74"/>
        <v>1</v>
      </c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5A79-11BF-4F86-B794-5B4E431B7F68}">
  <dimension ref="A1:AX36"/>
  <sheetViews>
    <sheetView topLeftCell="W3" zoomScale="85" zoomScaleNormal="85" workbookViewId="0">
      <selection activeCell="Z1" sqref="A1:XFD1048576"/>
    </sheetView>
  </sheetViews>
  <sheetFormatPr defaultRowHeight="15" x14ac:dyDescent="0.25"/>
  <cols>
    <col min="1" max="1" width="8.85546875" style="57"/>
    <col min="2" max="2" width="39.7109375" customWidth="1"/>
    <col min="12" max="12" width="8.85546875" style="47"/>
    <col min="13" max="13" width="8.85546875" style="57"/>
    <col min="22" max="22" width="8.85546875" style="47"/>
    <col min="23" max="23" width="12.140625" style="57" customWidth="1"/>
    <col min="25" max="25" width="10.140625" customWidth="1"/>
    <col min="29" max="29" width="8.85546875" style="47"/>
  </cols>
  <sheetData>
    <row r="1" spans="1:47" x14ac:dyDescent="0.25">
      <c r="A1" s="61"/>
      <c r="B1" s="62"/>
      <c r="C1" s="62"/>
      <c r="D1" s="62"/>
      <c r="E1" s="62"/>
      <c r="F1" s="62"/>
      <c r="G1" s="62"/>
      <c r="H1" s="62"/>
      <c r="I1" s="43"/>
      <c r="J1" s="43"/>
      <c r="K1" s="43"/>
      <c r="L1" s="44"/>
      <c r="M1" s="65"/>
      <c r="N1" s="43"/>
      <c r="O1" s="43"/>
      <c r="P1" s="43"/>
      <c r="Q1" s="43"/>
      <c r="R1" s="43"/>
      <c r="S1" s="43"/>
      <c r="T1" s="43"/>
      <c r="U1" s="43"/>
      <c r="V1" s="44"/>
      <c r="W1" s="65"/>
      <c r="X1" s="43"/>
      <c r="Y1" s="43"/>
      <c r="Z1" s="43"/>
      <c r="AA1" s="43"/>
      <c r="AB1" s="43"/>
      <c r="AC1" s="44"/>
    </row>
    <row r="2" spans="1:47" x14ac:dyDescent="0.25">
      <c r="A2" s="63"/>
      <c r="B2" s="1"/>
      <c r="C2" s="1"/>
      <c r="D2" s="1"/>
      <c r="E2" s="1"/>
      <c r="F2" s="1"/>
      <c r="G2" s="1"/>
      <c r="H2" s="1"/>
    </row>
    <row r="3" spans="1:47" ht="15.75" thickBot="1" x14ac:dyDescent="0.3">
      <c r="A3" s="63"/>
      <c r="B3" s="48" t="s">
        <v>0</v>
      </c>
      <c r="C3" s="1"/>
      <c r="D3" s="1"/>
      <c r="E3" s="1"/>
      <c r="F3" s="1"/>
      <c r="G3" s="1"/>
      <c r="H3" s="1"/>
      <c r="AE3" s="86" t="s">
        <v>20</v>
      </c>
      <c r="AF3" s="91" t="s">
        <v>21</v>
      </c>
      <c r="AG3" s="91"/>
      <c r="AH3" s="9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4">
        <v>0</v>
      </c>
      <c r="B4" s="39" t="s">
        <v>1</v>
      </c>
      <c r="C4" s="5">
        <v>1</v>
      </c>
      <c r="D4" s="5">
        <v>2</v>
      </c>
      <c r="E4" s="6">
        <v>3</v>
      </c>
      <c r="F4" s="13"/>
      <c r="G4" s="13"/>
      <c r="H4" s="1"/>
      <c r="L4" s="66" t="s">
        <v>17</v>
      </c>
      <c r="M4" s="14">
        <v>1</v>
      </c>
      <c r="N4" s="5">
        <v>2</v>
      </c>
      <c r="O4" s="6">
        <v>3</v>
      </c>
      <c r="P4" s="13"/>
      <c r="Q4" s="13"/>
      <c r="R4" s="1"/>
      <c r="S4" s="1"/>
      <c r="T4" s="1"/>
      <c r="U4" s="1"/>
      <c r="V4" s="83">
        <v>0</v>
      </c>
      <c r="W4" s="16" t="s">
        <v>18</v>
      </c>
      <c r="X4" s="1"/>
      <c r="Y4" s="13"/>
      <c r="Z4" s="1"/>
      <c r="AA4" s="1"/>
      <c r="AB4" s="1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7">
        <v>1</v>
      </c>
      <c r="B5" s="1" t="s">
        <v>2</v>
      </c>
      <c r="C5" s="9">
        <v>1</v>
      </c>
      <c r="D5" s="9">
        <v>1</v>
      </c>
      <c r="E5" s="10">
        <v>1</v>
      </c>
      <c r="F5" s="9"/>
      <c r="G5" s="9"/>
      <c r="H5" s="1"/>
      <c r="L5" s="68">
        <f>+AC5</f>
        <v>0</v>
      </c>
      <c r="M5" s="69">
        <f>+C5/C$8</f>
        <v>0.33333333333333331</v>
      </c>
      <c r="N5" s="70">
        <f t="shared" ref="N5:N7" si="0">+D5/D$8</f>
        <v>0.33333333333333331</v>
      </c>
      <c r="O5" s="71">
        <f t="shared" ref="O5:O7" si="1">+E5/E$8</f>
        <v>0.33333333333333331</v>
      </c>
      <c r="P5" s="9"/>
      <c r="Q5" s="9"/>
      <c r="R5" s="1"/>
      <c r="S5" s="1"/>
      <c r="T5" s="1"/>
      <c r="U5" s="1"/>
      <c r="V5" s="84">
        <v>1</v>
      </c>
      <c r="W5" s="72">
        <f t="shared" ref="W5:W7" si="2">+AVERAGE(M5:U5)</f>
        <v>0.33333333333333331</v>
      </c>
      <c r="X5" s="1"/>
      <c r="Y5" s="73">
        <f t="array" ref="Y5:Y7">+MMULT(C5:E7,W5:W7)</f>
        <v>1</v>
      </c>
      <c r="Z5" s="74">
        <f>+Y5/W5</f>
        <v>3</v>
      </c>
      <c r="AA5" s="74">
        <f>+(Z9-3)/2</f>
        <v>0</v>
      </c>
      <c r="AB5" s="74">
        <v>0.57999999999999996</v>
      </c>
      <c r="AC5" s="75">
        <f>+AA5/AB5</f>
        <v>0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I5" s="1"/>
      <c r="AJ5" s="92"/>
      <c r="AK5" s="92"/>
      <c r="AL5" s="92"/>
      <c r="AM5" s="92"/>
      <c r="AN5" s="92"/>
      <c r="AO5" s="92"/>
      <c r="AP5" s="92"/>
      <c r="AQ5" s="92"/>
      <c r="AR5" s="92"/>
    </row>
    <row r="6" spans="1:47" x14ac:dyDescent="0.25">
      <c r="A6" s="7">
        <v>2</v>
      </c>
      <c r="B6" s="1" t="s">
        <v>3</v>
      </c>
      <c r="C6" s="9">
        <f>1/D5</f>
        <v>1</v>
      </c>
      <c r="D6" s="9">
        <v>1</v>
      </c>
      <c r="E6" s="10">
        <v>1</v>
      </c>
      <c r="F6" s="9"/>
      <c r="G6" s="9"/>
      <c r="H6" s="1"/>
      <c r="L6" s="1"/>
      <c r="M6" s="69">
        <f t="shared" ref="M6:M7" si="4">+C6/C$8</f>
        <v>0.33333333333333331</v>
      </c>
      <c r="N6" s="70">
        <f t="shared" si="0"/>
        <v>0.33333333333333331</v>
      </c>
      <c r="O6" s="71">
        <f t="shared" si="1"/>
        <v>0.33333333333333331</v>
      </c>
      <c r="P6" s="9"/>
      <c r="Q6" s="9"/>
      <c r="R6" s="1"/>
      <c r="S6" s="1"/>
      <c r="T6" s="1"/>
      <c r="U6" s="1"/>
      <c r="V6" s="84">
        <v>2</v>
      </c>
      <c r="W6" s="72">
        <f t="shared" si="2"/>
        <v>0.33333333333333331</v>
      </c>
      <c r="X6" s="1"/>
      <c r="Y6" s="73">
        <v>1</v>
      </c>
      <c r="Z6" s="74">
        <f t="shared" ref="Z6:Z7" si="5">+Y6/W6</f>
        <v>3</v>
      </c>
      <c r="AA6" s="1"/>
      <c r="AB6" s="1"/>
      <c r="AC6" s="64"/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I6" s="1"/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1</v>
      </c>
      <c r="AN6" s="89">
        <f>+VLOOKUP(D5,$AE$4:$AH$20,3,FALSE)</f>
        <v>1</v>
      </c>
      <c r="AO6" s="89">
        <f>+VLOOKUP(D5,$AE$4:$AH$20,4,FALSE)</f>
        <v>1</v>
      </c>
      <c r="AP6" s="89">
        <f>+VLOOKUP(E5,$AE$4:$AH$20,2,FALSE)</f>
        <v>1</v>
      </c>
      <c r="AQ6" s="89">
        <f>+VLOOKUP(E5,$AE$4:$AH$20,3,FALSE)</f>
        <v>1</v>
      </c>
      <c r="AR6" s="89">
        <f>+VLOOKUP(E5,$AE$4:$AH$20,3,FALSE)</f>
        <v>1</v>
      </c>
    </row>
    <row r="7" spans="1:47" ht="15.75" thickBot="1" x14ac:dyDescent="0.3">
      <c r="A7" s="8">
        <v>3</v>
      </c>
      <c r="B7" s="40" t="s">
        <v>4</v>
      </c>
      <c r="C7" s="11">
        <f>1/E5</f>
        <v>1</v>
      </c>
      <c r="D7" s="11">
        <f>1/E6</f>
        <v>1</v>
      </c>
      <c r="E7" s="12">
        <v>1</v>
      </c>
      <c r="F7" s="9"/>
      <c r="G7" s="9"/>
      <c r="H7" s="1"/>
      <c r="L7" s="1"/>
      <c r="M7" s="76">
        <f t="shared" si="4"/>
        <v>0.33333333333333331</v>
      </c>
      <c r="N7" s="77">
        <f t="shared" si="0"/>
        <v>0.33333333333333331</v>
      </c>
      <c r="O7" s="78">
        <f t="shared" si="1"/>
        <v>0.33333333333333331</v>
      </c>
      <c r="P7" s="9"/>
      <c r="Q7" s="9"/>
      <c r="R7" s="1"/>
      <c r="S7" s="1"/>
      <c r="T7" s="1"/>
      <c r="U7" s="1"/>
      <c r="V7" s="85">
        <v>3</v>
      </c>
      <c r="W7" s="72">
        <f t="shared" si="2"/>
        <v>0.33333333333333331</v>
      </c>
      <c r="X7" s="1"/>
      <c r="Y7" s="73">
        <v>1</v>
      </c>
      <c r="Z7" s="74">
        <f t="shared" si="5"/>
        <v>3</v>
      </c>
      <c r="AA7" s="1"/>
      <c r="AB7" s="1"/>
      <c r="AC7" s="64"/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I7" s="1"/>
      <c r="AJ7" s="89">
        <f t="shared" ref="AJ7:AJ8" si="8">+VLOOKUP(C6,$AE$4:$AH$20,2,FALSE)</f>
        <v>1</v>
      </c>
      <c r="AK7" s="89">
        <f t="shared" ref="AK7:AK8" si="9">+VLOOKUP(C6,$AE$4:$AH$20,3,FALSE)</f>
        <v>1</v>
      </c>
      <c r="AL7" s="89">
        <f t="shared" ref="AL7:AL8" si="10">+VLOOKUP(C6,$AE$4:$AH$20,4,FALSE)</f>
        <v>1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1</v>
      </c>
      <c r="AQ7" s="89">
        <f t="shared" ref="AQ7:AQ8" si="15">+VLOOKUP(E6,$AE$4:$AH$20,3,FALSE)</f>
        <v>1</v>
      </c>
      <c r="AR7" s="89">
        <f t="shared" ref="AR7:AR8" si="16">+VLOOKUP(E6,$AE$4:$AH$20,3,FALSE)</f>
        <v>1</v>
      </c>
    </row>
    <row r="8" spans="1:47" x14ac:dyDescent="0.25">
      <c r="A8" s="7"/>
      <c r="B8" s="1"/>
      <c r="C8" s="2">
        <f>+SUM(C5:C7)</f>
        <v>3</v>
      </c>
      <c r="D8" s="2">
        <f>+SUM(D5:D7)</f>
        <v>3</v>
      </c>
      <c r="E8" s="2">
        <f>+SUM(E5:E7)</f>
        <v>3</v>
      </c>
      <c r="F8" s="9"/>
      <c r="G8" s="9"/>
      <c r="H8" s="1"/>
      <c r="L8" s="1"/>
      <c r="M8" s="79"/>
      <c r="N8" s="2"/>
      <c r="O8" s="2"/>
      <c r="P8" s="9"/>
      <c r="Q8" s="9"/>
      <c r="R8" s="1"/>
      <c r="S8" s="1"/>
      <c r="T8" s="1"/>
      <c r="U8" s="1"/>
      <c r="W8" s="80"/>
      <c r="X8" s="1"/>
      <c r="Y8" s="73"/>
      <c r="Z8" s="74"/>
      <c r="AA8" s="1"/>
      <c r="AB8" s="1"/>
      <c r="AC8" s="6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I8" s="1"/>
      <c r="AJ8" s="89">
        <f t="shared" si="8"/>
        <v>1</v>
      </c>
      <c r="AK8" s="89">
        <f t="shared" si="9"/>
        <v>1</v>
      </c>
      <c r="AL8" s="89">
        <f t="shared" si="10"/>
        <v>1</v>
      </c>
      <c r="AM8" s="89">
        <f t="shared" si="11"/>
        <v>1</v>
      </c>
      <c r="AN8" s="89">
        <f t="shared" si="12"/>
        <v>1</v>
      </c>
      <c r="AO8" s="89">
        <f t="shared" si="13"/>
        <v>1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7" x14ac:dyDescent="0.25">
      <c r="A9" s="7"/>
      <c r="B9" s="1"/>
      <c r="C9" s="9"/>
      <c r="D9" s="9"/>
      <c r="E9" s="9"/>
      <c r="F9" s="9"/>
      <c r="G9" s="9"/>
      <c r="H9" s="1"/>
      <c r="L9" s="64"/>
      <c r="M9" s="79"/>
      <c r="N9" s="2"/>
      <c r="O9" s="2"/>
      <c r="P9" s="2"/>
      <c r="Q9" s="2"/>
      <c r="R9" s="1"/>
      <c r="S9" s="1"/>
      <c r="T9" s="1"/>
      <c r="U9" s="1"/>
      <c r="W9" s="80"/>
      <c r="X9" s="1"/>
      <c r="Y9" s="81" t="s">
        <v>19</v>
      </c>
      <c r="Z9" s="74">
        <f>+AVERAGE(Z5:Z8)</f>
        <v>3</v>
      </c>
      <c r="AA9" s="1"/>
      <c r="AB9" s="1"/>
      <c r="AC9" s="64"/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  <c r="AI9" s="1"/>
    </row>
    <row r="10" spans="1:47" ht="15.75" thickBot="1" x14ac:dyDescent="0.3">
      <c r="A10" s="63"/>
      <c r="B10" s="1"/>
      <c r="C10" s="2"/>
      <c r="D10" s="2"/>
      <c r="E10" s="2"/>
      <c r="F10" s="2"/>
      <c r="G10" s="2"/>
      <c r="H10" s="1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7" x14ac:dyDescent="0.25">
      <c r="A11" s="14">
        <v>0</v>
      </c>
      <c r="B11" s="15" t="s">
        <v>2</v>
      </c>
      <c r="C11" s="5">
        <v>1</v>
      </c>
      <c r="D11" s="5">
        <v>2</v>
      </c>
      <c r="E11" s="5">
        <v>3</v>
      </c>
      <c r="F11" s="6">
        <v>4</v>
      </c>
      <c r="G11" s="2"/>
      <c r="H11" s="1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R11" s="1"/>
      <c r="S11" s="1"/>
      <c r="T11" s="1"/>
      <c r="U11" s="1"/>
      <c r="V11" s="14">
        <v>0</v>
      </c>
      <c r="W11" s="16" t="s">
        <v>18</v>
      </c>
      <c r="X11" s="1"/>
      <c r="Y11" s="13"/>
      <c r="Z11" s="1"/>
      <c r="AA11" s="1"/>
      <c r="AB11" s="1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 x14ac:dyDescent="0.25">
      <c r="A12" s="16">
        <v>1</v>
      </c>
      <c r="B12" s="51" t="s">
        <v>5</v>
      </c>
      <c r="C12" s="9">
        <v>1</v>
      </c>
      <c r="D12" s="9">
        <v>1</v>
      </c>
      <c r="E12" s="9">
        <f>1/6</f>
        <v>0.16666666666666666</v>
      </c>
      <c r="F12" s="10">
        <f>1/2</f>
        <v>0.5</v>
      </c>
      <c r="G12" s="2"/>
      <c r="H12" s="1"/>
      <c r="L12" s="68">
        <f>+AC12</f>
        <v>3.9981605337977483E-2</v>
      </c>
      <c r="M12" s="69">
        <f>+C12/C$16</f>
        <v>0.1</v>
      </c>
      <c r="N12" s="70">
        <f t="shared" ref="N12:N15" si="17">+D12/D$16</f>
        <v>7.6923076923076927E-2</v>
      </c>
      <c r="O12" s="70">
        <f t="shared" ref="O12:O15" si="18">+E12/E$16</f>
        <v>0.1</v>
      </c>
      <c r="P12" s="71">
        <f t="shared" ref="P12:P15" si="19">+F12/F$16</f>
        <v>0.10638297872340426</v>
      </c>
      <c r="Q12" s="9"/>
      <c r="R12" s="1"/>
      <c r="S12" s="1"/>
      <c r="T12" s="1"/>
      <c r="U12" s="1"/>
      <c r="V12" s="16">
        <v>1</v>
      </c>
      <c r="W12" s="72">
        <f t="shared" ref="W12:W15" si="20">+AVERAGE(M12:U12)</f>
        <v>9.5826513911620295E-2</v>
      </c>
      <c r="X12" s="1"/>
      <c r="Y12" s="73">
        <f t="array" ref="Y12:Y15">+MMULT(C12:F15,W12:W15)</f>
        <v>0.3961947626841244</v>
      </c>
      <c r="Z12" s="74">
        <f>+Y12/W12</f>
        <v>4.1345004269854826</v>
      </c>
      <c r="AA12" s="74">
        <f>+(Z16-4)/3</f>
        <v>3.5983444804179733E-2</v>
      </c>
      <c r="AB12" s="74">
        <v>0.9</v>
      </c>
      <c r="AC12" s="75">
        <f>+AA12/AB12</f>
        <v>3.9981605337977483E-2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I12" s="1"/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7" x14ac:dyDescent="0.25">
      <c r="A13" s="16">
        <v>2</v>
      </c>
      <c r="B13" s="51" t="s">
        <v>6</v>
      </c>
      <c r="C13" s="9">
        <f>1/D12</f>
        <v>1</v>
      </c>
      <c r="D13" s="9">
        <v>1</v>
      </c>
      <c r="E13" s="9">
        <f>1/6</f>
        <v>0.16666666666666666</v>
      </c>
      <c r="F13" s="10">
        <f>1/5</f>
        <v>0.2</v>
      </c>
      <c r="G13" s="2"/>
      <c r="H13" s="1"/>
      <c r="L13" s="1"/>
      <c r="M13" s="69">
        <f t="shared" ref="M13:M15" si="23">+C13/C$16</f>
        <v>0.1</v>
      </c>
      <c r="N13" s="70">
        <f t="shared" si="17"/>
        <v>7.6923076923076927E-2</v>
      </c>
      <c r="O13" s="70">
        <f t="shared" si="18"/>
        <v>0.1</v>
      </c>
      <c r="P13" s="71">
        <f t="shared" si="19"/>
        <v>4.2553191489361701E-2</v>
      </c>
      <c r="Q13" s="9"/>
      <c r="R13" s="1"/>
      <c r="S13" s="1"/>
      <c r="T13" s="1"/>
      <c r="U13" s="1"/>
      <c r="V13" s="16">
        <v>2</v>
      </c>
      <c r="W13" s="72">
        <f t="shared" si="20"/>
        <v>7.9869067103109662E-2</v>
      </c>
      <c r="X13" s="1"/>
      <c r="Y13" s="73">
        <v>0.32139116202945994</v>
      </c>
      <c r="Z13" s="74">
        <f t="shared" ref="Z13:Z15" si="24">+Y13/W13</f>
        <v>4.0239754098360656</v>
      </c>
      <c r="AA13" s="1"/>
      <c r="AB13" s="1"/>
      <c r="AC13" s="64"/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I13" s="1"/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1</v>
      </c>
      <c r="AN13" s="89">
        <f>+VLOOKUP(D12,$AE$4:$AH$20,3,FALSE)</f>
        <v>1</v>
      </c>
      <c r="AO13" s="89">
        <f>+VLOOKUP(D12,$AE$4:$AH$20,4,FALSE)</f>
        <v>1</v>
      </c>
      <c r="AP13" s="89">
        <f>+VLOOKUP(E12,$AE$4:$AH$20,2,FALSE)</f>
        <v>0.14285714285714285</v>
      </c>
      <c r="AQ13" s="89">
        <f>+VLOOKUP(E12,$AE$4:$AH$20,3,FALSE)</f>
        <v>0.16666666666666666</v>
      </c>
      <c r="AR13" s="89">
        <f>+VLOOKUP(E12,$AE$4:$AH$20,3,FALSE)</f>
        <v>0.16666666666666666</v>
      </c>
    </row>
    <row r="14" spans="1:47" x14ac:dyDescent="0.25">
      <c r="A14" s="16">
        <v>3</v>
      </c>
      <c r="B14" s="51" t="s">
        <v>7</v>
      </c>
      <c r="C14" s="9">
        <f>1/E12</f>
        <v>6</v>
      </c>
      <c r="D14" s="9">
        <f>1/E13</f>
        <v>6</v>
      </c>
      <c r="E14" s="9">
        <v>1</v>
      </c>
      <c r="F14" s="10">
        <v>3</v>
      </c>
      <c r="G14" s="2"/>
      <c r="H14" s="1"/>
      <c r="L14" s="1"/>
      <c r="M14" s="69">
        <f t="shared" si="23"/>
        <v>0.6</v>
      </c>
      <c r="N14" s="70">
        <f t="shared" si="17"/>
        <v>0.46153846153846156</v>
      </c>
      <c r="O14" s="70">
        <f t="shared" si="18"/>
        <v>0.60000000000000009</v>
      </c>
      <c r="P14" s="71">
        <f t="shared" si="19"/>
        <v>0.63829787234042545</v>
      </c>
      <c r="Q14" s="9"/>
      <c r="R14" s="1"/>
      <c r="S14" s="1"/>
      <c r="T14" s="1"/>
      <c r="U14" s="1"/>
      <c r="V14" s="16">
        <v>3</v>
      </c>
      <c r="W14" s="72">
        <f t="shared" si="20"/>
        <v>0.5749590834697218</v>
      </c>
      <c r="X14" s="1"/>
      <c r="Y14" s="73">
        <v>2.3771685761047463</v>
      </c>
      <c r="Z14" s="74">
        <f t="shared" si="24"/>
        <v>4.1345004269854826</v>
      </c>
      <c r="AA14" s="1"/>
      <c r="AB14" s="1"/>
      <c r="AC14" s="64"/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I14" s="1"/>
      <c r="AJ14" s="89">
        <f t="shared" ref="AJ14:AJ15" si="28">+VLOOKUP(C13,$AE$4:$AH$20,2,FALSE)</f>
        <v>1</v>
      </c>
      <c r="AK14" s="89">
        <f t="shared" ref="AK14:AK15" si="29">+VLOOKUP(C13,$AE$4:$AH$20,3,FALSE)</f>
        <v>1</v>
      </c>
      <c r="AL14" s="89">
        <f t="shared" ref="AL14:AL15" si="30">+VLOOKUP(C13,$AE$4:$AH$20,4,FALSE)</f>
        <v>1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0.14285714285714285</v>
      </c>
      <c r="AQ14" s="89">
        <f t="shared" ref="AQ14:AQ15" si="35">+VLOOKUP(E13,$AE$4:$AH$20,3,FALSE)</f>
        <v>0.16666666666666666</v>
      </c>
      <c r="AR14" s="89">
        <f t="shared" ref="AR14:AR15" si="36">+VLOOKUP(E13,$AE$4:$AH$20,3,FALSE)</f>
        <v>0.16666666666666666</v>
      </c>
    </row>
    <row r="15" spans="1:47" ht="15.75" thickBot="1" x14ac:dyDescent="0.3">
      <c r="A15" s="17">
        <v>4</v>
      </c>
      <c r="B15" s="38" t="s">
        <v>8</v>
      </c>
      <c r="C15" s="11">
        <f>1/F12</f>
        <v>2</v>
      </c>
      <c r="D15" s="11">
        <f>1/F13</f>
        <v>5</v>
      </c>
      <c r="E15" s="11">
        <f>1/F14</f>
        <v>0.33333333333333331</v>
      </c>
      <c r="F15" s="12">
        <v>1</v>
      </c>
      <c r="G15" s="2"/>
      <c r="H15" s="1"/>
      <c r="L15" s="1"/>
      <c r="M15" s="76">
        <f t="shared" si="23"/>
        <v>0.2</v>
      </c>
      <c r="N15" s="77">
        <f t="shared" si="17"/>
        <v>0.38461538461538464</v>
      </c>
      <c r="O15" s="77">
        <f t="shared" si="18"/>
        <v>0.2</v>
      </c>
      <c r="P15" s="78">
        <f t="shared" si="19"/>
        <v>0.21276595744680851</v>
      </c>
      <c r="Q15" s="9"/>
      <c r="R15" s="1"/>
      <c r="S15" s="1"/>
      <c r="T15" s="1"/>
      <c r="U15" s="1"/>
      <c r="V15" s="17">
        <v>4</v>
      </c>
      <c r="W15" s="72">
        <f t="shared" si="20"/>
        <v>0.2493453355155483</v>
      </c>
      <c r="X15" s="1"/>
      <c r="Y15" s="73">
        <v>1.0319967266775778</v>
      </c>
      <c r="Z15" s="74">
        <f t="shared" si="24"/>
        <v>4.1388250738431243</v>
      </c>
      <c r="AA15" s="1"/>
      <c r="AB15" s="1"/>
      <c r="AC15" s="64"/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I15" s="1"/>
      <c r="AJ15" s="89">
        <f t="shared" si="28"/>
        <v>5</v>
      </c>
      <c r="AK15" s="89">
        <f t="shared" si="29"/>
        <v>6</v>
      </c>
      <c r="AL15" s="89">
        <f t="shared" si="30"/>
        <v>7</v>
      </c>
      <c r="AM15" s="89">
        <f t="shared" si="31"/>
        <v>5</v>
      </c>
      <c r="AN15" s="89">
        <f t="shared" si="32"/>
        <v>6</v>
      </c>
      <c r="AO15" s="89">
        <f t="shared" si="33"/>
        <v>7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7" x14ac:dyDescent="0.25">
      <c r="A16" s="58"/>
      <c r="B16" s="53"/>
      <c r="C16" s="2">
        <f>+SUM(C12:C15)</f>
        <v>10</v>
      </c>
      <c r="D16" s="2">
        <f t="shared" ref="D16:F16" si="38">+SUM(D12:D15)</f>
        <v>13</v>
      </c>
      <c r="E16" s="2">
        <f t="shared" si="38"/>
        <v>1.6666666666666665</v>
      </c>
      <c r="F16" s="2">
        <f t="shared" si="38"/>
        <v>4.7</v>
      </c>
      <c r="G16" s="2"/>
      <c r="H16" s="1"/>
      <c r="L16" s="64"/>
      <c r="M16" s="79"/>
      <c r="N16" s="2"/>
      <c r="O16" s="2"/>
      <c r="P16" s="2"/>
      <c r="Q16" s="2"/>
      <c r="R16" s="1"/>
      <c r="S16" s="1"/>
      <c r="T16" s="1"/>
      <c r="U16" s="1"/>
      <c r="W16" s="80"/>
      <c r="X16" s="1"/>
      <c r="Y16" s="81" t="s">
        <v>19</v>
      </c>
      <c r="Z16" s="74">
        <f>+AVERAGE(Z12:Z15)</f>
        <v>4.1079503344125392</v>
      </c>
      <c r="AA16" s="1"/>
      <c r="AB16" s="1"/>
      <c r="AC16" s="64"/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  <c r="AI16" s="1"/>
    </row>
    <row r="17" spans="1:50" x14ac:dyDescent="0.25">
      <c r="A17" s="63"/>
      <c r="B17" s="1"/>
      <c r="C17" s="1"/>
      <c r="D17" s="1"/>
      <c r="E17" s="1"/>
      <c r="F17" s="1"/>
      <c r="G17" s="1"/>
      <c r="H17" s="1"/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0" ht="15.75" thickBot="1" x14ac:dyDescent="0.3">
      <c r="A18" s="63"/>
      <c r="B18" s="1"/>
      <c r="C18" s="1"/>
      <c r="D18" s="1"/>
      <c r="E18" s="1"/>
      <c r="F18" s="1"/>
      <c r="G18" s="1"/>
      <c r="H18" s="1"/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0" x14ac:dyDescent="0.25">
      <c r="A19" s="14">
        <v>0</v>
      </c>
      <c r="B19" s="5" t="s">
        <v>4</v>
      </c>
      <c r="C19" s="5">
        <v>1</v>
      </c>
      <c r="D19" s="5">
        <v>2</v>
      </c>
      <c r="E19" s="6">
        <v>3</v>
      </c>
      <c r="F19" s="59"/>
      <c r="G19" s="59"/>
      <c r="H19" s="1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R19" s="1"/>
      <c r="S19" s="1"/>
      <c r="T19" s="1"/>
      <c r="U19" s="1"/>
      <c r="V19" s="83">
        <v>0</v>
      </c>
      <c r="W19" s="16" t="s">
        <v>18</v>
      </c>
      <c r="X19" s="1"/>
      <c r="Y19" s="13"/>
      <c r="Z19" s="1"/>
      <c r="AA19" s="1"/>
      <c r="AB19" s="1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0" x14ac:dyDescent="0.25">
      <c r="A20" s="16">
        <v>1</v>
      </c>
      <c r="B20" s="55" t="s">
        <v>9</v>
      </c>
      <c r="C20" s="9">
        <v>1</v>
      </c>
      <c r="D20" s="9">
        <v>3</v>
      </c>
      <c r="E20" s="10">
        <f>1/6</f>
        <v>0.16666666666666666</v>
      </c>
      <c r="F20" s="9"/>
      <c r="G20" s="9"/>
      <c r="H20" s="1"/>
      <c r="L20" s="68">
        <f>+AC20</f>
        <v>8.8206057889260697E-2</v>
      </c>
      <c r="M20" s="69">
        <f>+C20/C$23</f>
        <v>0.13636363636363638</v>
      </c>
      <c r="N20" s="70">
        <f t="shared" ref="N20:N22" si="39">+D20/D$23</f>
        <v>0.27272727272727271</v>
      </c>
      <c r="O20" s="71">
        <f t="shared" ref="O20:O22" si="40">+E20/E$23</f>
        <v>0.12727272727272726</v>
      </c>
      <c r="P20" s="9"/>
      <c r="Q20" s="9"/>
      <c r="R20" s="1"/>
      <c r="S20" s="1"/>
      <c r="T20" s="1"/>
      <c r="U20" s="1"/>
      <c r="V20" s="84">
        <v>1</v>
      </c>
      <c r="W20" s="72">
        <f t="shared" ref="W20:W22" si="41">+AVERAGE(M20:U20)</f>
        <v>0.1787878787878788</v>
      </c>
      <c r="X20" s="1"/>
      <c r="Y20" s="73">
        <f t="array" ref="Y20:Y22">+MMULT(C20:E22,W20:W22)</f>
        <v>0.54747474747474745</v>
      </c>
      <c r="Z20" s="74">
        <f>+Y20/W20</f>
        <v>3.0621468926553668</v>
      </c>
      <c r="AA20" s="74">
        <f>+(Z24-3)/2</f>
        <v>5.1159513575771198E-2</v>
      </c>
      <c r="AB20" s="74">
        <v>0.57999999999999996</v>
      </c>
      <c r="AC20" s="75">
        <f>+AA20/AB20</f>
        <v>8.8206057889260697E-2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I20" s="1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16">
        <v>2</v>
      </c>
      <c r="B21" s="55" t="s">
        <v>10</v>
      </c>
      <c r="C21" s="9">
        <f>1/D20</f>
        <v>0.33333333333333331</v>
      </c>
      <c r="D21" s="9">
        <v>1</v>
      </c>
      <c r="E21" s="10">
        <f>1/7</f>
        <v>0.14285714285714285</v>
      </c>
      <c r="F21" s="9"/>
      <c r="G21" s="9"/>
      <c r="H21" s="1"/>
      <c r="L21" s="1"/>
      <c r="M21" s="69">
        <f t="shared" ref="M21:M22" si="42">+C21/C$23</f>
        <v>4.5454545454545456E-2</v>
      </c>
      <c r="N21" s="70">
        <f t="shared" si="39"/>
        <v>9.0909090909090912E-2</v>
      </c>
      <c r="O21" s="71">
        <f t="shared" si="40"/>
        <v>0.10909090909090909</v>
      </c>
      <c r="P21" s="9"/>
      <c r="Q21" s="9"/>
      <c r="R21" s="1"/>
      <c r="S21" s="1"/>
      <c r="T21" s="1"/>
      <c r="U21" s="1"/>
      <c r="V21" s="84">
        <v>2</v>
      </c>
      <c r="W21" s="72">
        <f t="shared" si="41"/>
        <v>8.1818181818181804E-2</v>
      </c>
      <c r="X21" s="1"/>
      <c r="Y21" s="73">
        <v>0.24704184704184703</v>
      </c>
      <c r="Z21" s="74">
        <f t="shared" ref="Z21:Z22" si="43">+Y21/W21</f>
        <v>3.0194003527336863</v>
      </c>
      <c r="AA21" s="1"/>
      <c r="AB21" s="1"/>
      <c r="AC21" s="64"/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2</v>
      </c>
      <c r="AN21" s="89">
        <f>+VLOOKUP(D20,$AE$4:$AH$20,3,FALSE)</f>
        <v>3</v>
      </c>
      <c r="AO21" s="89">
        <f>+VLOOKUP(D20,$AE$4:$AH$20,4,FALSE)</f>
        <v>4</v>
      </c>
      <c r="AP21" s="89">
        <f>+VLOOKUP(E20,$AE$4:$AH$20,2,FALSE)</f>
        <v>0.14285714285714285</v>
      </c>
      <c r="AQ21" s="89">
        <f>+VLOOKUP(E20,$AE$4:$AH$20,3,FALSE)</f>
        <v>0.16666666666666666</v>
      </c>
      <c r="AR21" s="89">
        <f>+VLOOKUP(E20,$AE$4:$AH$20,3,FALSE)</f>
        <v>0.16666666666666666</v>
      </c>
    </row>
    <row r="22" spans="1:50" ht="15.75" thickBot="1" x14ac:dyDescent="0.3">
      <c r="A22" s="17">
        <v>3</v>
      </c>
      <c r="B22" s="38" t="s">
        <v>11</v>
      </c>
      <c r="C22" s="11">
        <f>1/E20</f>
        <v>6</v>
      </c>
      <c r="D22" s="11">
        <f>1/E21</f>
        <v>7</v>
      </c>
      <c r="E22" s="12">
        <v>1</v>
      </c>
      <c r="F22" s="9"/>
      <c r="G22" s="9"/>
      <c r="H22" s="1"/>
      <c r="L22" s="1"/>
      <c r="M22" s="76">
        <f t="shared" si="42"/>
        <v>0.81818181818181823</v>
      </c>
      <c r="N22" s="77">
        <f t="shared" si="39"/>
        <v>0.63636363636363635</v>
      </c>
      <c r="O22" s="78">
        <f t="shared" si="40"/>
        <v>0.76363636363636367</v>
      </c>
      <c r="P22" s="9"/>
      <c r="Q22" s="9"/>
      <c r="R22" s="1"/>
      <c r="S22" s="1"/>
      <c r="T22" s="1"/>
      <c r="U22" s="1"/>
      <c r="V22" s="85">
        <v>3</v>
      </c>
      <c r="W22" s="72">
        <f t="shared" si="41"/>
        <v>0.73939393939393938</v>
      </c>
      <c r="X22" s="1"/>
      <c r="Y22" s="73">
        <v>2.3848484848484848</v>
      </c>
      <c r="Z22" s="74">
        <f t="shared" si="43"/>
        <v>3.2254098360655736</v>
      </c>
      <c r="AA22" s="1"/>
      <c r="AB22" s="1"/>
      <c r="AC22" s="64"/>
      <c r="AJ22" s="89">
        <f t="shared" ref="AJ22:AJ23" si="44">+VLOOKUP(C21,$AE$4:$AH$20,2,FALSE)</f>
        <v>0.25</v>
      </c>
      <c r="AK22" s="89">
        <f t="shared" ref="AK22:AK23" si="45">+VLOOKUP(C21,$AE$4:$AH$20,3,FALSE)</f>
        <v>0.33333333333333331</v>
      </c>
      <c r="AL22" s="89">
        <f t="shared" ref="AL22:AL23" si="46">+VLOOKUP(C21,$AE$4:$AH$20,4,FALSE)</f>
        <v>0.5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0.125</v>
      </c>
      <c r="AQ22" s="89">
        <f t="shared" ref="AQ22:AQ23" si="51">+VLOOKUP(E21,$AE$4:$AH$20,3,FALSE)</f>
        <v>0.14285714285714285</v>
      </c>
      <c r="AR22" s="89">
        <f t="shared" ref="AR22:AR23" si="52">+VLOOKUP(E21,$AE$4:$AH$20,3,FALSE)</f>
        <v>0.14285714285714285</v>
      </c>
    </row>
    <row r="23" spans="1:50" x14ac:dyDescent="0.25">
      <c r="A23" s="7"/>
      <c r="B23" s="1"/>
      <c r="C23" s="2">
        <f>+SUM(C20:C22)</f>
        <v>7.333333333333333</v>
      </c>
      <c r="D23" s="2">
        <f>+SUM(D20:D22)</f>
        <v>11</v>
      </c>
      <c r="E23" s="2">
        <f>+SUM(E20:E22)</f>
        <v>1.3095238095238095</v>
      </c>
      <c r="F23" s="9"/>
      <c r="G23" s="9"/>
      <c r="H23" s="1"/>
      <c r="L23" s="1"/>
      <c r="M23" s="79"/>
      <c r="N23" s="2"/>
      <c r="O23" s="2"/>
      <c r="P23" s="9"/>
      <c r="Q23" s="9"/>
      <c r="R23" s="1"/>
      <c r="S23" s="1"/>
      <c r="T23" s="1"/>
      <c r="U23" s="1"/>
      <c r="W23" s="80"/>
      <c r="X23" s="1"/>
      <c r="Y23" s="73"/>
      <c r="Z23" s="74"/>
      <c r="AA23" s="1"/>
      <c r="AB23" s="1"/>
      <c r="AC23" s="64"/>
      <c r="AJ23" s="89">
        <f t="shared" si="44"/>
        <v>5</v>
      </c>
      <c r="AK23" s="89">
        <f t="shared" si="45"/>
        <v>6</v>
      </c>
      <c r="AL23" s="89">
        <f t="shared" si="46"/>
        <v>7</v>
      </c>
      <c r="AM23" s="89">
        <f t="shared" si="47"/>
        <v>6</v>
      </c>
      <c r="AN23" s="89">
        <f t="shared" si="48"/>
        <v>7</v>
      </c>
      <c r="AO23" s="89">
        <f t="shared" si="49"/>
        <v>8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x14ac:dyDescent="0.25">
      <c r="A24" s="7"/>
      <c r="B24" s="60"/>
      <c r="C24" s="9"/>
      <c r="D24" s="9"/>
      <c r="E24" s="9"/>
      <c r="F24" s="9"/>
      <c r="G24" s="9"/>
      <c r="H24" s="1"/>
      <c r="L24" s="64"/>
      <c r="M24" s="79"/>
      <c r="N24" s="2"/>
      <c r="O24" s="2"/>
      <c r="P24" s="2"/>
      <c r="Q24" s="2"/>
      <c r="R24" s="1"/>
      <c r="S24" s="1"/>
      <c r="T24" s="1"/>
      <c r="U24" s="1"/>
      <c r="W24" s="80"/>
      <c r="X24" s="1"/>
      <c r="Y24" s="81" t="s">
        <v>19</v>
      </c>
      <c r="Z24" s="74">
        <f>+AVERAGE(Z20:Z23)</f>
        <v>3.1023190271515424</v>
      </c>
      <c r="AA24" s="1"/>
      <c r="AB24" s="1"/>
      <c r="AC24" s="64"/>
    </row>
    <row r="25" spans="1:50" ht="15.75" thickBot="1" x14ac:dyDescent="0.3">
      <c r="A25" s="63"/>
      <c r="B25" s="1"/>
      <c r="C25" s="2"/>
      <c r="D25" s="2"/>
      <c r="E25" s="2"/>
      <c r="F25" s="2"/>
      <c r="G25" s="2"/>
      <c r="H25" s="1"/>
    </row>
    <row r="26" spans="1:50" x14ac:dyDescent="0.25">
      <c r="A26" s="14">
        <v>0</v>
      </c>
      <c r="B26" s="20" t="s">
        <v>3</v>
      </c>
      <c r="C26" s="5">
        <v>1</v>
      </c>
      <c r="D26" s="5">
        <v>2</v>
      </c>
      <c r="E26" s="5">
        <v>3</v>
      </c>
      <c r="F26" s="5">
        <v>4</v>
      </c>
      <c r="G26" s="18">
        <v>5</v>
      </c>
      <c r="H26" s="1"/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R26" s="1"/>
      <c r="S26" s="1"/>
      <c r="T26" s="1"/>
      <c r="U26" s="1"/>
      <c r="V26" s="14">
        <v>0</v>
      </c>
      <c r="W26" s="16" t="s">
        <v>18</v>
      </c>
      <c r="X26" s="1"/>
      <c r="Y26" s="81"/>
      <c r="Z26" s="1"/>
      <c r="AA26" s="1"/>
      <c r="AB26" s="1"/>
    </row>
    <row r="27" spans="1:50" x14ac:dyDescent="0.25">
      <c r="A27" s="16">
        <v>1</v>
      </c>
      <c r="B27" s="55" t="s">
        <v>12</v>
      </c>
      <c r="C27" s="9">
        <v>1</v>
      </c>
      <c r="D27" s="9">
        <v>6</v>
      </c>
      <c r="E27" s="9">
        <v>6</v>
      </c>
      <c r="F27" s="9">
        <v>6</v>
      </c>
      <c r="G27" s="3">
        <v>3</v>
      </c>
      <c r="H27" s="1"/>
      <c r="L27" s="68">
        <f>+AC27</f>
        <v>7.6372857022180343E-2</v>
      </c>
      <c r="M27" s="69">
        <f>+C27/C$32</f>
        <v>0.54545454545454541</v>
      </c>
      <c r="N27" s="70">
        <f t="shared" ref="N27:N31" si="53">+D27/D$32</f>
        <v>0.46153846153846156</v>
      </c>
      <c r="O27" s="70">
        <f t="shared" ref="O27:O31" si="54">+E27/E$32</f>
        <v>0.35294117647058826</v>
      </c>
      <c r="P27" s="70">
        <f t="shared" ref="P27:P31" si="55">+F27/F$32</f>
        <v>0.41860465116279066</v>
      </c>
      <c r="Q27" s="71">
        <f t="shared" ref="Q27:Q31" si="56">+G27/G$32</f>
        <v>0.65217391304347816</v>
      </c>
      <c r="R27" s="1"/>
      <c r="S27" s="1"/>
      <c r="T27" s="1"/>
      <c r="U27" s="1"/>
      <c r="V27" s="16">
        <v>1</v>
      </c>
      <c r="W27" s="72">
        <f>+AVERAGE(M27:U27)</f>
        <v>0.48614254953397279</v>
      </c>
      <c r="X27" s="1"/>
      <c r="Y27" s="73">
        <f t="array" ref="Y27:Y31">+MMULT(C27:G31,W27:W31)</f>
        <v>2.7132194160446108</v>
      </c>
      <c r="Z27" s="74">
        <f t="shared" ref="Z27:Z31" si="57">+Y27/W27</f>
        <v>5.581118992043721</v>
      </c>
      <c r="AA27" s="74">
        <f>+(Z32-5)/4</f>
        <v>8.5537599864841996E-2</v>
      </c>
      <c r="AB27" s="74">
        <v>1.1200000000000001</v>
      </c>
      <c r="AC27" s="75">
        <f>+AA27/AB27</f>
        <v>7.6372857022180343E-2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x14ac:dyDescent="0.25">
      <c r="A28" s="16">
        <v>2</v>
      </c>
      <c r="B28" s="55" t="s">
        <v>13</v>
      </c>
      <c r="C28" s="9">
        <f>1/D27</f>
        <v>0.16666666666666666</v>
      </c>
      <c r="D28" s="9">
        <v>1</v>
      </c>
      <c r="E28" s="9">
        <v>2</v>
      </c>
      <c r="F28" s="9">
        <v>2</v>
      </c>
      <c r="G28" s="3">
        <f>1/5</f>
        <v>0.2</v>
      </c>
      <c r="H28" s="1"/>
      <c r="L28" s="1"/>
      <c r="M28" s="69">
        <f t="shared" ref="M28:M31" si="58">+C28/C$32</f>
        <v>9.0909090909090898E-2</v>
      </c>
      <c r="N28" s="70">
        <f t="shared" si="53"/>
        <v>7.6923076923076927E-2</v>
      </c>
      <c r="O28" s="70">
        <f t="shared" si="54"/>
        <v>0.11764705882352941</v>
      </c>
      <c r="P28" s="70">
        <f t="shared" si="55"/>
        <v>0.13953488372093023</v>
      </c>
      <c r="Q28" s="71">
        <f t="shared" si="56"/>
        <v>4.3478260869565216E-2</v>
      </c>
      <c r="R28" s="1"/>
      <c r="S28" s="1"/>
      <c r="T28" s="1"/>
      <c r="U28" s="1"/>
      <c r="V28" s="16">
        <v>2</v>
      </c>
      <c r="W28" s="72">
        <f t="shared" ref="W28:W31" si="59">+AVERAGE(M28:U28)</f>
        <v>9.3698474249238536E-2</v>
      </c>
      <c r="X28" s="1"/>
      <c r="Y28" s="73">
        <v>0.50139948316716298</v>
      </c>
      <c r="Z28" s="74">
        <f t="shared" si="57"/>
        <v>5.3512022173748228</v>
      </c>
      <c r="AA28" s="1"/>
      <c r="AB28" s="1"/>
      <c r="AC28" s="64"/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5</v>
      </c>
      <c r="AN28" s="89">
        <f>+VLOOKUP(D27,$AE$4:$AH$20,3,FALSE)</f>
        <v>6</v>
      </c>
      <c r="AO28" s="89">
        <f>+VLOOKUP(D27,$AE$4:$AH$20,4,FALSE)</f>
        <v>7</v>
      </c>
      <c r="AP28" s="89">
        <f>+VLOOKUP(E27,$AE$4:$AH$20,2,FALSE)</f>
        <v>5</v>
      </c>
      <c r="AQ28" s="89">
        <f>+VLOOKUP(E27,$AE$4:$AH$20,3,FALSE)</f>
        <v>6</v>
      </c>
      <c r="AR28" s="89">
        <f>+VLOOKUP(E27,$AE$4:$AH$20,3,FALSE)</f>
        <v>6</v>
      </c>
      <c r="AS28" s="89">
        <f>+VLOOKUP(F27,$AE$4:$AH$20,2,FALSE)</f>
        <v>5</v>
      </c>
      <c r="AT28" s="89">
        <f>+VLOOKUP(F27,$AE$4:$AH$20,3,FALSE)</f>
        <v>6</v>
      </c>
      <c r="AU28" s="89">
        <f>+VLOOKUP(F27,$AE$4:$AH$20,4,FALSE)</f>
        <v>7</v>
      </c>
      <c r="AV28" s="89">
        <f>+VLOOKUP(G27,$AE$4:$AH$20,2,FALSE)</f>
        <v>2</v>
      </c>
      <c r="AW28" s="89">
        <f>+VLOOKUP(G27,$AE$4:$AH$20,3,FALSE)</f>
        <v>3</v>
      </c>
      <c r="AX28" s="89">
        <f>+VLOOKUP(G27,$AE$4:$AH$20,4,FALSE)</f>
        <v>4</v>
      </c>
    </row>
    <row r="29" spans="1:50" x14ac:dyDescent="0.25">
      <c r="A29" s="16">
        <v>3</v>
      </c>
      <c r="B29" s="55" t="s">
        <v>14</v>
      </c>
      <c r="C29" s="9">
        <f>1/E27</f>
        <v>0.16666666666666666</v>
      </c>
      <c r="D29" s="9">
        <f>1/E28</f>
        <v>0.5</v>
      </c>
      <c r="E29" s="9">
        <v>1</v>
      </c>
      <c r="F29" s="9">
        <f>1/3</f>
        <v>0.33333333333333331</v>
      </c>
      <c r="G29" s="3">
        <f>1/5</f>
        <v>0.2</v>
      </c>
      <c r="H29" s="1"/>
      <c r="L29" s="1"/>
      <c r="M29" s="69">
        <f t="shared" si="58"/>
        <v>9.0909090909090898E-2</v>
      </c>
      <c r="N29" s="70">
        <f t="shared" si="53"/>
        <v>3.8461538461538464E-2</v>
      </c>
      <c r="O29" s="70">
        <f t="shared" si="54"/>
        <v>5.8823529411764705E-2</v>
      </c>
      <c r="P29" s="70">
        <f t="shared" si="55"/>
        <v>2.3255813953488368E-2</v>
      </c>
      <c r="Q29" s="71">
        <f t="shared" si="56"/>
        <v>4.3478260869565216E-2</v>
      </c>
      <c r="R29" s="1"/>
      <c r="S29" s="1"/>
      <c r="T29" s="1"/>
      <c r="U29" s="1"/>
      <c r="V29" s="16">
        <v>3</v>
      </c>
      <c r="W29" s="72">
        <f t="shared" si="59"/>
        <v>5.0985646721089538E-2</v>
      </c>
      <c r="X29" s="1"/>
      <c r="Y29" s="73">
        <v>0.26386895920946951</v>
      </c>
      <c r="Z29" s="74">
        <f t="shared" si="57"/>
        <v>5.1753576972933368</v>
      </c>
      <c r="AA29" s="1"/>
      <c r="AB29" s="1"/>
      <c r="AC29" s="64"/>
      <c r="AJ29" s="89">
        <f t="shared" ref="AJ29:AJ32" si="60">+VLOOKUP(C28,$AE$4:$AH$20,2,FALSE)</f>
        <v>0.14285714285714285</v>
      </c>
      <c r="AK29" s="89">
        <f t="shared" ref="AK29:AK32" si="61">+VLOOKUP(C28,$AE$4:$AH$20,3,FALSE)</f>
        <v>0.16666666666666666</v>
      </c>
      <c r="AL29" s="89">
        <f t="shared" ref="AL29:AL32" si="62">+VLOOKUP(C28,$AE$4:$AH$20,4,FALSE)</f>
        <v>0.2</v>
      </c>
      <c r="AM29" s="89">
        <f t="shared" ref="AM29:AM32" si="63">+VLOOKUP(D28,$AE$4:$AH$20,2,FALSE)</f>
        <v>1</v>
      </c>
      <c r="AN29" s="89">
        <f t="shared" ref="AN29:AN32" si="64">+VLOOKUP(D28,$AE$4:$AH$20,3,FALSE)</f>
        <v>1</v>
      </c>
      <c r="AO29" s="89">
        <f t="shared" ref="AO29:AO32" si="65">+VLOOKUP(D28,$AE$4:$AH$20,4,FALSE)</f>
        <v>1</v>
      </c>
      <c r="AP29" s="89">
        <f t="shared" ref="AP29:AP32" si="66">+VLOOKUP(E28,$AE$4:$AH$20,2,FALSE)</f>
        <v>1</v>
      </c>
      <c r="AQ29" s="89">
        <f t="shared" ref="AQ29:AQ32" si="67">+VLOOKUP(E28,$AE$4:$AH$20,3,FALSE)</f>
        <v>2</v>
      </c>
      <c r="AR29" s="89">
        <f t="shared" ref="AR29:AR32" si="68">+VLOOKUP(E28,$AE$4:$AH$20,3,FALSE)</f>
        <v>2</v>
      </c>
      <c r="AS29" s="89">
        <f t="shared" ref="AS29:AS32" si="69">+VLOOKUP(F28,$AE$4:$AH$20,2,FALSE)</f>
        <v>1</v>
      </c>
      <c r="AT29" s="89">
        <f t="shared" ref="AT29:AT32" si="70">+VLOOKUP(F28,$AE$4:$AH$20,3,FALSE)</f>
        <v>2</v>
      </c>
      <c r="AU29" s="89">
        <f t="shared" ref="AU29:AU32" si="71">+VLOOKUP(F28,$AE$4:$AH$20,4,FALSE)</f>
        <v>3</v>
      </c>
      <c r="AV29" s="89">
        <f t="shared" ref="AV29:AV32" si="72">+VLOOKUP(G28,$AE$4:$AH$20,2,FALSE)</f>
        <v>0.16666666666666666</v>
      </c>
      <c r="AW29" s="89">
        <f t="shared" ref="AW29:AW32" si="73">+VLOOKUP(G28,$AE$4:$AH$20,3,FALSE)</f>
        <v>0.2</v>
      </c>
      <c r="AX29" s="89">
        <f t="shared" ref="AX29:AX32" si="74">+VLOOKUP(G28,$AE$4:$AH$20,4,FALSE)</f>
        <v>0.25</v>
      </c>
    </row>
    <row r="30" spans="1:50" x14ac:dyDescent="0.25">
      <c r="A30" s="16">
        <v>4</v>
      </c>
      <c r="B30" s="55" t="s">
        <v>15</v>
      </c>
      <c r="C30" s="9">
        <f>1/F27</f>
        <v>0.16666666666666666</v>
      </c>
      <c r="D30" s="9">
        <f>1/F28</f>
        <v>0.5</v>
      </c>
      <c r="E30" s="9">
        <f>1/F29</f>
        <v>3</v>
      </c>
      <c r="F30" s="9">
        <v>1</v>
      </c>
      <c r="G30" s="3">
        <f>1/5</f>
        <v>0.2</v>
      </c>
      <c r="H30" s="1"/>
      <c r="L30" s="1"/>
      <c r="M30" s="69">
        <f t="shared" si="58"/>
        <v>9.0909090909090898E-2</v>
      </c>
      <c r="N30" s="70">
        <f t="shared" si="53"/>
        <v>3.8461538461538464E-2</v>
      </c>
      <c r="O30" s="70">
        <f t="shared" si="54"/>
        <v>0.17647058823529413</v>
      </c>
      <c r="P30" s="70">
        <f t="shared" si="55"/>
        <v>6.9767441860465115E-2</v>
      </c>
      <c r="Q30" s="71">
        <f t="shared" si="56"/>
        <v>4.3478260869565216E-2</v>
      </c>
      <c r="R30" s="1"/>
      <c r="S30" s="1"/>
      <c r="T30" s="1"/>
      <c r="U30" s="1"/>
      <c r="V30" s="16">
        <v>4</v>
      </c>
      <c r="W30" s="72">
        <f t="shared" si="59"/>
        <v>8.3817384067190775E-2</v>
      </c>
      <c r="X30" s="1"/>
      <c r="Y30" s="73">
        <v>0.42171850869644245</v>
      </c>
      <c r="Z30" s="74">
        <f t="shared" si="57"/>
        <v>5.0313966892402533</v>
      </c>
      <c r="AA30" s="1"/>
      <c r="AB30" s="1"/>
      <c r="AC30" s="64"/>
      <c r="AJ30" s="89">
        <f t="shared" si="60"/>
        <v>0.14285714285714285</v>
      </c>
      <c r="AK30" s="89">
        <f t="shared" si="61"/>
        <v>0.16666666666666666</v>
      </c>
      <c r="AL30" s="89">
        <f t="shared" si="62"/>
        <v>0.2</v>
      </c>
      <c r="AM30" s="89">
        <f t="shared" si="63"/>
        <v>0.33333333333333331</v>
      </c>
      <c r="AN30" s="89">
        <f t="shared" si="64"/>
        <v>0.5</v>
      </c>
      <c r="AO30" s="89">
        <f t="shared" si="65"/>
        <v>1</v>
      </c>
      <c r="AP30" s="89">
        <f t="shared" si="66"/>
        <v>1</v>
      </c>
      <c r="AQ30" s="89">
        <f t="shared" si="67"/>
        <v>1</v>
      </c>
      <c r="AR30" s="89">
        <f t="shared" si="68"/>
        <v>1</v>
      </c>
      <c r="AS30" s="89">
        <f t="shared" si="69"/>
        <v>0.25</v>
      </c>
      <c r="AT30" s="89">
        <f t="shared" si="70"/>
        <v>0.33333333333333331</v>
      </c>
      <c r="AU30" s="89">
        <f t="shared" si="71"/>
        <v>0.5</v>
      </c>
      <c r="AV30" s="89">
        <f t="shared" si="72"/>
        <v>0.16666666666666666</v>
      </c>
      <c r="AW30" s="89">
        <f t="shared" si="73"/>
        <v>0.2</v>
      </c>
      <c r="AX30" s="89">
        <f t="shared" si="74"/>
        <v>0.25</v>
      </c>
    </row>
    <row r="31" spans="1:50" ht="15.75" thickBot="1" x14ac:dyDescent="0.3">
      <c r="A31" s="19">
        <v>5</v>
      </c>
      <c r="B31" s="38" t="s">
        <v>16</v>
      </c>
      <c r="C31" s="11">
        <f>1/G27</f>
        <v>0.33333333333333331</v>
      </c>
      <c r="D31" s="11">
        <f>1/G28</f>
        <v>5</v>
      </c>
      <c r="E31" s="11">
        <f>1/G29</f>
        <v>5</v>
      </c>
      <c r="F31" s="11">
        <f>1/G30</f>
        <v>5</v>
      </c>
      <c r="G31" s="12">
        <v>1</v>
      </c>
      <c r="H31" s="1"/>
      <c r="L31" s="1"/>
      <c r="M31" s="76">
        <f t="shared" si="58"/>
        <v>0.1818181818181818</v>
      </c>
      <c r="N31" s="77">
        <f t="shared" si="53"/>
        <v>0.38461538461538464</v>
      </c>
      <c r="O31" s="77">
        <f t="shared" si="54"/>
        <v>0.29411764705882354</v>
      </c>
      <c r="P31" s="77">
        <f t="shared" si="55"/>
        <v>0.34883720930232559</v>
      </c>
      <c r="Q31" s="78">
        <f t="shared" si="56"/>
        <v>0.21739130434782605</v>
      </c>
      <c r="R31" s="1"/>
      <c r="S31" s="1"/>
      <c r="T31" s="1"/>
      <c r="U31" s="1"/>
      <c r="V31" s="19">
        <v>5</v>
      </c>
      <c r="W31" s="72">
        <f t="shared" si="59"/>
        <v>0.28535594542850828</v>
      </c>
      <c r="X31" s="1"/>
      <c r="Y31" s="73">
        <v>1.5899109871274271</v>
      </c>
      <c r="Z31" s="74">
        <f t="shared" si="57"/>
        <v>5.5716764013447051</v>
      </c>
      <c r="AA31" s="1"/>
      <c r="AB31" s="1"/>
      <c r="AC31" s="64"/>
      <c r="AJ31" s="89">
        <f t="shared" si="60"/>
        <v>0.14285714285714285</v>
      </c>
      <c r="AK31" s="89">
        <f t="shared" si="61"/>
        <v>0.16666666666666666</v>
      </c>
      <c r="AL31" s="89">
        <f t="shared" si="62"/>
        <v>0.2</v>
      </c>
      <c r="AM31" s="89">
        <f t="shared" si="63"/>
        <v>0.33333333333333331</v>
      </c>
      <c r="AN31" s="89">
        <f t="shared" si="64"/>
        <v>0.5</v>
      </c>
      <c r="AO31" s="89">
        <f t="shared" si="65"/>
        <v>1</v>
      </c>
      <c r="AP31" s="89">
        <f t="shared" si="66"/>
        <v>2</v>
      </c>
      <c r="AQ31" s="89">
        <f t="shared" si="67"/>
        <v>3</v>
      </c>
      <c r="AR31" s="89">
        <f t="shared" si="68"/>
        <v>3</v>
      </c>
      <c r="AS31" s="89">
        <f t="shared" si="69"/>
        <v>1</v>
      </c>
      <c r="AT31" s="89">
        <f t="shared" si="70"/>
        <v>1</v>
      </c>
      <c r="AU31" s="89">
        <f t="shared" si="71"/>
        <v>1</v>
      </c>
      <c r="AV31" s="89">
        <f t="shared" si="72"/>
        <v>0.16666666666666666</v>
      </c>
      <c r="AW31" s="89">
        <f t="shared" si="73"/>
        <v>0.2</v>
      </c>
      <c r="AX31" s="89">
        <f t="shared" si="74"/>
        <v>0.25</v>
      </c>
    </row>
    <row r="32" spans="1:50" x14ac:dyDescent="0.25">
      <c r="A32" s="63"/>
      <c r="B32" s="46"/>
      <c r="C32" s="70">
        <f>+SUM(C27:C31)</f>
        <v>1.8333333333333335</v>
      </c>
      <c r="D32" s="70">
        <f t="shared" ref="D32:G32" si="75">+SUM(D27:D31)</f>
        <v>13</v>
      </c>
      <c r="E32" s="70">
        <f t="shared" si="75"/>
        <v>17</v>
      </c>
      <c r="F32" s="70">
        <f t="shared" si="75"/>
        <v>14.333333333333334</v>
      </c>
      <c r="G32" s="70">
        <f t="shared" si="75"/>
        <v>4.6000000000000005</v>
      </c>
      <c r="H32" s="1"/>
      <c r="L32" s="64"/>
      <c r="M32" s="82"/>
      <c r="N32" s="9"/>
      <c r="O32" s="9"/>
      <c r="P32" s="9"/>
      <c r="Q32" s="9"/>
      <c r="R32" s="1"/>
      <c r="S32" s="1"/>
      <c r="T32" s="1"/>
      <c r="U32" s="1"/>
      <c r="W32" s="80"/>
      <c r="X32" s="1"/>
      <c r="Y32" s="81" t="s">
        <v>19</v>
      </c>
      <c r="Z32" s="74">
        <f>+AVERAGE(Z27:Z31)</f>
        <v>5.342150399459368</v>
      </c>
      <c r="AA32" s="1"/>
      <c r="AB32" s="1"/>
      <c r="AC32" s="64"/>
      <c r="AJ32" s="89">
        <f t="shared" si="60"/>
        <v>0.25</v>
      </c>
      <c r="AK32" s="89">
        <f t="shared" si="61"/>
        <v>0.33333333333333331</v>
      </c>
      <c r="AL32" s="89">
        <f t="shared" si="62"/>
        <v>0.5</v>
      </c>
      <c r="AM32" s="89">
        <f t="shared" si="63"/>
        <v>4</v>
      </c>
      <c r="AN32" s="89">
        <f t="shared" si="64"/>
        <v>5</v>
      </c>
      <c r="AO32" s="89">
        <f t="shared" si="65"/>
        <v>6</v>
      </c>
      <c r="AP32" s="89">
        <f t="shared" si="66"/>
        <v>4</v>
      </c>
      <c r="AQ32" s="89">
        <f t="shared" si="67"/>
        <v>5</v>
      </c>
      <c r="AR32" s="89">
        <f t="shared" si="68"/>
        <v>5</v>
      </c>
      <c r="AS32" s="89">
        <f t="shared" si="69"/>
        <v>4</v>
      </c>
      <c r="AT32" s="89">
        <f t="shared" si="70"/>
        <v>5</v>
      </c>
      <c r="AU32" s="89">
        <f t="shared" si="71"/>
        <v>6</v>
      </c>
      <c r="AV32" s="89">
        <f t="shared" si="72"/>
        <v>1</v>
      </c>
      <c r="AW32" s="89">
        <f t="shared" si="73"/>
        <v>1</v>
      </c>
      <c r="AX32" s="89">
        <f t="shared" si="74"/>
        <v>1</v>
      </c>
    </row>
    <row r="33" spans="1:8" x14ac:dyDescent="0.25">
      <c r="A33" s="63"/>
      <c r="B33" s="1"/>
      <c r="C33" s="1"/>
      <c r="D33" s="1"/>
      <c r="E33" s="1"/>
      <c r="F33" s="1"/>
      <c r="G33" s="1"/>
      <c r="H33" s="1"/>
    </row>
    <row r="34" spans="1:8" x14ac:dyDescent="0.25">
      <c r="A34" s="63"/>
      <c r="B34" s="1"/>
      <c r="C34" s="1"/>
      <c r="D34" s="1"/>
      <c r="E34" s="1"/>
      <c r="F34" s="1"/>
      <c r="G34" s="1"/>
      <c r="H34" s="1"/>
    </row>
    <row r="35" spans="1:8" x14ac:dyDescent="0.25">
      <c r="A35" s="63"/>
      <c r="B35" s="1"/>
      <c r="C35" s="1"/>
      <c r="D35" s="1"/>
      <c r="E35" s="1"/>
      <c r="F35" s="1"/>
      <c r="G35" s="1"/>
      <c r="H35" s="1"/>
    </row>
    <row r="36" spans="1:8" x14ac:dyDescent="0.25">
      <c r="A36" s="63"/>
      <c r="B36" s="1"/>
      <c r="C36" s="1"/>
      <c r="D36" s="1"/>
      <c r="E36" s="1"/>
      <c r="F36" s="1"/>
      <c r="G36" s="1"/>
      <c r="H36" s="1"/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F55A-349F-4F1F-8D93-C08EE19ECE4F}">
  <dimension ref="A1:AX33"/>
  <sheetViews>
    <sheetView topLeftCell="W6" zoomScale="85" zoomScaleNormal="85" workbookViewId="0">
      <selection activeCell="Z1" sqref="A1:XFD1048576"/>
    </sheetView>
  </sheetViews>
  <sheetFormatPr defaultRowHeight="15" x14ac:dyDescent="0.25"/>
  <cols>
    <col min="1" max="1" width="8.85546875" style="57"/>
    <col min="2" max="2" width="39.7109375" customWidth="1"/>
    <col min="12" max="12" width="8.85546875" style="47"/>
    <col min="13" max="13" width="8.85546875" style="57"/>
    <col min="22" max="22" width="8.85546875" style="47"/>
    <col min="23" max="23" width="12.140625" style="57" customWidth="1"/>
    <col min="25" max="25" width="10.140625" customWidth="1"/>
    <col min="29" max="29" width="8.85546875" style="47"/>
  </cols>
  <sheetData>
    <row r="1" spans="1:47" x14ac:dyDescent="0.25">
      <c r="A1" s="61"/>
      <c r="B1" s="62"/>
      <c r="C1" s="62"/>
      <c r="D1" s="62"/>
      <c r="E1" s="62"/>
      <c r="F1" s="62"/>
      <c r="G1" s="62"/>
      <c r="H1" s="43"/>
      <c r="I1" s="43"/>
      <c r="J1" s="43"/>
      <c r="K1" s="43"/>
      <c r="L1" s="44"/>
      <c r="M1" s="65"/>
      <c r="N1" s="43"/>
      <c r="O1" s="43"/>
      <c r="P1" s="43"/>
      <c r="Q1" s="43"/>
      <c r="R1" s="43"/>
      <c r="S1" s="43"/>
      <c r="T1" s="43"/>
      <c r="U1" s="43"/>
      <c r="V1" s="44"/>
      <c r="W1" s="65"/>
      <c r="X1" s="43"/>
      <c r="Y1" s="43"/>
      <c r="Z1" s="43"/>
      <c r="AA1" s="43"/>
      <c r="AB1" s="43"/>
      <c r="AC1" s="44"/>
    </row>
    <row r="2" spans="1:47" x14ac:dyDescent="0.25">
      <c r="A2" s="63"/>
      <c r="B2" s="1"/>
      <c r="C2" s="1"/>
      <c r="D2" s="1"/>
      <c r="E2" s="1"/>
      <c r="F2" s="1"/>
      <c r="G2" s="1"/>
    </row>
    <row r="3" spans="1:47" ht="15.75" thickBot="1" x14ac:dyDescent="0.3">
      <c r="A3" s="63"/>
      <c r="B3" s="48" t="s">
        <v>0</v>
      </c>
      <c r="C3" s="1"/>
      <c r="D3" s="1"/>
      <c r="E3" s="1"/>
      <c r="F3" s="1"/>
      <c r="G3" s="1"/>
      <c r="AE3" s="86" t="s">
        <v>20</v>
      </c>
      <c r="AF3" s="91" t="s">
        <v>21</v>
      </c>
      <c r="AG3" s="91"/>
      <c r="AH3" s="9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21">
        <v>0</v>
      </c>
      <c r="B4" s="39" t="s">
        <v>1</v>
      </c>
      <c r="C4" s="5">
        <v>1</v>
      </c>
      <c r="D4" s="5">
        <v>2</v>
      </c>
      <c r="E4" s="6">
        <v>3</v>
      </c>
      <c r="F4" s="13"/>
      <c r="G4" s="13"/>
      <c r="L4" s="66" t="s">
        <v>17</v>
      </c>
      <c r="M4" s="14">
        <v>1</v>
      </c>
      <c r="N4" s="5">
        <v>2</v>
      </c>
      <c r="O4" s="6">
        <v>3</v>
      </c>
      <c r="P4" s="13"/>
      <c r="Q4" s="13"/>
      <c r="R4" s="1"/>
      <c r="S4" s="1"/>
      <c r="T4" s="1"/>
      <c r="U4" s="1"/>
      <c r="V4" s="83">
        <v>0</v>
      </c>
      <c r="W4" s="16" t="s">
        <v>18</v>
      </c>
      <c r="X4" s="1"/>
      <c r="Y4" s="13"/>
      <c r="Z4" s="1"/>
      <c r="AA4" s="1"/>
      <c r="AB4" s="1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22">
        <v>1</v>
      </c>
      <c r="B5" s="1" t="s">
        <v>2</v>
      </c>
      <c r="C5" s="9">
        <v>1</v>
      </c>
      <c r="D5" s="9">
        <f>3</f>
        <v>3</v>
      </c>
      <c r="E5" s="10">
        <f>3</f>
        <v>3</v>
      </c>
      <c r="F5" s="9"/>
      <c r="G5" s="9"/>
      <c r="L5" s="68">
        <f>+AC5</f>
        <v>0</v>
      </c>
      <c r="M5" s="69">
        <f>+C5/C$8</f>
        <v>0.60000000000000009</v>
      </c>
      <c r="N5" s="70">
        <f t="shared" ref="N5:N7" si="0">+D5/D$8</f>
        <v>0.6</v>
      </c>
      <c r="O5" s="71">
        <f t="shared" ref="O5:O7" si="1">+E5/E$8</f>
        <v>0.6</v>
      </c>
      <c r="P5" s="9"/>
      <c r="Q5" s="9"/>
      <c r="R5" s="1"/>
      <c r="S5" s="1"/>
      <c r="T5" s="1"/>
      <c r="U5" s="1"/>
      <c r="V5" s="84">
        <v>1</v>
      </c>
      <c r="W5" s="72">
        <f t="shared" ref="W5:W7" si="2">+AVERAGE(M5:U5)</f>
        <v>0.60000000000000009</v>
      </c>
      <c r="X5" s="1"/>
      <c r="Y5" s="73">
        <f t="array" ref="Y5:Y7">+MMULT(C5:E7,W5:W7)</f>
        <v>1.8000000000000003</v>
      </c>
      <c r="Z5" s="74">
        <f>+Y5/W5</f>
        <v>3</v>
      </c>
      <c r="AA5" s="74">
        <f>+(Z9-3)/2</f>
        <v>0</v>
      </c>
      <c r="AB5" s="74">
        <v>0.57999999999999996</v>
      </c>
      <c r="AC5" s="75">
        <f>+AA5/AB5</f>
        <v>0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I5" s="1"/>
      <c r="AJ5" s="92"/>
      <c r="AK5" s="92"/>
      <c r="AL5" s="92"/>
      <c r="AM5" s="92"/>
      <c r="AN5" s="92"/>
      <c r="AO5" s="92"/>
      <c r="AP5" s="92"/>
      <c r="AQ5" s="92"/>
      <c r="AR5" s="92"/>
    </row>
    <row r="6" spans="1:47" x14ac:dyDescent="0.25">
      <c r="A6" s="22">
        <v>2</v>
      </c>
      <c r="B6" s="1" t="s">
        <v>3</v>
      </c>
      <c r="C6" s="9">
        <f>1/D5</f>
        <v>0.33333333333333331</v>
      </c>
      <c r="D6" s="9">
        <v>1</v>
      </c>
      <c r="E6" s="10">
        <f>1</f>
        <v>1</v>
      </c>
      <c r="F6" s="9"/>
      <c r="G6" s="9"/>
      <c r="L6" s="1"/>
      <c r="M6" s="69">
        <f t="shared" ref="M6:M7" si="4">+C6/C$8</f>
        <v>0.2</v>
      </c>
      <c r="N6" s="70">
        <f t="shared" si="0"/>
        <v>0.2</v>
      </c>
      <c r="O6" s="71">
        <f t="shared" si="1"/>
        <v>0.2</v>
      </c>
      <c r="P6" s="9"/>
      <c r="Q6" s="9"/>
      <c r="R6" s="1"/>
      <c r="S6" s="1"/>
      <c r="T6" s="1"/>
      <c r="U6" s="1"/>
      <c r="V6" s="84">
        <v>2</v>
      </c>
      <c r="W6" s="72">
        <f t="shared" si="2"/>
        <v>0.20000000000000004</v>
      </c>
      <c r="X6" s="1"/>
      <c r="Y6" s="73">
        <v>0.60000000000000009</v>
      </c>
      <c r="Z6" s="74">
        <f t="shared" ref="Z6:Z7" si="5">+Y6/W6</f>
        <v>3</v>
      </c>
      <c r="AA6" s="1"/>
      <c r="AB6" s="1"/>
      <c r="AC6" s="64"/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I6" s="1"/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2</v>
      </c>
      <c r="AN6" s="89">
        <f>+VLOOKUP(D5,$AE$4:$AH$20,3,FALSE)</f>
        <v>3</v>
      </c>
      <c r="AO6" s="89">
        <f>+VLOOKUP(D5,$AE$4:$AH$20,4,FALSE)</f>
        <v>4</v>
      </c>
      <c r="AP6" s="89">
        <f>+VLOOKUP(E5,$AE$4:$AH$20,2,FALSE)</f>
        <v>2</v>
      </c>
      <c r="AQ6" s="89">
        <f>+VLOOKUP(E5,$AE$4:$AH$20,3,FALSE)</f>
        <v>3</v>
      </c>
      <c r="AR6" s="89">
        <f>+VLOOKUP(E5,$AE$4:$AH$20,3,FALSE)</f>
        <v>3</v>
      </c>
    </row>
    <row r="7" spans="1:47" ht="15.75" thickBot="1" x14ac:dyDescent="0.3">
      <c r="A7" s="23">
        <v>3</v>
      </c>
      <c r="B7" s="40" t="s">
        <v>4</v>
      </c>
      <c r="C7" s="11">
        <f>1/E5</f>
        <v>0.33333333333333331</v>
      </c>
      <c r="D7" s="11">
        <f>1/E6</f>
        <v>1</v>
      </c>
      <c r="E7" s="12">
        <v>1</v>
      </c>
      <c r="F7" s="9"/>
      <c r="G7" s="9"/>
      <c r="L7" s="1"/>
      <c r="M7" s="76">
        <f t="shared" si="4"/>
        <v>0.2</v>
      </c>
      <c r="N7" s="77">
        <f t="shared" si="0"/>
        <v>0.2</v>
      </c>
      <c r="O7" s="78">
        <f t="shared" si="1"/>
        <v>0.2</v>
      </c>
      <c r="P7" s="9"/>
      <c r="Q7" s="9"/>
      <c r="R7" s="1"/>
      <c r="S7" s="1"/>
      <c r="T7" s="1"/>
      <c r="U7" s="1"/>
      <c r="V7" s="85">
        <v>3</v>
      </c>
      <c r="W7" s="72">
        <f t="shared" si="2"/>
        <v>0.20000000000000004</v>
      </c>
      <c r="X7" s="1"/>
      <c r="Y7" s="73">
        <v>0.60000000000000009</v>
      </c>
      <c r="Z7" s="74">
        <f t="shared" si="5"/>
        <v>3</v>
      </c>
      <c r="AA7" s="1"/>
      <c r="AB7" s="1"/>
      <c r="AC7" s="64"/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I7" s="1"/>
      <c r="AJ7" s="89">
        <f t="shared" ref="AJ7:AJ8" si="8">+VLOOKUP(C6,$AE$4:$AH$20,2,FALSE)</f>
        <v>0.25</v>
      </c>
      <c r="AK7" s="89">
        <f t="shared" ref="AK7:AK8" si="9">+VLOOKUP(C6,$AE$4:$AH$20,3,FALSE)</f>
        <v>0.33333333333333331</v>
      </c>
      <c r="AL7" s="89">
        <f t="shared" ref="AL7:AL8" si="10">+VLOOKUP(C6,$AE$4:$AH$20,4,FALSE)</f>
        <v>0.5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1</v>
      </c>
      <c r="AQ7" s="89">
        <f t="shared" ref="AQ7:AQ8" si="15">+VLOOKUP(E6,$AE$4:$AH$20,3,FALSE)</f>
        <v>1</v>
      </c>
      <c r="AR7" s="89">
        <f t="shared" ref="AR7:AR8" si="16">+VLOOKUP(E6,$AE$4:$AH$20,3,FALSE)</f>
        <v>1</v>
      </c>
    </row>
    <row r="8" spans="1:47" x14ac:dyDescent="0.25">
      <c r="A8" s="7"/>
      <c r="B8" s="1"/>
      <c r="C8" s="2">
        <f>+SUM(C5:C7)</f>
        <v>1.6666666666666665</v>
      </c>
      <c r="D8" s="2">
        <f>+SUM(D5:D7)</f>
        <v>5</v>
      </c>
      <c r="E8" s="2">
        <f>+SUM(E5:E7)</f>
        <v>5</v>
      </c>
      <c r="F8" s="9"/>
      <c r="G8" s="9"/>
      <c r="L8" s="1"/>
      <c r="M8" s="79"/>
      <c r="N8" s="2"/>
      <c r="O8" s="2"/>
      <c r="P8" s="9"/>
      <c r="Q8" s="9"/>
      <c r="R8" s="1"/>
      <c r="S8" s="1"/>
      <c r="T8" s="1"/>
      <c r="U8" s="1"/>
      <c r="W8" s="80"/>
      <c r="X8" s="1"/>
      <c r="Y8" s="73"/>
      <c r="Z8" s="74"/>
      <c r="AA8" s="1"/>
      <c r="AB8" s="1"/>
      <c r="AC8" s="6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I8" s="1"/>
      <c r="AJ8" s="89">
        <f t="shared" si="8"/>
        <v>0.25</v>
      </c>
      <c r="AK8" s="89">
        <f t="shared" si="9"/>
        <v>0.33333333333333331</v>
      </c>
      <c r="AL8" s="89">
        <f t="shared" si="10"/>
        <v>0.5</v>
      </c>
      <c r="AM8" s="89">
        <f t="shared" si="11"/>
        <v>1</v>
      </c>
      <c r="AN8" s="89">
        <f t="shared" si="12"/>
        <v>1</v>
      </c>
      <c r="AO8" s="89">
        <f t="shared" si="13"/>
        <v>1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7" x14ac:dyDescent="0.25">
      <c r="A9" s="7"/>
      <c r="B9" s="1"/>
      <c r="C9" s="9"/>
      <c r="D9" s="9"/>
      <c r="E9" s="9"/>
      <c r="F9" s="9"/>
      <c r="G9" s="9"/>
      <c r="L9" s="64"/>
      <c r="M9" s="79"/>
      <c r="N9" s="2"/>
      <c r="O9" s="2"/>
      <c r="P9" s="2"/>
      <c r="Q9" s="2"/>
      <c r="R9" s="1"/>
      <c r="S9" s="1"/>
      <c r="T9" s="1"/>
      <c r="U9" s="1"/>
      <c r="W9" s="80"/>
      <c r="X9" s="1"/>
      <c r="Y9" s="81" t="s">
        <v>19</v>
      </c>
      <c r="Z9" s="74">
        <f>+AVERAGE(Z5:Z8)</f>
        <v>3</v>
      </c>
      <c r="AA9" s="1"/>
      <c r="AB9" s="1"/>
      <c r="AC9" s="64"/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  <c r="AI9" s="1"/>
    </row>
    <row r="10" spans="1:47" ht="15.75" thickBot="1" x14ac:dyDescent="0.3">
      <c r="A10" s="63"/>
      <c r="B10" s="1"/>
      <c r="C10" s="2"/>
      <c r="D10" s="2"/>
      <c r="E10" s="2"/>
      <c r="F10" s="2"/>
      <c r="G10" s="2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7" x14ac:dyDescent="0.25">
      <c r="A11" s="14">
        <v>0</v>
      </c>
      <c r="B11" s="15" t="s">
        <v>2</v>
      </c>
      <c r="C11" s="5">
        <v>1</v>
      </c>
      <c r="D11" s="5">
        <v>2</v>
      </c>
      <c r="E11" s="5">
        <v>3</v>
      </c>
      <c r="F11" s="6">
        <v>4</v>
      </c>
      <c r="G11" s="2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R11" s="1"/>
      <c r="S11" s="1"/>
      <c r="T11" s="1"/>
      <c r="U11" s="1"/>
      <c r="V11" s="14">
        <v>0</v>
      </c>
      <c r="W11" s="16" t="s">
        <v>18</v>
      </c>
      <c r="X11" s="1"/>
      <c r="Y11" s="13"/>
      <c r="Z11" s="1"/>
      <c r="AA11" s="1"/>
      <c r="AB11" s="1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 x14ac:dyDescent="0.25">
      <c r="A12" s="16">
        <v>1</v>
      </c>
      <c r="B12" s="51" t="s">
        <v>5</v>
      </c>
      <c r="C12" s="9">
        <v>1</v>
      </c>
      <c r="D12" s="9">
        <f>4</f>
        <v>4</v>
      </c>
      <c r="E12" s="9">
        <f>5</f>
        <v>5</v>
      </c>
      <c r="F12" s="10">
        <f>6</f>
        <v>6</v>
      </c>
      <c r="G12" s="2"/>
      <c r="L12" s="68">
        <f>+AC12</f>
        <v>7.7538474949582825E-2</v>
      </c>
      <c r="M12" s="69">
        <f>+C12/C$16</f>
        <v>0.61855670103092786</v>
      </c>
      <c r="N12" s="70">
        <f t="shared" ref="N12:N15" si="17">+D12/D$16</f>
        <v>0.71641791044776126</v>
      </c>
      <c r="O12" s="70">
        <f t="shared" ref="O12:O15" si="18">+E12/E$16</f>
        <v>0.5357142857142857</v>
      </c>
      <c r="P12" s="71">
        <f t="shared" ref="P12:P15" si="19">+F12/F$16</f>
        <v>0.42857142857142855</v>
      </c>
      <c r="Q12" s="9"/>
      <c r="R12" s="1"/>
      <c r="S12" s="1"/>
      <c r="T12" s="1"/>
      <c r="U12" s="1"/>
      <c r="V12" s="16">
        <v>1</v>
      </c>
      <c r="W12" s="72">
        <f t="shared" ref="W12:W15" si="20">+AVERAGE(M12:U12)</f>
        <v>0.57481508144110083</v>
      </c>
      <c r="X12" s="1"/>
      <c r="Y12" s="73">
        <f t="array" ref="Y12:Y15">+MMULT(C12:F15,W12:W15)</f>
        <v>2.5292709867452134</v>
      </c>
      <c r="Z12" s="74">
        <f>+Y12/W12</f>
        <v>4.4001472271815789</v>
      </c>
      <c r="AA12" s="74">
        <f>+(Z16-4)/3</f>
        <v>6.9784627454624548E-2</v>
      </c>
      <c r="AB12" s="74">
        <v>0.9</v>
      </c>
      <c r="AC12" s="75">
        <f>+AA12/AB12</f>
        <v>7.7538474949582825E-2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I12" s="1"/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7" x14ac:dyDescent="0.25">
      <c r="A13" s="16">
        <v>2</v>
      </c>
      <c r="B13" s="51" t="s">
        <v>6</v>
      </c>
      <c r="C13" s="9">
        <f>1/D12</f>
        <v>0.25</v>
      </c>
      <c r="D13" s="9">
        <v>1</v>
      </c>
      <c r="E13" s="9">
        <v>3</v>
      </c>
      <c r="F13" s="10">
        <v>4</v>
      </c>
      <c r="G13" s="2"/>
      <c r="L13" s="1"/>
      <c r="M13" s="69">
        <f t="shared" ref="M13:M15" si="23">+C13/C$16</f>
        <v>0.15463917525773196</v>
      </c>
      <c r="N13" s="70">
        <f t="shared" si="17"/>
        <v>0.17910447761194032</v>
      </c>
      <c r="O13" s="70">
        <f t="shared" si="18"/>
        <v>0.3214285714285714</v>
      </c>
      <c r="P13" s="71">
        <f t="shared" si="19"/>
        <v>0.2857142857142857</v>
      </c>
      <c r="Q13" s="9"/>
      <c r="R13" s="1"/>
      <c r="S13" s="1"/>
      <c r="T13" s="1"/>
      <c r="U13" s="1"/>
      <c r="V13" s="16">
        <v>2</v>
      </c>
      <c r="W13" s="72">
        <f t="shared" si="20"/>
        <v>0.23522162750313233</v>
      </c>
      <c r="X13" s="1"/>
      <c r="Y13" s="73">
        <v>1.0125682110434573</v>
      </c>
      <c r="Z13" s="74">
        <f t="shared" ref="Z13:Z15" si="24">+Y13/W13</f>
        <v>4.304741114972404</v>
      </c>
      <c r="AA13" s="1"/>
      <c r="AB13" s="1"/>
      <c r="AC13" s="64"/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I13" s="1"/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3</v>
      </c>
      <c r="AN13" s="89">
        <f>+VLOOKUP(D12,$AE$4:$AH$20,3,FALSE)</f>
        <v>4</v>
      </c>
      <c r="AO13" s="89">
        <f>+VLOOKUP(D12,$AE$4:$AH$20,4,FALSE)</f>
        <v>5</v>
      </c>
      <c r="AP13" s="89">
        <f>+VLOOKUP(E12,$AE$4:$AH$20,2,FALSE)</f>
        <v>4</v>
      </c>
      <c r="AQ13" s="89">
        <f>+VLOOKUP(E12,$AE$4:$AH$20,3,FALSE)</f>
        <v>5</v>
      </c>
      <c r="AR13" s="89">
        <f>+VLOOKUP(E12,$AE$4:$AH$20,3,FALSE)</f>
        <v>5</v>
      </c>
    </row>
    <row r="14" spans="1:47" x14ac:dyDescent="0.25">
      <c r="A14" s="16">
        <v>3</v>
      </c>
      <c r="B14" s="51" t="s">
        <v>7</v>
      </c>
      <c r="C14" s="9">
        <f>1/E12</f>
        <v>0.2</v>
      </c>
      <c r="D14" s="9">
        <f>1/E13</f>
        <v>0.33333333333333331</v>
      </c>
      <c r="E14" s="9">
        <v>1</v>
      </c>
      <c r="F14" s="10">
        <v>3</v>
      </c>
      <c r="G14" s="2"/>
      <c r="L14" s="1"/>
      <c r="M14" s="69">
        <f t="shared" si="23"/>
        <v>0.12371134020618557</v>
      </c>
      <c r="N14" s="70">
        <f t="shared" si="17"/>
        <v>5.9701492537313432E-2</v>
      </c>
      <c r="O14" s="70">
        <f t="shared" si="18"/>
        <v>0.10714285714285714</v>
      </c>
      <c r="P14" s="71">
        <f t="shared" si="19"/>
        <v>0.21428571428571427</v>
      </c>
      <c r="Q14" s="9"/>
      <c r="R14" s="1"/>
      <c r="S14" s="1"/>
      <c r="T14" s="1"/>
      <c r="U14" s="1"/>
      <c r="V14" s="16">
        <v>3</v>
      </c>
      <c r="W14" s="72">
        <f t="shared" si="20"/>
        <v>0.12621035104301762</v>
      </c>
      <c r="X14" s="1"/>
      <c r="Y14" s="73">
        <v>0.51083939653719612</v>
      </c>
      <c r="Z14" s="74">
        <f t="shared" si="24"/>
        <v>4.047523775312861</v>
      </c>
      <c r="AA14" s="1"/>
      <c r="AB14" s="1"/>
      <c r="AC14" s="64"/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I14" s="1"/>
      <c r="AJ14" s="89">
        <f t="shared" ref="AJ14:AJ15" si="28">+VLOOKUP(C13,$AE$4:$AH$20,2,FALSE)</f>
        <v>0.2</v>
      </c>
      <c r="AK14" s="89">
        <f t="shared" ref="AK14:AK15" si="29">+VLOOKUP(C13,$AE$4:$AH$20,3,FALSE)</f>
        <v>0.25</v>
      </c>
      <c r="AL14" s="89">
        <f t="shared" ref="AL14:AL15" si="30">+VLOOKUP(C13,$AE$4:$AH$20,4,FALSE)</f>
        <v>0.33333333333333331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2</v>
      </c>
      <c r="AQ14" s="89">
        <f t="shared" ref="AQ14:AQ15" si="35">+VLOOKUP(E13,$AE$4:$AH$20,3,FALSE)</f>
        <v>3</v>
      </c>
      <c r="AR14" s="89">
        <f t="shared" ref="AR14:AR15" si="36">+VLOOKUP(E13,$AE$4:$AH$20,3,FALSE)</f>
        <v>3</v>
      </c>
    </row>
    <row r="15" spans="1:47" ht="15.75" thickBot="1" x14ac:dyDescent="0.3">
      <c r="A15" s="17">
        <v>4</v>
      </c>
      <c r="B15" s="38" t="s">
        <v>8</v>
      </c>
      <c r="C15" s="11">
        <f>1/F12</f>
        <v>0.16666666666666666</v>
      </c>
      <c r="D15" s="11">
        <f>1/F13</f>
        <v>0.25</v>
      </c>
      <c r="E15" s="11">
        <f>1/F14</f>
        <v>0.33333333333333331</v>
      </c>
      <c r="F15" s="12">
        <v>1</v>
      </c>
      <c r="G15" s="2"/>
      <c r="L15" s="1"/>
      <c r="M15" s="76">
        <f t="shared" si="23"/>
        <v>0.10309278350515463</v>
      </c>
      <c r="N15" s="77">
        <f t="shared" si="17"/>
        <v>4.4776119402985079E-2</v>
      </c>
      <c r="O15" s="77">
        <f t="shared" si="18"/>
        <v>3.5714285714285712E-2</v>
      </c>
      <c r="P15" s="78">
        <f t="shared" si="19"/>
        <v>7.1428571428571425E-2</v>
      </c>
      <c r="Q15" s="9"/>
      <c r="R15" s="1"/>
      <c r="S15" s="1"/>
      <c r="T15" s="1"/>
      <c r="U15" s="1"/>
      <c r="V15" s="17">
        <v>4</v>
      </c>
      <c r="W15" s="72">
        <f t="shared" si="20"/>
        <v>6.3752940012749199E-2</v>
      </c>
      <c r="X15" s="1"/>
      <c r="Y15" s="73">
        <v>0.26043097747638833</v>
      </c>
      <c r="Z15" s="74">
        <f t="shared" si="24"/>
        <v>4.0850034119886516</v>
      </c>
      <c r="AA15" s="1"/>
      <c r="AB15" s="1"/>
      <c r="AC15" s="64"/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I15" s="1"/>
      <c r="AJ15" s="89">
        <f t="shared" si="28"/>
        <v>0.16666666666666666</v>
      </c>
      <c r="AK15" s="89">
        <f t="shared" si="29"/>
        <v>0.2</v>
      </c>
      <c r="AL15" s="89">
        <f t="shared" si="30"/>
        <v>0.25</v>
      </c>
      <c r="AM15" s="89">
        <f t="shared" si="31"/>
        <v>0.25</v>
      </c>
      <c r="AN15" s="89">
        <f t="shared" si="32"/>
        <v>0.33333333333333331</v>
      </c>
      <c r="AO15" s="89">
        <f t="shared" si="33"/>
        <v>0.5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7" x14ac:dyDescent="0.25">
      <c r="A16" s="58"/>
      <c r="B16" s="53"/>
      <c r="C16" s="2">
        <f>+SUM(C12:C15)</f>
        <v>1.6166666666666667</v>
      </c>
      <c r="D16" s="2">
        <f t="shared" ref="D16:F16" si="38">+SUM(D12:D15)</f>
        <v>5.583333333333333</v>
      </c>
      <c r="E16" s="2">
        <f t="shared" si="38"/>
        <v>9.3333333333333339</v>
      </c>
      <c r="F16" s="2">
        <f t="shared" si="38"/>
        <v>14</v>
      </c>
      <c r="G16" s="2"/>
      <c r="L16" s="64"/>
      <c r="M16" s="79"/>
      <c r="N16" s="2"/>
      <c r="O16" s="2"/>
      <c r="P16" s="2"/>
      <c r="Q16" s="2"/>
      <c r="R16" s="1"/>
      <c r="S16" s="1"/>
      <c r="T16" s="1"/>
      <c r="U16" s="1"/>
      <c r="W16" s="80"/>
      <c r="X16" s="1"/>
      <c r="Y16" s="81" t="s">
        <v>19</v>
      </c>
      <c r="Z16" s="74">
        <f>+AVERAGE(Z12:Z15)</f>
        <v>4.2093538823638736</v>
      </c>
      <c r="AA16" s="1"/>
      <c r="AB16" s="1"/>
      <c r="AC16" s="64"/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  <c r="AI16" s="1"/>
    </row>
    <row r="17" spans="1:50" x14ac:dyDescent="0.25">
      <c r="A17" s="63"/>
      <c r="B17" s="1"/>
      <c r="C17" s="1"/>
      <c r="D17" s="1"/>
      <c r="E17" s="1"/>
      <c r="F17" s="1"/>
      <c r="G17" s="1"/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0" ht="15.75" thickBot="1" x14ac:dyDescent="0.3">
      <c r="A18" s="63"/>
      <c r="B18" s="1"/>
      <c r="C18" s="1"/>
      <c r="D18" s="1"/>
      <c r="E18" s="1"/>
      <c r="F18" s="1"/>
      <c r="G18" s="1"/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0" x14ac:dyDescent="0.25">
      <c r="A19" s="14">
        <v>0</v>
      </c>
      <c r="B19" s="5" t="s">
        <v>4</v>
      </c>
      <c r="C19" s="5">
        <v>1</v>
      </c>
      <c r="D19" s="5">
        <v>2</v>
      </c>
      <c r="E19" s="6">
        <v>3</v>
      </c>
      <c r="F19" s="59"/>
      <c r="G19" s="59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R19" s="1"/>
      <c r="S19" s="1"/>
      <c r="T19" s="1"/>
      <c r="U19" s="1"/>
      <c r="V19" s="83">
        <v>0</v>
      </c>
      <c r="W19" s="16" t="s">
        <v>18</v>
      </c>
      <c r="X19" s="1"/>
      <c r="Y19" s="13"/>
      <c r="Z19" s="1"/>
      <c r="AA19" s="1"/>
      <c r="AB19" s="1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0" x14ac:dyDescent="0.25">
      <c r="A20" s="16">
        <v>1</v>
      </c>
      <c r="B20" s="55" t="s">
        <v>9</v>
      </c>
      <c r="C20" s="9">
        <v>1</v>
      </c>
      <c r="D20" s="9">
        <f>1/4</f>
        <v>0.25</v>
      </c>
      <c r="E20" s="10">
        <f>1/6</f>
        <v>0.16666666666666666</v>
      </c>
      <c r="F20" s="9"/>
      <c r="G20" s="9"/>
      <c r="L20" s="68">
        <f>+AC20</f>
        <v>4.6581687676553199E-2</v>
      </c>
      <c r="M20" s="69">
        <f>+C20/C$23</f>
        <v>9.0909090909090912E-2</v>
      </c>
      <c r="N20" s="70">
        <f t="shared" ref="N20:N22" si="39">+D20/D$23</f>
        <v>5.8823529411764705E-2</v>
      </c>
      <c r="O20" s="71">
        <f t="shared" ref="O20:O22" si="40">+E20/E$23</f>
        <v>0.1111111111111111</v>
      </c>
      <c r="P20" s="9"/>
      <c r="Q20" s="9"/>
      <c r="R20" s="1"/>
      <c r="S20" s="1"/>
      <c r="T20" s="1"/>
      <c r="U20" s="1"/>
      <c r="V20" s="84">
        <v>1</v>
      </c>
      <c r="W20" s="72">
        <f t="shared" ref="W20:W22" si="41">+AVERAGE(M20:U20)</f>
        <v>8.6947910477322241E-2</v>
      </c>
      <c r="X20" s="1"/>
      <c r="Y20" s="73">
        <f t="array" ref="Y20:Y22">+MMULT(C20:E22,W20:W22)</f>
        <v>0.26193305605070311</v>
      </c>
      <c r="Z20" s="74">
        <f>+Y20/W20</f>
        <v>3.0125284738041</v>
      </c>
      <c r="AA20" s="74">
        <f>+(Z24-3)/2</f>
        <v>2.7017378852400853E-2</v>
      </c>
      <c r="AB20" s="74">
        <v>0.57999999999999996</v>
      </c>
      <c r="AC20" s="75">
        <f>+AA20/AB20</f>
        <v>4.6581687676553199E-2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I20" s="1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16">
        <v>2</v>
      </c>
      <c r="B21" s="55" t="s">
        <v>10</v>
      </c>
      <c r="C21" s="9">
        <f>1/D20</f>
        <v>4</v>
      </c>
      <c r="D21" s="9">
        <v>1</v>
      </c>
      <c r="E21" s="10">
        <f>1/3</f>
        <v>0.33333333333333331</v>
      </c>
      <c r="F21" s="9"/>
      <c r="G21" s="9"/>
      <c r="L21" s="1"/>
      <c r="M21" s="69">
        <f t="shared" ref="M21:M22" si="42">+C21/C$23</f>
        <v>0.36363636363636365</v>
      </c>
      <c r="N21" s="70">
        <f t="shared" si="39"/>
        <v>0.23529411764705882</v>
      </c>
      <c r="O21" s="71">
        <f t="shared" si="40"/>
        <v>0.22222222222222221</v>
      </c>
      <c r="P21" s="9"/>
      <c r="Q21" s="9"/>
      <c r="R21" s="1"/>
      <c r="S21" s="1"/>
      <c r="T21" s="1"/>
      <c r="U21" s="1"/>
      <c r="V21" s="84">
        <v>2</v>
      </c>
      <c r="W21" s="72">
        <f t="shared" si="41"/>
        <v>0.27371756783521489</v>
      </c>
      <c r="X21" s="1"/>
      <c r="Y21" s="73">
        <v>0.83462071697365814</v>
      </c>
      <c r="Z21" s="74">
        <f t="shared" ref="Z21:Z22" si="43">+Y21/W21</f>
        <v>3.0492040520984083</v>
      </c>
      <c r="AA21" s="1"/>
      <c r="AB21" s="1"/>
      <c r="AC21" s="64"/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0.2</v>
      </c>
      <c r="AN21" s="89">
        <f>+VLOOKUP(D20,$AE$4:$AH$20,3,FALSE)</f>
        <v>0.25</v>
      </c>
      <c r="AO21" s="89">
        <f>+VLOOKUP(D20,$AE$4:$AH$20,4,FALSE)</f>
        <v>0.33333333333333331</v>
      </c>
      <c r="AP21" s="89">
        <f>+VLOOKUP(E20,$AE$4:$AH$20,2,FALSE)</f>
        <v>0.14285714285714285</v>
      </c>
      <c r="AQ21" s="89">
        <f>+VLOOKUP(E20,$AE$4:$AH$20,3,FALSE)</f>
        <v>0.16666666666666666</v>
      </c>
      <c r="AR21" s="89">
        <f>+VLOOKUP(E20,$AE$4:$AH$20,3,FALSE)</f>
        <v>0.16666666666666666</v>
      </c>
    </row>
    <row r="22" spans="1:50" ht="15.75" thickBot="1" x14ac:dyDescent="0.3">
      <c r="A22" s="17">
        <v>3</v>
      </c>
      <c r="B22" s="38" t="s">
        <v>11</v>
      </c>
      <c r="C22" s="11">
        <f>1/E20</f>
        <v>6</v>
      </c>
      <c r="D22" s="11">
        <f>1/E21</f>
        <v>3</v>
      </c>
      <c r="E22" s="12">
        <v>1</v>
      </c>
      <c r="F22" s="9"/>
      <c r="G22" s="9"/>
      <c r="L22" s="1"/>
      <c r="M22" s="76">
        <f t="shared" si="42"/>
        <v>0.54545454545454541</v>
      </c>
      <c r="N22" s="77">
        <f t="shared" si="39"/>
        <v>0.70588235294117652</v>
      </c>
      <c r="O22" s="78">
        <f t="shared" si="40"/>
        <v>0.66666666666666663</v>
      </c>
      <c r="P22" s="9"/>
      <c r="Q22" s="9"/>
      <c r="R22" s="1"/>
      <c r="S22" s="1"/>
      <c r="T22" s="1"/>
      <c r="U22" s="1"/>
      <c r="V22" s="85">
        <v>3</v>
      </c>
      <c r="W22" s="72">
        <f t="shared" si="41"/>
        <v>0.63933452168746285</v>
      </c>
      <c r="X22" s="1"/>
      <c r="Y22" s="73">
        <v>1.982174688057041</v>
      </c>
      <c r="Z22" s="74">
        <f t="shared" si="43"/>
        <v>3.1003717472118959</v>
      </c>
      <c r="AA22" s="1"/>
      <c r="AB22" s="1"/>
      <c r="AC22" s="64"/>
      <c r="AJ22" s="89">
        <f t="shared" ref="AJ22:AJ23" si="44">+VLOOKUP(C21,$AE$4:$AH$20,2,FALSE)</f>
        <v>3</v>
      </c>
      <c r="AK22" s="89">
        <f t="shared" ref="AK22:AK23" si="45">+VLOOKUP(C21,$AE$4:$AH$20,3,FALSE)</f>
        <v>4</v>
      </c>
      <c r="AL22" s="89">
        <f t="shared" ref="AL22:AL23" si="46">+VLOOKUP(C21,$AE$4:$AH$20,4,FALSE)</f>
        <v>5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0.25</v>
      </c>
      <c r="AQ22" s="89">
        <f t="shared" ref="AQ22:AQ23" si="51">+VLOOKUP(E21,$AE$4:$AH$20,3,FALSE)</f>
        <v>0.33333333333333331</v>
      </c>
      <c r="AR22" s="89">
        <f t="shared" ref="AR22:AR23" si="52">+VLOOKUP(E21,$AE$4:$AH$20,3,FALSE)</f>
        <v>0.33333333333333331</v>
      </c>
    </row>
    <row r="23" spans="1:50" x14ac:dyDescent="0.25">
      <c r="A23" s="7"/>
      <c r="B23" s="1"/>
      <c r="C23" s="2">
        <f>+SUM(C20:C22)</f>
        <v>11</v>
      </c>
      <c r="D23" s="2">
        <f>+SUM(D20:D22)</f>
        <v>4.25</v>
      </c>
      <c r="E23" s="2">
        <f>+SUM(E20:E22)</f>
        <v>1.5</v>
      </c>
      <c r="F23" s="9"/>
      <c r="G23" s="9"/>
      <c r="L23" s="1"/>
      <c r="M23" s="79"/>
      <c r="N23" s="2"/>
      <c r="O23" s="2"/>
      <c r="P23" s="9"/>
      <c r="Q23" s="9"/>
      <c r="R23" s="1"/>
      <c r="S23" s="1"/>
      <c r="T23" s="1"/>
      <c r="U23" s="1"/>
      <c r="W23" s="80"/>
      <c r="X23" s="1"/>
      <c r="Y23" s="73"/>
      <c r="Z23" s="74"/>
      <c r="AA23" s="1"/>
      <c r="AB23" s="1"/>
      <c r="AC23" s="64"/>
      <c r="AJ23" s="89">
        <f t="shared" si="44"/>
        <v>5</v>
      </c>
      <c r="AK23" s="89">
        <f t="shared" si="45"/>
        <v>6</v>
      </c>
      <c r="AL23" s="89">
        <f t="shared" si="46"/>
        <v>7</v>
      </c>
      <c r="AM23" s="89">
        <f t="shared" si="47"/>
        <v>2</v>
      </c>
      <c r="AN23" s="89">
        <f t="shared" si="48"/>
        <v>3</v>
      </c>
      <c r="AO23" s="89">
        <f t="shared" si="49"/>
        <v>4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x14ac:dyDescent="0.25">
      <c r="A24" s="7"/>
      <c r="B24" s="60"/>
      <c r="C24" s="9"/>
      <c r="D24" s="9"/>
      <c r="E24" s="9"/>
      <c r="F24" s="9"/>
      <c r="G24" s="9"/>
      <c r="L24" s="64"/>
      <c r="M24" s="79"/>
      <c r="N24" s="2"/>
      <c r="O24" s="2"/>
      <c r="P24" s="2"/>
      <c r="Q24" s="2"/>
      <c r="R24" s="1"/>
      <c r="S24" s="1"/>
      <c r="T24" s="1"/>
      <c r="U24" s="1"/>
      <c r="W24" s="80"/>
      <c r="X24" s="1"/>
      <c r="Y24" s="81" t="s">
        <v>19</v>
      </c>
      <c r="Z24" s="74">
        <f>+AVERAGE(Z20:Z23)</f>
        <v>3.0540347577048017</v>
      </c>
      <c r="AA24" s="1"/>
      <c r="AB24" s="1"/>
      <c r="AC24" s="64"/>
    </row>
    <row r="25" spans="1:50" ht="15.75" thickBot="1" x14ac:dyDescent="0.3">
      <c r="A25" s="63"/>
      <c r="B25" s="1"/>
      <c r="C25" s="2"/>
      <c r="D25" s="2"/>
      <c r="E25" s="2"/>
      <c r="F25" s="2"/>
      <c r="G25" s="2"/>
    </row>
    <row r="26" spans="1:50" x14ac:dyDescent="0.25">
      <c r="A26" s="14">
        <v>0</v>
      </c>
      <c r="B26" s="20" t="s">
        <v>3</v>
      </c>
      <c r="C26" s="5">
        <v>1</v>
      </c>
      <c r="D26" s="5">
        <v>2</v>
      </c>
      <c r="E26" s="5">
        <v>3</v>
      </c>
      <c r="F26" s="5">
        <v>4</v>
      </c>
      <c r="G26" s="18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R26" s="1"/>
      <c r="S26" s="1"/>
      <c r="T26" s="1"/>
      <c r="U26" s="1"/>
      <c r="V26" s="14">
        <v>0</v>
      </c>
      <c r="W26" s="16" t="s">
        <v>18</v>
      </c>
      <c r="X26" s="1"/>
      <c r="Y26" s="81"/>
      <c r="Z26" s="1"/>
      <c r="AA26" s="1"/>
      <c r="AB26" s="1"/>
    </row>
    <row r="27" spans="1:50" x14ac:dyDescent="0.25">
      <c r="A27" s="16">
        <v>1</v>
      </c>
      <c r="B27" s="55" t="s">
        <v>12</v>
      </c>
      <c r="C27" s="9">
        <v>1</v>
      </c>
      <c r="D27" s="9">
        <f>4</f>
        <v>4</v>
      </c>
      <c r="E27" s="9">
        <f>5</f>
        <v>5</v>
      </c>
      <c r="F27" s="9">
        <f>6</f>
        <v>6</v>
      </c>
      <c r="G27" s="10">
        <f>6</f>
        <v>6</v>
      </c>
      <c r="L27" s="68">
        <f>+AC27</f>
        <v>9.3374059131781442E-2</v>
      </c>
      <c r="M27" s="69">
        <f>+C27/C$32</f>
        <v>0.56074766355140182</v>
      </c>
      <c r="N27" s="70">
        <f t="shared" ref="N27:N31" si="53">+D27/D$32</f>
        <v>0.5</v>
      </c>
      <c r="O27" s="70">
        <f t="shared" ref="O27:O31" si="54">+E27/E$32</f>
        <v>0.3125</v>
      </c>
      <c r="P27" s="70">
        <f t="shared" ref="P27:P31" si="55">+F27/F$32</f>
        <v>0.53333333333333333</v>
      </c>
      <c r="Q27" s="71">
        <f t="shared" ref="Q27:Q31" si="56">+G27/G$32</f>
        <v>0.72727272727272729</v>
      </c>
      <c r="R27" s="1"/>
      <c r="S27" s="1"/>
      <c r="T27" s="1"/>
      <c r="U27" s="1"/>
      <c r="V27" s="16">
        <v>1</v>
      </c>
      <c r="W27" s="72">
        <f>+AVERAGE(M27:U27)</f>
        <v>0.52677074483149244</v>
      </c>
      <c r="X27" s="1"/>
      <c r="Y27" s="73">
        <f t="array" ref="Y27:Y31">+MMULT(C27:G31,W27:W31)</f>
        <v>3.0567830170867554</v>
      </c>
      <c r="Z27" s="74">
        <f t="shared" ref="Z27:Z31" si="57">+Y27/W27</f>
        <v>5.8028716421307394</v>
      </c>
      <c r="AA27" s="74">
        <f>+(Z32-5)/4</f>
        <v>0.10457894622759523</v>
      </c>
      <c r="AB27" s="74">
        <v>1.1200000000000001</v>
      </c>
      <c r="AC27" s="75">
        <f>+AA27/AB27</f>
        <v>9.3374059131781442E-2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x14ac:dyDescent="0.25">
      <c r="A28" s="16">
        <v>2</v>
      </c>
      <c r="B28" s="55" t="s">
        <v>13</v>
      </c>
      <c r="C28" s="9">
        <f>1/D27</f>
        <v>0.25</v>
      </c>
      <c r="D28" s="9">
        <v>1</v>
      </c>
      <c r="E28" s="9">
        <v>2</v>
      </c>
      <c r="F28" s="9">
        <v>2</v>
      </c>
      <c r="G28" s="10">
        <f>1/2</f>
        <v>0.5</v>
      </c>
      <c r="L28" s="1"/>
      <c r="M28" s="69">
        <f t="shared" ref="M28:M31" si="58">+C28/C$32</f>
        <v>0.14018691588785046</v>
      </c>
      <c r="N28" s="70">
        <f t="shared" si="53"/>
        <v>0.125</v>
      </c>
      <c r="O28" s="70">
        <f t="shared" si="54"/>
        <v>0.125</v>
      </c>
      <c r="P28" s="70">
        <f t="shared" si="55"/>
        <v>0.17777777777777778</v>
      </c>
      <c r="Q28" s="71">
        <f t="shared" si="56"/>
        <v>6.0606060606060608E-2</v>
      </c>
      <c r="R28" s="1"/>
      <c r="S28" s="1"/>
      <c r="T28" s="1"/>
      <c r="U28" s="1"/>
      <c r="V28" s="16">
        <v>2</v>
      </c>
      <c r="W28" s="72">
        <f t="shared" ref="W28:W31" si="59">+AVERAGE(M28:U28)</f>
        <v>0.12571415085433779</v>
      </c>
      <c r="X28" s="1"/>
      <c r="Y28" s="73">
        <v>0.68470269281601059</v>
      </c>
      <c r="Z28" s="74">
        <f t="shared" si="57"/>
        <v>5.4465045355901145</v>
      </c>
      <c r="AA28" s="1"/>
      <c r="AB28" s="1"/>
      <c r="AC28" s="64"/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3</v>
      </c>
      <c r="AN28" s="89">
        <f>+VLOOKUP(D27,$AE$4:$AH$20,3,FALSE)</f>
        <v>4</v>
      </c>
      <c r="AO28" s="89">
        <f>+VLOOKUP(D27,$AE$4:$AH$20,4,FALSE)</f>
        <v>5</v>
      </c>
      <c r="AP28" s="89">
        <f>+VLOOKUP(E27,$AE$4:$AH$20,2,FALSE)</f>
        <v>4</v>
      </c>
      <c r="AQ28" s="89">
        <f>+VLOOKUP(E27,$AE$4:$AH$20,3,FALSE)</f>
        <v>5</v>
      </c>
      <c r="AR28" s="89">
        <f>+VLOOKUP(E27,$AE$4:$AH$20,3,FALSE)</f>
        <v>5</v>
      </c>
      <c r="AS28" s="89">
        <f>+VLOOKUP(F27,$AE$4:$AH$20,2,FALSE)</f>
        <v>5</v>
      </c>
      <c r="AT28" s="89">
        <f>+VLOOKUP(F27,$AE$4:$AH$20,3,FALSE)</f>
        <v>6</v>
      </c>
      <c r="AU28" s="89">
        <f>+VLOOKUP(F27,$AE$4:$AH$20,4,FALSE)</f>
        <v>7</v>
      </c>
      <c r="AV28" s="89">
        <f>+VLOOKUP(G27,$AE$4:$AH$20,2,FALSE)</f>
        <v>5</v>
      </c>
      <c r="AW28" s="89">
        <f>+VLOOKUP(G27,$AE$4:$AH$20,3,FALSE)</f>
        <v>6</v>
      </c>
      <c r="AX28" s="89">
        <f>+VLOOKUP(G27,$AE$4:$AH$20,4,FALSE)</f>
        <v>7</v>
      </c>
    </row>
    <row r="29" spans="1:50" x14ac:dyDescent="0.25">
      <c r="A29" s="16">
        <v>3</v>
      </c>
      <c r="B29" s="55" t="s">
        <v>14</v>
      </c>
      <c r="C29" s="9">
        <f>1/E27</f>
        <v>0.2</v>
      </c>
      <c r="D29" s="9">
        <f>1/E28</f>
        <v>0.5</v>
      </c>
      <c r="E29" s="9">
        <v>1</v>
      </c>
      <c r="F29" s="9">
        <f>1/4</f>
        <v>0.25</v>
      </c>
      <c r="G29" s="10">
        <f>1/4</f>
        <v>0.25</v>
      </c>
      <c r="L29" s="1"/>
      <c r="M29" s="69">
        <f t="shared" si="58"/>
        <v>0.11214953271028037</v>
      </c>
      <c r="N29" s="70">
        <f t="shared" si="53"/>
        <v>6.25E-2</v>
      </c>
      <c r="O29" s="70">
        <f t="shared" si="54"/>
        <v>6.25E-2</v>
      </c>
      <c r="P29" s="70">
        <f t="shared" si="55"/>
        <v>2.2222222222222223E-2</v>
      </c>
      <c r="Q29" s="71">
        <f t="shared" si="56"/>
        <v>3.0303030303030304E-2</v>
      </c>
      <c r="R29" s="1"/>
      <c r="S29" s="1"/>
      <c r="T29" s="1"/>
      <c r="U29" s="1"/>
      <c r="V29" s="16">
        <v>3</v>
      </c>
      <c r="W29" s="72">
        <f t="shared" si="59"/>
        <v>5.7934957047106585E-2</v>
      </c>
      <c r="X29" s="1"/>
      <c r="Y29" s="73">
        <v>0.29854121825733976</v>
      </c>
      <c r="Z29" s="74">
        <f t="shared" si="57"/>
        <v>5.1530411598406394</v>
      </c>
      <c r="AA29" s="1"/>
      <c r="AB29" s="1"/>
      <c r="AC29" s="64"/>
      <c r="AJ29" s="89">
        <f t="shared" ref="AJ29:AJ32" si="60">+VLOOKUP(C28,$AE$4:$AH$20,2,FALSE)</f>
        <v>0.2</v>
      </c>
      <c r="AK29" s="89">
        <f t="shared" ref="AK29:AK32" si="61">+VLOOKUP(C28,$AE$4:$AH$20,3,FALSE)</f>
        <v>0.25</v>
      </c>
      <c r="AL29" s="89">
        <f t="shared" ref="AL29:AL32" si="62">+VLOOKUP(C28,$AE$4:$AH$20,4,FALSE)</f>
        <v>0.33333333333333331</v>
      </c>
      <c r="AM29" s="89">
        <f t="shared" ref="AM29:AM32" si="63">+VLOOKUP(D28,$AE$4:$AH$20,2,FALSE)</f>
        <v>1</v>
      </c>
      <c r="AN29" s="89">
        <f t="shared" ref="AN29:AN32" si="64">+VLOOKUP(D28,$AE$4:$AH$20,3,FALSE)</f>
        <v>1</v>
      </c>
      <c r="AO29" s="89">
        <f t="shared" ref="AO29:AO32" si="65">+VLOOKUP(D28,$AE$4:$AH$20,4,FALSE)</f>
        <v>1</v>
      </c>
      <c r="AP29" s="89">
        <f t="shared" ref="AP29:AP32" si="66">+VLOOKUP(E28,$AE$4:$AH$20,2,FALSE)</f>
        <v>1</v>
      </c>
      <c r="AQ29" s="89">
        <f t="shared" ref="AQ29:AQ32" si="67">+VLOOKUP(E28,$AE$4:$AH$20,3,FALSE)</f>
        <v>2</v>
      </c>
      <c r="AR29" s="89">
        <f t="shared" ref="AR29:AR32" si="68">+VLOOKUP(E28,$AE$4:$AH$20,3,FALSE)</f>
        <v>2</v>
      </c>
      <c r="AS29" s="89">
        <f t="shared" ref="AS29:AS32" si="69">+VLOOKUP(F28,$AE$4:$AH$20,2,FALSE)</f>
        <v>1</v>
      </c>
      <c r="AT29" s="89">
        <f t="shared" ref="AT29:AT32" si="70">+VLOOKUP(F28,$AE$4:$AH$20,3,FALSE)</f>
        <v>2</v>
      </c>
      <c r="AU29" s="89">
        <f t="shared" ref="AU29:AU32" si="71">+VLOOKUP(F28,$AE$4:$AH$20,4,FALSE)</f>
        <v>3</v>
      </c>
      <c r="AV29" s="89">
        <f t="shared" ref="AV29:AV32" si="72">+VLOOKUP(G28,$AE$4:$AH$20,2,FALSE)</f>
        <v>0.33333333333333331</v>
      </c>
      <c r="AW29" s="89">
        <f t="shared" ref="AW29:AW32" si="73">+VLOOKUP(G28,$AE$4:$AH$20,3,FALSE)</f>
        <v>0.5</v>
      </c>
      <c r="AX29" s="89">
        <f t="shared" ref="AX29:AX32" si="74">+VLOOKUP(G28,$AE$4:$AH$20,4,FALSE)</f>
        <v>1</v>
      </c>
    </row>
    <row r="30" spans="1:50" x14ac:dyDescent="0.25">
      <c r="A30" s="16">
        <v>4</v>
      </c>
      <c r="B30" s="55" t="s">
        <v>15</v>
      </c>
      <c r="C30" s="9">
        <f>1/F27</f>
        <v>0.16666666666666666</v>
      </c>
      <c r="D30" s="9">
        <f>1/F28</f>
        <v>0.5</v>
      </c>
      <c r="E30" s="9">
        <f>1/F29</f>
        <v>4</v>
      </c>
      <c r="F30" s="9">
        <v>1</v>
      </c>
      <c r="G30" s="10">
        <f>1/2</f>
        <v>0.5</v>
      </c>
      <c r="L30" s="1"/>
      <c r="M30" s="69">
        <f t="shared" si="58"/>
        <v>9.3457943925233627E-2</v>
      </c>
      <c r="N30" s="70">
        <f t="shared" si="53"/>
        <v>6.25E-2</v>
      </c>
      <c r="O30" s="70">
        <f t="shared" si="54"/>
        <v>0.25</v>
      </c>
      <c r="P30" s="70">
        <f t="shared" si="55"/>
        <v>8.8888888888888892E-2</v>
      </c>
      <c r="Q30" s="71">
        <f t="shared" si="56"/>
        <v>6.0606060606060608E-2</v>
      </c>
      <c r="R30" s="1"/>
      <c r="S30" s="1"/>
      <c r="T30" s="1"/>
      <c r="U30" s="1"/>
      <c r="V30" s="16">
        <v>4</v>
      </c>
      <c r="W30" s="72">
        <f t="shared" si="59"/>
        <v>0.11109057868403664</v>
      </c>
      <c r="X30" s="1"/>
      <c r="Y30" s="73">
        <v>0.58272739072972723</v>
      </c>
      <c r="Z30" s="74">
        <f t="shared" si="57"/>
        <v>5.2455158451115649</v>
      </c>
      <c r="AA30" s="1"/>
      <c r="AB30" s="1"/>
      <c r="AC30" s="64"/>
      <c r="AJ30" s="89">
        <f t="shared" si="60"/>
        <v>0.16666666666666666</v>
      </c>
      <c r="AK30" s="89">
        <f t="shared" si="61"/>
        <v>0.2</v>
      </c>
      <c r="AL30" s="89">
        <f t="shared" si="62"/>
        <v>0.25</v>
      </c>
      <c r="AM30" s="89">
        <f t="shared" si="63"/>
        <v>0.33333333333333331</v>
      </c>
      <c r="AN30" s="89">
        <f t="shared" si="64"/>
        <v>0.5</v>
      </c>
      <c r="AO30" s="89">
        <f t="shared" si="65"/>
        <v>1</v>
      </c>
      <c r="AP30" s="89">
        <f t="shared" si="66"/>
        <v>1</v>
      </c>
      <c r="AQ30" s="89">
        <f t="shared" si="67"/>
        <v>1</v>
      </c>
      <c r="AR30" s="89">
        <f t="shared" si="68"/>
        <v>1</v>
      </c>
      <c r="AS30" s="89">
        <f t="shared" si="69"/>
        <v>0.2</v>
      </c>
      <c r="AT30" s="89">
        <f t="shared" si="70"/>
        <v>0.25</v>
      </c>
      <c r="AU30" s="89">
        <f t="shared" si="71"/>
        <v>0.33333333333333331</v>
      </c>
      <c r="AV30" s="89">
        <f t="shared" si="72"/>
        <v>0.2</v>
      </c>
      <c r="AW30" s="89">
        <f t="shared" si="73"/>
        <v>0.25</v>
      </c>
      <c r="AX30" s="89">
        <f t="shared" si="74"/>
        <v>0.33333333333333331</v>
      </c>
    </row>
    <row r="31" spans="1:50" ht="15.75" thickBot="1" x14ac:dyDescent="0.3">
      <c r="A31" s="19">
        <v>5</v>
      </c>
      <c r="B31" s="38" t="s">
        <v>16</v>
      </c>
      <c r="C31" s="11">
        <f>1/G27</f>
        <v>0.16666666666666666</v>
      </c>
      <c r="D31" s="11">
        <f>1/G28</f>
        <v>2</v>
      </c>
      <c r="E31" s="11">
        <f>1/G29</f>
        <v>4</v>
      </c>
      <c r="F31" s="11">
        <f>1/G30</f>
        <v>2</v>
      </c>
      <c r="G31" s="12">
        <v>1</v>
      </c>
      <c r="L31" s="1"/>
      <c r="M31" s="76">
        <f t="shared" si="58"/>
        <v>9.3457943925233627E-2</v>
      </c>
      <c r="N31" s="77">
        <f t="shared" si="53"/>
        <v>0.25</v>
      </c>
      <c r="O31" s="77">
        <f t="shared" si="54"/>
        <v>0.25</v>
      </c>
      <c r="P31" s="77">
        <f t="shared" si="55"/>
        <v>0.17777777777777778</v>
      </c>
      <c r="Q31" s="78">
        <f t="shared" si="56"/>
        <v>0.12121212121212122</v>
      </c>
      <c r="R31" s="1"/>
      <c r="S31" s="1"/>
      <c r="T31" s="1"/>
      <c r="U31" s="1"/>
      <c r="V31" s="19">
        <v>5</v>
      </c>
      <c r="W31" s="72">
        <f t="shared" si="59"/>
        <v>0.17848956858302653</v>
      </c>
      <c r="X31" s="1"/>
      <c r="Y31" s="73">
        <v>0.9716339799867838</v>
      </c>
      <c r="Z31" s="74">
        <f t="shared" si="57"/>
        <v>5.4436457418788411</v>
      </c>
      <c r="AA31" s="1"/>
      <c r="AB31" s="1"/>
      <c r="AC31" s="64"/>
      <c r="AJ31" s="89">
        <f t="shared" si="60"/>
        <v>0.14285714285714285</v>
      </c>
      <c r="AK31" s="89">
        <f t="shared" si="61"/>
        <v>0.16666666666666666</v>
      </c>
      <c r="AL31" s="89">
        <f t="shared" si="62"/>
        <v>0.2</v>
      </c>
      <c r="AM31" s="89">
        <f t="shared" si="63"/>
        <v>0.33333333333333331</v>
      </c>
      <c r="AN31" s="89">
        <f t="shared" si="64"/>
        <v>0.5</v>
      </c>
      <c r="AO31" s="89">
        <f t="shared" si="65"/>
        <v>1</v>
      </c>
      <c r="AP31" s="89">
        <f t="shared" si="66"/>
        <v>3</v>
      </c>
      <c r="AQ31" s="89">
        <f t="shared" si="67"/>
        <v>4</v>
      </c>
      <c r="AR31" s="89">
        <f t="shared" si="68"/>
        <v>4</v>
      </c>
      <c r="AS31" s="89">
        <f t="shared" si="69"/>
        <v>1</v>
      </c>
      <c r="AT31" s="89">
        <f t="shared" si="70"/>
        <v>1</v>
      </c>
      <c r="AU31" s="89">
        <f t="shared" si="71"/>
        <v>1</v>
      </c>
      <c r="AV31" s="89">
        <f t="shared" si="72"/>
        <v>0.33333333333333331</v>
      </c>
      <c r="AW31" s="89">
        <f t="shared" si="73"/>
        <v>0.5</v>
      </c>
      <c r="AX31" s="89">
        <f t="shared" si="74"/>
        <v>1</v>
      </c>
    </row>
    <row r="32" spans="1:50" x14ac:dyDescent="0.25">
      <c r="A32" s="63"/>
      <c r="B32" s="46"/>
      <c r="C32" s="70">
        <f>+SUM(C27:C31)</f>
        <v>1.7833333333333334</v>
      </c>
      <c r="D32" s="70">
        <f t="shared" ref="D32:G32" si="75">+SUM(D27:D31)</f>
        <v>8</v>
      </c>
      <c r="E32" s="70">
        <f t="shared" si="75"/>
        <v>16</v>
      </c>
      <c r="F32" s="70">
        <f t="shared" si="75"/>
        <v>11.25</v>
      </c>
      <c r="G32" s="70">
        <f t="shared" si="75"/>
        <v>8.25</v>
      </c>
      <c r="L32" s="64"/>
      <c r="M32" s="82"/>
      <c r="N32" s="9"/>
      <c r="O32" s="9"/>
      <c r="P32" s="9"/>
      <c r="Q32" s="9"/>
      <c r="R32" s="1"/>
      <c r="S32" s="1"/>
      <c r="T32" s="1"/>
      <c r="U32" s="1"/>
      <c r="W32" s="80"/>
      <c r="X32" s="1"/>
      <c r="Y32" s="81" t="s">
        <v>19</v>
      </c>
      <c r="Z32" s="74">
        <f>+AVERAGE(Z27:Z31)</f>
        <v>5.4183157849103809</v>
      </c>
      <c r="AA32" s="1"/>
      <c r="AB32" s="1"/>
      <c r="AC32" s="64"/>
      <c r="AJ32" s="89">
        <f t="shared" si="60"/>
        <v>0.14285714285714285</v>
      </c>
      <c r="AK32" s="89">
        <f t="shared" si="61"/>
        <v>0.16666666666666666</v>
      </c>
      <c r="AL32" s="89">
        <f t="shared" si="62"/>
        <v>0.2</v>
      </c>
      <c r="AM32" s="89">
        <f t="shared" si="63"/>
        <v>1</v>
      </c>
      <c r="AN32" s="89">
        <f t="shared" si="64"/>
        <v>2</v>
      </c>
      <c r="AO32" s="89">
        <f t="shared" si="65"/>
        <v>3</v>
      </c>
      <c r="AP32" s="89">
        <f t="shared" si="66"/>
        <v>3</v>
      </c>
      <c r="AQ32" s="89">
        <f t="shared" si="67"/>
        <v>4</v>
      </c>
      <c r="AR32" s="89">
        <f t="shared" si="68"/>
        <v>4</v>
      </c>
      <c r="AS32" s="89">
        <f t="shared" si="69"/>
        <v>1</v>
      </c>
      <c r="AT32" s="89">
        <f t="shared" si="70"/>
        <v>2</v>
      </c>
      <c r="AU32" s="89">
        <f t="shared" si="71"/>
        <v>3</v>
      </c>
      <c r="AV32" s="89">
        <f t="shared" si="72"/>
        <v>1</v>
      </c>
      <c r="AW32" s="89">
        <f t="shared" si="73"/>
        <v>1</v>
      </c>
      <c r="AX32" s="89">
        <f t="shared" si="74"/>
        <v>1</v>
      </c>
    </row>
    <row r="33" spans="1:7" x14ac:dyDescent="0.25">
      <c r="A33" s="63"/>
      <c r="B33" s="1"/>
      <c r="C33" s="1"/>
      <c r="D33" s="1"/>
      <c r="E33" s="1"/>
      <c r="F33" s="1"/>
      <c r="G33" s="1"/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94A2-C5AC-460A-8100-EB14B1C815AF}">
  <dimension ref="A1:AX32"/>
  <sheetViews>
    <sheetView topLeftCell="W6" zoomScale="85" zoomScaleNormal="85" workbookViewId="0">
      <selection activeCell="Z1" sqref="A1:XFD1048576"/>
    </sheetView>
  </sheetViews>
  <sheetFormatPr defaultRowHeight="15" x14ac:dyDescent="0.25"/>
  <cols>
    <col min="1" max="1" width="8.85546875" style="57"/>
    <col min="2" max="2" width="39.7109375" customWidth="1"/>
    <col min="12" max="12" width="8.85546875" style="47"/>
    <col min="13" max="13" width="8.85546875" style="57"/>
    <col min="22" max="22" width="8.85546875" style="47"/>
    <col min="23" max="23" width="12.140625" style="57" customWidth="1"/>
    <col min="25" max="25" width="10.140625" customWidth="1"/>
    <col min="29" max="29" width="8.85546875" style="47"/>
  </cols>
  <sheetData>
    <row r="1" spans="1:47" x14ac:dyDescent="0.25">
      <c r="A1" s="61"/>
      <c r="B1" s="62"/>
      <c r="C1" s="62"/>
      <c r="D1" s="62"/>
      <c r="E1" s="62"/>
      <c r="F1" s="62"/>
      <c r="G1" s="62"/>
      <c r="H1" s="43"/>
      <c r="I1" s="43"/>
      <c r="J1" s="43"/>
      <c r="K1" s="43"/>
      <c r="L1" s="44"/>
      <c r="M1" s="65"/>
      <c r="N1" s="43"/>
      <c r="O1" s="43"/>
      <c r="P1" s="43"/>
      <c r="Q1" s="43"/>
      <c r="R1" s="43"/>
      <c r="S1" s="43"/>
      <c r="T1" s="43"/>
      <c r="U1" s="43"/>
      <c r="V1" s="44"/>
      <c r="W1" s="65"/>
      <c r="X1" s="43"/>
      <c r="Y1" s="43"/>
      <c r="Z1" s="43"/>
      <c r="AA1" s="43"/>
      <c r="AB1" s="43"/>
      <c r="AC1" s="44"/>
    </row>
    <row r="2" spans="1:47" x14ac:dyDescent="0.25">
      <c r="A2" s="63"/>
      <c r="B2" s="1"/>
      <c r="C2" s="1"/>
      <c r="D2" s="1"/>
      <c r="E2" s="1"/>
      <c r="F2" s="1"/>
      <c r="G2" s="1"/>
    </row>
    <row r="3" spans="1:47" ht="15.75" thickBot="1" x14ac:dyDescent="0.3">
      <c r="A3" s="63"/>
      <c r="B3" s="48" t="s">
        <v>0</v>
      </c>
      <c r="C3" s="1"/>
      <c r="D3" s="1"/>
      <c r="E3" s="1"/>
      <c r="F3" s="1"/>
      <c r="G3" s="1"/>
      <c r="AE3" s="86" t="s">
        <v>20</v>
      </c>
      <c r="AF3" s="91" t="s">
        <v>21</v>
      </c>
      <c r="AG3" s="91"/>
      <c r="AH3" s="9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4">
        <v>0</v>
      </c>
      <c r="B4" s="39" t="s">
        <v>1</v>
      </c>
      <c r="C4" s="5">
        <v>1</v>
      </c>
      <c r="D4" s="5">
        <v>2</v>
      </c>
      <c r="E4" s="6">
        <v>3</v>
      </c>
      <c r="F4" s="13"/>
      <c r="G4" s="13"/>
      <c r="L4" s="66" t="s">
        <v>17</v>
      </c>
      <c r="M4" s="14">
        <v>1</v>
      </c>
      <c r="N4" s="5">
        <v>2</v>
      </c>
      <c r="O4" s="6">
        <v>3</v>
      </c>
      <c r="P4" s="13"/>
      <c r="Q4" s="13"/>
      <c r="R4" s="1"/>
      <c r="S4" s="1"/>
      <c r="T4" s="1"/>
      <c r="U4" s="1"/>
      <c r="V4" s="83">
        <v>0</v>
      </c>
      <c r="W4" s="16" t="s">
        <v>18</v>
      </c>
      <c r="X4" s="1"/>
      <c r="Y4" s="13"/>
      <c r="Z4" s="1"/>
      <c r="AA4" s="1"/>
      <c r="AB4" s="1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7">
        <v>1</v>
      </c>
      <c r="B5" s="1" t="s">
        <v>2</v>
      </c>
      <c r="C5" s="9">
        <v>1</v>
      </c>
      <c r="D5" s="9">
        <f>4</f>
        <v>4</v>
      </c>
      <c r="E5" s="10">
        <f>1/2</f>
        <v>0.5</v>
      </c>
      <c r="F5" s="9"/>
      <c r="G5" s="9"/>
      <c r="L5" s="68">
        <f>+AC5</f>
        <v>7.942028828527934E-3</v>
      </c>
      <c r="M5" s="69">
        <f>+C5/C$8</f>
        <v>0.30769230769230771</v>
      </c>
      <c r="N5" s="70">
        <f t="shared" ref="N5:N7" si="0">+D5/D$8</f>
        <v>0.36363636363636365</v>
      </c>
      <c r="O5" s="71">
        <f t="shared" ref="O5:O7" si="1">+E5/E$8</f>
        <v>0.30000000000000004</v>
      </c>
      <c r="P5" s="9"/>
      <c r="Q5" s="9"/>
      <c r="R5" s="1"/>
      <c r="S5" s="1"/>
      <c r="T5" s="1"/>
      <c r="U5" s="1"/>
      <c r="V5" s="84">
        <v>1</v>
      </c>
      <c r="W5" s="72">
        <f t="shared" ref="W5:W7" si="2">+AVERAGE(M5:U5)</f>
        <v>0.32377622377622378</v>
      </c>
      <c r="X5" s="1"/>
      <c r="Y5" s="73">
        <f t="array" ref="Y5:Y7">+MMULT(C5:E7,W5:W7)</f>
        <v>0.97435897435897445</v>
      </c>
      <c r="Z5" s="74">
        <f>+Y5/W5</f>
        <v>3.0093592512598994</v>
      </c>
      <c r="AA5" s="74">
        <f>+(Z9-3)/2</f>
        <v>4.6063767205462014E-3</v>
      </c>
      <c r="AB5" s="74">
        <v>0.57999999999999996</v>
      </c>
      <c r="AC5" s="75">
        <f>+AA5/AB5</f>
        <v>7.942028828527934E-3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I5" s="1"/>
      <c r="AJ5" s="92"/>
      <c r="AK5" s="92"/>
      <c r="AL5" s="92"/>
      <c r="AM5" s="92"/>
      <c r="AN5" s="92"/>
      <c r="AO5" s="92"/>
      <c r="AP5" s="92"/>
      <c r="AQ5" s="92"/>
      <c r="AR5" s="92"/>
    </row>
    <row r="6" spans="1:47" x14ac:dyDescent="0.25">
      <c r="A6" s="7">
        <v>2</v>
      </c>
      <c r="B6" s="1" t="s">
        <v>3</v>
      </c>
      <c r="C6" s="9">
        <f>1/D5</f>
        <v>0.25</v>
      </c>
      <c r="D6" s="9">
        <v>1</v>
      </c>
      <c r="E6" s="10">
        <f>1/6</f>
        <v>0.16666666666666666</v>
      </c>
      <c r="F6" s="9"/>
      <c r="G6" s="9"/>
      <c r="L6" s="1"/>
      <c r="M6" s="69">
        <f t="shared" ref="M6:M7" si="4">+C6/C$8</f>
        <v>7.6923076923076927E-2</v>
      </c>
      <c r="N6" s="70">
        <f t="shared" si="0"/>
        <v>9.0909090909090912E-2</v>
      </c>
      <c r="O6" s="71">
        <f t="shared" si="1"/>
        <v>0.1</v>
      </c>
      <c r="P6" s="9"/>
      <c r="Q6" s="9"/>
      <c r="R6" s="1"/>
      <c r="S6" s="1"/>
      <c r="T6" s="1"/>
      <c r="U6" s="1"/>
      <c r="V6" s="84">
        <v>2</v>
      </c>
      <c r="W6" s="72">
        <f t="shared" si="2"/>
        <v>8.9277389277389277E-2</v>
      </c>
      <c r="X6" s="1"/>
      <c r="Y6" s="73">
        <v>0.26804584304584306</v>
      </c>
      <c r="Z6" s="74">
        <f t="shared" ref="Z6:Z7" si="5">+Y6/W6</f>
        <v>3.0023933855526548</v>
      </c>
      <c r="AA6" s="1"/>
      <c r="AB6" s="1"/>
      <c r="AC6" s="64"/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I6" s="1"/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3</v>
      </c>
      <c r="AN6" s="89">
        <f>+VLOOKUP(D5,$AE$4:$AH$20,3,FALSE)</f>
        <v>4</v>
      </c>
      <c r="AO6" s="89">
        <f>+VLOOKUP(D5,$AE$4:$AH$20,4,FALSE)</f>
        <v>5</v>
      </c>
      <c r="AP6" s="89">
        <f>+VLOOKUP(E5,$AE$4:$AH$20,2,FALSE)</f>
        <v>0.33333333333333331</v>
      </c>
      <c r="AQ6" s="89">
        <f>+VLOOKUP(E5,$AE$4:$AH$20,3,FALSE)</f>
        <v>0.5</v>
      </c>
      <c r="AR6" s="89">
        <f>+VLOOKUP(E5,$AE$4:$AH$20,3,FALSE)</f>
        <v>0.5</v>
      </c>
    </row>
    <row r="7" spans="1:47" ht="15.75" thickBot="1" x14ac:dyDescent="0.3">
      <c r="A7" s="8">
        <v>3</v>
      </c>
      <c r="B7" s="40" t="s">
        <v>4</v>
      </c>
      <c r="C7" s="11">
        <f>1/E5</f>
        <v>2</v>
      </c>
      <c r="D7" s="11">
        <f>1/E6</f>
        <v>6</v>
      </c>
      <c r="E7" s="12">
        <v>1</v>
      </c>
      <c r="F7" s="9"/>
      <c r="G7" s="9"/>
      <c r="L7" s="1"/>
      <c r="M7" s="76">
        <f t="shared" si="4"/>
        <v>0.61538461538461542</v>
      </c>
      <c r="N7" s="77">
        <f t="shared" si="0"/>
        <v>0.54545454545454541</v>
      </c>
      <c r="O7" s="78">
        <f t="shared" si="1"/>
        <v>0.60000000000000009</v>
      </c>
      <c r="P7" s="9"/>
      <c r="Q7" s="9"/>
      <c r="R7" s="1"/>
      <c r="S7" s="1"/>
      <c r="T7" s="1"/>
      <c r="U7" s="1"/>
      <c r="V7" s="85">
        <v>3</v>
      </c>
      <c r="W7" s="72">
        <f t="shared" si="2"/>
        <v>0.58694638694638701</v>
      </c>
      <c r="X7" s="1"/>
      <c r="Y7" s="73">
        <v>1.7701631701631704</v>
      </c>
      <c r="Z7" s="74">
        <f t="shared" si="5"/>
        <v>3.015885623510723</v>
      </c>
      <c r="AA7" s="1"/>
      <c r="AB7" s="1"/>
      <c r="AC7" s="64"/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I7" s="1"/>
      <c r="AJ7" s="89">
        <f t="shared" ref="AJ7:AJ8" si="8">+VLOOKUP(C6,$AE$4:$AH$20,2,FALSE)</f>
        <v>0.2</v>
      </c>
      <c r="AK7" s="89">
        <f t="shared" ref="AK7:AK8" si="9">+VLOOKUP(C6,$AE$4:$AH$20,3,FALSE)</f>
        <v>0.25</v>
      </c>
      <c r="AL7" s="89">
        <f t="shared" ref="AL7:AL8" si="10">+VLOOKUP(C6,$AE$4:$AH$20,4,FALSE)</f>
        <v>0.33333333333333331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0.14285714285714285</v>
      </c>
      <c r="AQ7" s="89">
        <f t="shared" ref="AQ7:AQ8" si="15">+VLOOKUP(E6,$AE$4:$AH$20,3,FALSE)</f>
        <v>0.16666666666666666</v>
      </c>
      <c r="AR7" s="89">
        <f t="shared" ref="AR7:AR8" si="16">+VLOOKUP(E6,$AE$4:$AH$20,3,FALSE)</f>
        <v>0.16666666666666666</v>
      </c>
    </row>
    <row r="8" spans="1:47" x14ac:dyDescent="0.25">
      <c r="A8" s="7"/>
      <c r="B8" s="1"/>
      <c r="C8" s="2">
        <f>+SUM(C5:C7)</f>
        <v>3.25</v>
      </c>
      <c r="D8" s="2">
        <f>+SUM(D5:D7)</f>
        <v>11</v>
      </c>
      <c r="E8" s="2">
        <f>+SUM(E5:E7)</f>
        <v>1.6666666666666665</v>
      </c>
      <c r="F8" s="9"/>
      <c r="G8" s="9"/>
      <c r="L8" s="1"/>
      <c r="M8" s="79"/>
      <c r="N8" s="2"/>
      <c r="O8" s="2"/>
      <c r="P8" s="9"/>
      <c r="Q8" s="9"/>
      <c r="R8" s="1"/>
      <c r="S8" s="1"/>
      <c r="T8" s="1"/>
      <c r="U8" s="1"/>
      <c r="W8" s="80"/>
      <c r="X8" s="1"/>
      <c r="Y8" s="73"/>
      <c r="Z8" s="74"/>
      <c r="AA8" s="1"/>
      <c r="AB8" s="1"/>
      <c r="AC8" s="6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I8" s="1"/>
      <c r="AJ8" s="89">
        <f t="shared" si="8"/>
        <v>1</v>
      </c>
      <c r="AK8" s="89">
        <f t="shared" si="9"/>
        <v>2</v>
      </c>
      <c r="AL8" s="89">
        <f t="shared" si="10"/>
        <v>3</v>
      </c>
      <c r="AM8" s="89">
        <f t="shared" si="11"/>
        <v>5</v>
      </c>
      <c r="AN8" s="89">
        <f t="shared" si="12"/>
        <v>6</v>
      </c>
      <c r="AO8" s="89">
        <f t="shared" si="13"/>
        <v>7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7" x14ac:dyDescent="0.25">
      <c r="A9" s="7"/>
      <c r="B9" s="1"/>
      <c r="C9" s="9"/>
      <c r="D9" s="9"/>
      <c r="E9" s="9"/>
      <c r="F9" s="9"/>
      <c r="G9" s="9"/>
      <c r="L9" s="64"/>
      <c r="M9" s="79"/>
      <c r="N9" s="2"/>
      <c r="O9" s="2"/>
      <c r="P9" s="2"/>
      <c r="Q9" s="2"/>
      <c r="R9" s="1"/>
      <c r="S9" s="1"/>
      <c r="T9" s="1"/>
      <c r="U9" s="1"/>
      <c r="W9" s="80"/>
      <c r="X9" s="1"/>
      <c r="Y9" s="81" t="s">
        <v>19</v>
      </c>
      <c r="Z9" s="74">
        <f>+AVERAGE(Z5:Z8)</f>
        <v>3.0092127534410924</v>
      </c>
      <c r="AA9" s="1"/>
      <c r="AB9" s="1"/>
      <c r="AC9" s="64"/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  <c r="AI9" s="1"/>
    </row>
    <row r="10" spans="1:47" ht="15.75" thickBot="1" x14ac:dyDescent="0.3">
      <c r="A10" s="63"/>
      <c r="B10" s="1"/>
      <c r="C10" s="2"/>
      <c r="D10" s="2"/>
      <c r="E10" s="2"/>
      <c r="F10" s="2"/>
      <c r="G10" s="2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7" x14ac:dyDescent="0.25">
      <c r="A11" s="14">
        <v>0</v>
      </c>
      <c r="B11" s="15" t="s">
        <v>2</v>
      </c>
      <c r="C11" s="5">
        <v>1</v>
      </c>
      <c r="D11" s="5">
        <v>2</v>
      </c>
      <c r="E11" s="5">
        <v>3</v>
      </c>
      <c r="F11" s="6">
        <v>4</v>
      </c>
      <c r="G11" s="2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R11" s="1"/>
      <c r="S11" s="1"/>
      <c r="T11" s="1"/>
      <c r="U11" s="1"/>
      <c r="V11" s="14">
        <v>0</v>
      </c>
      <c r="W11" s="16" t="s">
        <v>18</v>
      </c>
      <c r="X11" s="1"/>
      <c r="Y11" s="13"/>
      <c r="Z11" s="1"/>
      <c r="AA11" s="1"/>
      <c r="AB11" s="1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 x14ac:dyDescent="0.25">
      <c r="A12" s="16">
        <v>1</v>
      </c>
      <c r="B12" s="51" t="s">
        <v>5</v>
      </c>
      <c r="C12" s="9">
        <v>1</v>
      </c>
      <c r="D12" s="9">
        <v>1</v>
      </c>
      <c r="E12" s="9">
        <f>4</f>
        <v>4</v>
      </c>
      <c r="F12" s="10">
        <f>2</f>
        <v>2</v>
      </c>
      <c r="G12" s="2"/>
      <c r="L12" s="68">
        <f>+AC12</f>
        <v>7.8880325089449449E-2</v>
      </c>
      <c r="M12" s="69">
        <f>+C12/C$16</f>
        <v>0.36363636363636365</v>
      </c>
      <c r="N12" s="70">
        <f t="shared" ref="N12:N15" si="17">+D12/D$16</f>
        <v>0.3529411764705882</v>
      </c>
      <c r="O12" s="70">
        <f t="shared" ref="O12:O15" si="18">+E12/E$16</f>
        <v>0.47058823529411764</v>
      </c>
      <c r="P12" s="71">
        <f t="shared" ref="P12:P15" si="19">+F12/F$16</f>
        <v>0.2857142857142857</v>
      </c>
      <c r="Q12" s="9"/>
      <c r="R12" s="1"/>
      <c r="S12" s="1"/>
      <c r="T12" s="1"/>
      <c r="U12" s="1"/>
      <c r="V12" s="16">
        <v>1</v>
      </c>
      <c r="W12" s="72">
        <f t="shared" ref="W12:W15" si="20">+AVERAGE(M12:U12)</f>
        <v>0.36822001527883874</v>
      </c>
      <c r="X12" s="1"/>
      <c r="Y12" s="73">
        <f t="array" ref="Y12:Y15">+MMULT(C12:F15,W12:W15)</f>
        <v>1.5989304812834226</v>
      </c>
      <c r="Z12" s="74">
        <f>+Y12/W12</f>
        <v>4.3423236514522836</v>
      </c>
      <c r="AA12" s="74">
        <f>+(Z16-4)/3</f>
        <v>7.0992292580504504E-2</v>
      </c>
      <c r="AB12" s="74">
        <v>0.9</v>
      </c>
      <c r="AC12" s="75">
        <f>+AA12/AB12</f>
        <v>7.8880325089449449E-2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I12" s="1"/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7" x14ac:dyDescent="0.25">
      <c r="A13" s="16">
        <v>2</v>
      </c>
      <c r="B13" s="51" t="s">
        <v>6</v>
      </c>
      <c r="C13" s="9">
        <f>1/D12</f>
        <v>1</v>
      </c>
      <c r="D13" s="9">
        <v>1</v>
      </c>
      <c r="E13" s="9">
        <v>3</v>
      </c>
      <c r="F13" s="10">
        <v>2</v>
      </c>
      <c r="G13" s="2"/>
      <c r="L13" s="1"/>
      <c r="M13" s="69">
        <f t="shared" ref="M13:M15" si="23">+C13/C$16</f>
        <v>0.36363636363636365</v>
      </c>
      <c r="N13" s="70">
        <f t="shared" si="17"/>
        <v>0.3529411764705882</v>
      </c>
      <c r="O13" s="70">
        <f t="shared" si="18"/>
        <v>0.35294117647058826</v>
      </c>
      <c r="P13" s="71">
        <f t="shared" si="19"/>
        <v>0.2857142857142857</v>
      </c>
      <c r="Q13" s="9"/>
      <c r="R13" s="1"/>
      <c r="S13" s="1"/>
      <c r="T13" s="1"/>
      <c r="U13" s="1"/>
      <c r="V13" s="16">
        <v>2</v>
      </c>
      <c r="W13" s="72">
        <f t="shared" si="20"/>
        <v>0.33880825057295649</v>
      </c>
      <c r="X13" s="1"/>
      <c r="Y13" s="73">
        <v>1.4459511077158136</v>
      </c>
      <c r="Z13" s="74">
        <f t="shared" ref="Z13:Z15" si="24">+Y13/W13</f>
        <v>4.2677564825253658</v>
      </c>
      <c r="AA13" s="1"/>
      <c r="AB13" s="1"/>
      <c r="AC13" s="64"/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I13" s="1"/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1</v>
      </c>
      <c r="AN13" s="89">
        <f>+VLOOKUP(D12,$AE$4:$AH$20,3,FALSE)</f>
        <v>1</v>
      </c>
      <c r="AO13" s="89">
        <f>+VLOOKUP(D12,$AE$4:$AH$20,4,FALSE)</f>
        <v>1</v>
      </c>
      <c r="AP13" s="89">
        <f>+VLOOKUP(E12,$AE$4:$AH$20,2,FALSE)</f>
        <v>3</v>
      </c>
      <c r="AQ13" s="89">
        <f>+VLOOKUP(E12,$AE$4:$AH$20,3,FALSE)</f>
        <v>4</v>
      </c>
      <c r="AR13" s="89">
        <f>+VLOOKUP(E12,$AE$4:$AH$20,3,FALSE)</f>
        <v>4</v>
      </c>
    </row>
    <row r="14" spans="1:47" x14ac:dyDescent="0.25">
      <c r="A14" s="16">
        <v>3</v>
      </c>
      <c r="B14" s="51" t="s">
        <v>7</v>
      </c>
      <c r="C14" s="9">
        <f>1/E12</f>
        <v>0.25</v>
      </c>
      <c r="D14" s="9">
        <f>1/E13</f>
        <v>0.33333333333333331</v>
      </c>
      <c r="E14" s="9">
        <v>1</v>
      </c>
      <c r="F14" s="10">
        <v>2</v>
      </c>
      <c r="G14" s="2"/>
      <c r="L14" s="1"/>
      <c r="M14" s="69">
        <f t="shared" si="23"/>
        <v>9.0909090909090912E-2</v>
      </c>
      <c r="N14" s="70">
        <f t="shared" si="17"/>
        <v>0.1176470588235294</v>
      </c>
      <c r="O14" s="70">
        <f t="shared" si="18"/>
        <v>0.11764705882352941</v>
      </c>
      <c r="P14" s="71">
        <f t="shared" si="19"/>
        <v>0.2857142857142857</v>
      </c>
      <c r="Q14" s="9"/>
      <c r="R14" s="1"/>
      <c r="S14" s="1"/>
      <c r="T14" s="1"/>
      <c r="U14" s="1"/>
      <c r="V14" s="16">
        <v>3</v>
      </c>
      <c r="W14" s="72">
        <f t="shared" si="20"/>
        <v>0.15297937356760885</v>
      </c>
      <c r="X14" s="1"/>
      <c r="Y14" s="73">
        <v>0.63795518207282909</v>
      </c>
      <c r="Z14" s="74">
        <f t="shared" si="24"/>
        <v>4.1702039117769454</v>
      </c>
      <c r="AA14" s="1"/>
      <c r="AB14" s="1"/>
      <c r="AC14" s="64"/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I14" s="1"/>
      <c r="AJ14" s="89">
        <f t="shared" ref="AJ14:AJ15" si="28">+VLOOKUP(C13,$AE$4:$AH$20,2,FALSE)</f>
        <v>1</v>
      </c>
      <c r="AK14" s="89">
        <f t="shared" ref="AK14:AK15" si="29">+VLOOKUP(C13,$AE$4:$AH$20,3,FALSE)</f>
        <v>1</v>
      </c>
      <c r="AL14" s="89">
        <f t="shared" ref="AL14:AL15" si="30">+VLOOKUP(C13,$AE$4:$AH$20,4,FALSE)</f>
        <v>1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2</v>
      </c>
      <c r="AQ14" s="89">
        <f t="shared" ref="AQ14:AQ15" si="35">+VLOOKUP(E13,$AE$4:$AH$20,3,FALSE)</f>
        <v>3</v>
      </c>
      <c r="AR14" s="89">
        <f t="shared" ref="AR14:AR15" si="36">+VLOOKUP(E13,$AE$4:$AH$20,3,FALSE)</f>
        <v>3</v>
      </c>
    </row>
    <row r="15" spans="1:47" ht="15.75" thickBot="1" x14ac:dyDescent="0.3">
      <c r="A15" s="17">
        <v>4</v>
      </c>
      <c r="B15" s="38" t="s">
        <v>8</v>
      </c>
      <c r="C15" s="11">
        <f>1/F12</f>
        <v>0.5</v>
      </c>
      <c r="D15" s="11">
        <f>1/F13</f>
        <v>0.5</v>
      </c>
      <c r="E15" s="11">
        <f>1/F14</f>
        <v>0.5</v>
      </c>
      <c r="F15" s="12">
        <v>1</v>
      </c>
      <c r="G15" s="2"/>
      <c r="L15" s="1"/>
      <c r="M15" s="76">
        <f t="shared" si="23"/>
        <v>0.18181818181818182</v>
      </c>
      <c r="N15" s="77">
        <f t="shared" si="17"/>
        <v>0.1764705882352941</v>
      </c>
      <c r="O15" s="77">
        <f t="shared" si="18"/>
        <v>5.8823529411764705E-2</v>
      </c>
      <c r="P15" s="78">
        <f t="shared" si="19"/>
        <v>0.14285714285714285</v>
      </c>
      <c r="Q15" s="9"/>
      <c r="R15" s="1"/>
      <c r="S15" s="1"/>
      <c r="T15" s="1"/>
      <c r="U15" s="1"/>
      <c r="V15" s="17">
        <v>4</v>
      </c>
      <c r="W15" s="72">
        <f t="shared" si="20"/>
        <v>0.13999236058059589</v>
      </c>
      <c r="X15" s="1"/>
      <c r="Y15" s="73">
        <v>0.56999618029029797</v>
      </c>
      <c r="Z15" s="74">
        <f t="shared" si="24"/>
        <v>4.0716234652114593</v>
      </c>
      <c r="AA15" s="1"/>
      <c r="AB15" s="1"/>
      <c r="AC15" s="64"/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I15" s="1"/>
      <c r="AJ15" s="89">
        <f t="shared" si="28"/>
        <v>0.2</v>
      </c>
      <c r="AK15" s="89">
        <f t="shared" si="29"/>
        <v>0.25</v>
      </c>
      <c r="AL15" s="89">
        <f t="shared" si="30"/>
        <v>0.33333333333333331</v>
      </c>
      <c r="AM15" s="89">
        <f t="shared" si="31"/>
        <v>0.25</v>
      </c>
      <c r="AN15" s="89">
        <f t="shared" si="32"/>
        <v>0.33333333333333331</v>
      </c>
      <c r="AO15" s="89">
        <f t="shared" si="33"/>
        <v>0.5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7" x14ac:dyDescent="0.25">
      <c r="A16" s="58"/>
      <c r="B16" s="53"/>
      <c r="C16" s="2">
        <f>+SUM(C12:C15)</f>
        <v>2.75</v>
      </c>
      <c r="D16" s="2">
        <f t="shared" ref="D16:F16" si="38">+SUM(D12:D15)</f>
        <v>2.8333333333333335</v>
      </c>
      <c r="E16" s="2">
        <f t="shared" si="38"/>
        <v>8.5</v>
      </c>
      <c r="F16" s="2">
        <f t="shared" si="38"/>
        <v>7</v>
      </c>
      <c r="G16" s="2"/>
      <c r="L16" s="64"/>
      <c r="M16" s="79"/>
      <c r="N16" s="2"/>
      <c r="O16" s="2"/>
      <c r="P16" s="2"/>
      <c r="Q16" s="2"/>
      <c r="R16" s="1"/>
      <c r="S16" s="1"/>
      <c r="T16" s="1"/>
      <c r="U16" s="1"/>
      <c r="W16" s="80"/>
      <c r="X16" s="1"/>
      <c r="Y16" s="81" t="s">
        <v>19</v>
      </c>
      <c r="Z16" s="74">
        <f>+AVERAGE(Z12:Z15)</f>
        <v>4.2129768777415135</v>
      </c>
      <c r="AA16" s="1"/>
      <c r="AB16" s="1"/>
      <c r="AC16" s="64"/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  <c r="AI16" s="1"/>
    </row>
    <row r="17" spans="1:50" x14ac:dyDescent="0.25">
      <c r="A17" s="63"/>
      <c r="B17" s="1"/>
      <c r="C17" s="1"/>
      <c r="D17" s="1"/>
      <c r="E17" s="1"/>
      <c r="F17" s="1"/>
      <c r="G17" s="1"/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0" ht="15.75" thickBot="1" x14ac:dyDescent="0.3">
      <c r="A18" s="63"/>
      <c r="B18" s="1"/>
      <c r="C18" s="1"/>
      <c r="D18" s="1"/>
      <c r="E18" s="1"/>
      <c r="F18" s="1"/>
      <c r="G18" s="1"/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0" x14ac:dyDescent="0.25">
      <c r="A19" s="14">
        <v>0</v>
      </c>
      <c r="B19" s="5" t="s">
        <v>4</v>
      </c>
      <c r="C19" s="5">
        <v>1</v>
      </c>
      <c r="D19" s="5">
        <v>2</v>
      </c>
      <c r="E19" s="6">
        <v>3</v>
      </c>
      <c r="F19" s="59"/>
      <c r="G19" s="59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R19" s="1"/>
      <c r="S19" s="1"/>
      <c r="T19" s="1"/>
      <c r="U19" s="1"/>
      <c r="V19" s="83">
        <v>0</v>
      </c>
      <c r="W19" s="16" t="s">
        <v>18</v>
      </c>
      <c r="X19" s="1"/>
      <c r="Y19" s="13"/>
      <c r="Z19" s="1"/>
      <c r="AA19" s="1"/>
      <c r="AB19" s="1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0" x14ac:dyDescent="0.25">
      <c r="A20" s="16">
        <v>1</v>
      </c>
      <c r="B20" s="55" t="s">
        <v>9</v>
      </c>
      <c r="C20" s="9">
        <v>1</v>
      </c>
      <c r="D20" s="9">
        <f>1</f>
        <v>1</v>
      </c>
      <c r="E20" s="10">
        <f>1</f>
        <v>1</v>
      </c>
      <c r="F20" s="9"/>
      <c r="G20" s="9"/>
      <c r="L20" s="68">
        <f>+AC20</f>
        <v>0</v>
      </c>
      <c r="M20" s="69">
        <f>+C20/C$23</f>
        <v>0.33333333333333331</v>
      </c>
      <c r="N20" s="70">
        <f t="shared" ref="N20:N22" si="39">+D20/D$23</f>
        <v>0.33333333333333331</v>
      </c>
      <c r="O20" s="71">
        <f t="shared" ref="O20:O22" si="40">+E20/E$23</f>
        <v>0.33333333333333331</v>
      </c>
      <c r="P20" s="9"/>
      <c r="Q20" s="9"/>
      <c r="R20" s="1"/>
      <c r="S20" s="1"/>
      <c r="T20" s="1"/>
      <c r="U20" s="1"/>
      <c r="V20" s="84">
        <v>1</v>
      </c>
      <c r="W20" s="72">
        <f t="shared" ref="W20:W22" si="41">+AVERAGE(M20:U20)</f>
        <v>0.33333333333333331</v>
      </c>
      <c r="X20" s="1"/>
      <c r="Y20" s="73">
        <f t="array" ref="Y20:Y22">+MMULT(C20:E22,W20:W22)</f>
        <v>1</v>
      </c>
      <c r="Z20" s="74">
        <f>+Y20/W20</f>
        <v>3</v>
      </c>
      <c r="AA20" s="74">
        <f>+(Z24-3)/2</f>
        <v>0</v>
      </c>
      <c r="AB20" s="74">
        <v>0.57999999999999996</v>
      </c>
      <c r="AC20" s="75">
        <f>+AA20/AB20</f>
        <v>0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I20" s="1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16">
        <v>2</v>
      </c>
      <c r="B21" s="55" t="s">
        <v>10</v>
      </c>
      <c r="C21" s="9">
        <f>1/D20</f>
        <v>1</v>
      </c>
      <c r="D21" s="9">
        <v>1</v>
      </c>
      <c r="E21" s="10">
        <f>1</f>
        <v>1</v>
      </c>
      <c r="F21" s="9"/>
      <c r="G21" s="9"/>
      <c r="L21" s="1"/>
      <c r="M21" s="69">
        <f t="shared" ref="M21:M22" si="42">+C21/C$23</f>
        <v>0.33333333333333331</v>
      </c>
      <c r="N21" s="70">
        <f t="shared" si="39"/>
        <v>0.33333333333333331</v>
      </c>
      <c r="O21" s="71">
        <f t="shared" si="40"/>
        <v>0.33333333333333331</v>
      </c>
      <c r="P21" s="9"/>
      <c r="Q21" s="9"/>
      <c r="R21" s="1"/>
      <c r="S21" s="1"/>
      <c r="T21" s="1"/>
      <c r="U21" s="1"/>
      <c r="V21" s="84">
        <v>2</v>
      </c>
      <c r="W21" s="72">
        <f t="shared" si="41"/>
        <v>0.33333333333333331</v>
      </c>
      <c r="X21" s="1"/>
      <c r="Y21" s="73">
        <v>1</v>
      </c>
      <c r="Z21" s="74">
        <f t="shared" ref="Z21:Z22" si="43">+Y21/W21</f>
        <v>3</v>
      </c>
      <c r="AA21" s="1"/>
      <c r="AB21" s="1"/>
      <c r="AC21" s="64"/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1</v>
      </c>
      <c r="AN21" s="89">
        <f>+VLOOKUP(D20,$AE$4:$AH$20,3,FALSE)</f>
        <v>1</v>
      </c>
      <c r="AO21" s="89">
        <f>+VLOOKUP(D20,$AE$4:$AH$20,4,FALSE)</f>
        <v>1</v>
      </c>
      <c r="AP21" s="89">
        <f>+VLOOKUP(E20,$AE$4:$AH$20,2,FALSE)</f>
        <v>1</v>
      </c>
      <c r="AQ21" s="89">
        <f>+VLOOKUP(E20,$AE$4:$AH$20,3,FALSE)</f>
        <v>1</v>
      </c>
      <c r="AR21" s="89">
        <f>+VLOOKUP(E20,$AE$4:$AH$20,3,FALSE)</f>
        <v>1</v>
      </c>
    </row>
    <row r="22" spans="1:50" ht="15.75" thickBot="1" x14ac:dyDescent="0.3">
      <c r="A22" s="17">
        <v>3</v>
      </c>
      <c r="B22" s="38" t="s">
        <v>11</v>
      </c>
      <c r="C22" s="11">
        <f>1/E20</f>
        <v>1</v>
      </c>
      <c r="D22" s="11">
        <f>1/E21</f>
        <v>1</v>
      </c>
      <c r="E22" s="12">
        <v>1</v>
      </c>
      <c r="F22" s="9"/>
      <c r="G22" s="9"/>
      <c r="L22" s="1"/>
      <c r="M22" s="76">
        <f t="shared" si="42"/>
        <v>0.33333333333333331</v>
      </c>
      <c r="N22" s="77">
        <f t="shared" si="39"/>
        <v>0.33333333333333331</v>
      </c>
      <c r="O22" s="78">
        <f t="shared" si="40"/>
        <v>0.33333333333333331</v>
      </c>
      <c r="P22" s="9"/>
      <c r="Q22" s="9"/>
      <c r="R22" s="1"/>
      <c r="S22" s="1"/>
      <c r="T22" s="1"/>
      <c r="U22" s="1"/>
      <c r="V22" s="85">
        <v>3</v>
      </c>
      <c r="W22" s="72">
        <f t="shared" si="41"/>
        <v>0.33333333333333331</v>
      </c>
      <c r="X22" s="1"/>
      <c r="Y22" s="73">
        <v>1</v>
      </c>
      <c r="Z22" s="74">
        <f t="shared" si="43"/>
        <v>3</v>
      </c>
      <c r="AA22" s="1"/>
      <c r="AB22" s="1"/>
      <c r="AC22" s="64"/>
      <c r="AJ22" s="89">
        <f t="shared" ref="AJ22:AJ23" si="44">+VLOOKUP(C21,$AE$4:$AH$20,2,FALSE)</f>
        <v>1</v>
      </c>
      <c r="AK22" s="89">
        <f t="shared" ref="AK22:AK23" si="45">+VLOOKUP(C21,$AE$4:$AH$20,3,FALSE)</f>
        <v>1</v>
      </c>
      <c r="AL22" s="89">
        <f t="shared" ref="AL22:AL23" si="46">+VLOOKUP(C21,$AE$4:$AH$20,4,FALSE)</f>
        <v>1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1</v>
      </c>
      <c r="AQ22" s="89">
        <f t="shared" ref="AQ22:AQ23" si="51">+VLOOKUP(E21,$AE$4:$AH$20,3,FALSE)</f>
        <v>1</v>
      </c>
      <c r="AR22" s="89">
        <f t="shared" ref="AR22:AR23" si="52">+VLOOKUP(E21,$AE$4:$AH$20,3,FALSE)</f>
        <v>1</v>
      </c>
    </row>
    <row r="23" spans="1:50" x14ac:dyDescent="0.25">
      <c r="A23" s="7"/>
      <c r="B23" s="1"/>
      <c r="C23" s="2">
        <f>+SUM(C20:C22)</f>
        <v>3</v>
      </c>
      <c r="D23" s="2">
        <f>+SUM(D20:D22)</f>
        <v>3</v>
      </c>
      <c r="E23" s="2">
        <f>+SUM(E20:E22)</f>
        <v>3</v>
      </c>
      <c r="F23" s="9"/>
      <c r="G23" s="9"/>
      <c r="L23" s="1"/>
      <c r="M23" s="79"/>
      <c r="N23" s="2"/>
      <c r="O23" s="2"/>
      <c r="P23" s="9"/>
      <c r="Q23" s="9"/>
      <c r="R23" s="1"/>
      <c r="S23" s="1"/>
      <c r="T23" s="1"/>
      <c r="U23" s="1"/>
      <c r="W23" s="80"/>
      <c r="X23" s="1"/>
      <c r="Y23" s="73"/>
      <c r="Z23" s="74"/>
      <c r="AA23" s="1"/>
      <c r="AB23" s="1"/>
      <c r="AC23" s="64"/>
      <c r="AJ23" s="89">
        <f t="shared" si="44"/>
        <v>1</v>
      </c>
      <c r="AK23" s="89">
        <f t="shared" si="45"/>
        <v>1</v>
      </c>
      <c r="AL23" s="89">
        <f t="shared" si="46"/>
        <v>1</v>
      </c>
      <c r="AM23" s="89">
        <f t="shared" si="47"/>
        <v>1</v>
      </c>
      <c r="AN23" s="89">
        <f t="shared" si="48"/>
        <v>1</v>
      </c>
      <c r="AO23" s="89">
        <f t="shared" si="49"/>
        <v>1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x14ac:dyDescent="0.25">
      <c r="A24" s="7"/>
      <c r="B24" s="60"/>
      <c r="C24" s="9"/>
      <c r="D24" s="9"/>
      <c r="E24" s="9"/>
      <c r="F24" s="9"/>
      <c r="G24" s="9"/>
      <c r="L24" s="64"/>
      <c r="M24" s="79"/>
      <c r="N24" s="2"/>
      <c r="O24" s="2"/>
      <c r="P24" s="2"/>
      <c r="Q24" s="2"/>
      <c r="R24" s="1"/>
      <c r="S24" s="1"/>
      <c r="T24" s="1"/>
      <c r="U24" s="1"/>
      <c r="W24" s="80"/>
      <c r="X24" s="1"/>
      <c r="Y24" s="81" t="s">
        <v>19</v>
      </c>
      <c r="Z24" s="74">
        <f>+AVERAGE(Z20:Z23)</f>
        <v>3</v>
      </c>
      <c r="AA24" s="1"/>
      <c r="AB24" s="1"/>
      <c r="AC24" s="64"/>
    </row>
    <row r="25" spans="1:50" ht="15.75" thickBot="1" x14ac:dyDescent="0.3">
      <c r="A25" s="63"/>
      <c r="B25" s="1"/>
      <c r="C25" s="2"/>
      <c r="D25" s="2"/>
      <c r="E25" s="2"/>
      <c r="F25" s="2"/>
      <c r="G25" s="2"/>
    </row>
    <row r="26" spans="1:50" x14ac:dyDescent="0.25">
      <c r="A26" s="14">
        <v>0</v>
      </c>
      <c r="B26" s="20" t="s">
        <v>3</v>
      </c>
      <c r="C26" s="5">
        <v>1</v>
      </c>
      <c r="D26" s="5">
        <v>2</v>
      </c>
      <c r="E26" s="5">
        <v>3</v>
      </c>
      <c r="F26" s="5">
        <v>4</v>
      </c>
      <c r="G26" s="18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R26" s="1"/>
      <c r="S26" s="1"/>
      <c r="T26" s="1"/>
      <c r="U26" s="1"/>
      <c r="V26" s="14">
        <v>0</v>
      </c>
      <c r="W26" s="16" t="s">
        <v>18</v>
      </c>
      <c r="X26" s="1"/>
      <c r="Y26" s="81"/>
      <c r="Z26" s="1"/>
      <c r="AA26" s="1"/>
      <c r="AB26" s="1"/>
    </row>
    <row r="27" spans="1:50" x14ac:dyDescent="0.25">
      <c r="A27" s="16">
        <v>1</v>
      </c>
      <c r="B27" s="55" t="s">
        <v>12</v>
      </c>
      <c r="C27" s="9">
        <v>1</v>
      </c>
      <c r="D27" s="9">
        <v>1</v>
      </c>
      <c r="E27" s="9">
        <f>6</f>
        <v>6</v>
      </c>
      <c r="F27" s="9">
        <f>3</f>
        <v>3</v>
      </c>
      <c r="G27" s="10">
        <f>1/4</f>
        <v>0.25</v>
      </c>
      <c r="L27" s="68">
        <f>+AC27</f>
        <v>6.7998344425197949E-2</v>
      </c>
      <c r="M27" s="69">
        <f>+C27/C$32</f>
        <v>0.15384615384615385</v>
      </c>
      <c r="N27" s="70">
        <f t="shared" ref="N27:N31" si="53">+D27/D$32</f>
        <v>0.30000000000000004</v>
      </c>
      <c r="O27" s="70">
        <f t="shared" ref="O27:O31" si="54">+E27/E$32</f>
        <v>0.27272727272727271</v>
      </c>
      <c r="P27" s="70">
        <f t="shared" ref="P27:P31" si="55">+F27/F$32</f>
        <v>0.18367346938775508</v>
      </c>
      <c r="Q27" s="71">
        <f t="shared" ref="Q27:Q31" si="56">+G27/G$32</f>
        <v>9.6774193548387094E-2</v>
      </c>
      <c r="R27" s="1"/>
      <c r="S27" s="1"/>
      <c r="T27" s="1"/>
      <c r="U27" s="1"/>
      <c r="V27" s="16">
        <v>1</v>
      </c>
      <c r="W27" s="72">
        <f>+AVERAGE(M27:U27)</f>
        <v>0.20140421790191376</v>
      </c>
      <c r="X27" s="1"/>
      <c r="Y27" s="73">
        <f t="array" ref="Y27:Y31">+MMULT(C27:G31,W27:W31)</f>
        <v>1.0599910458205388</v>
      </c>
      <c r="Z27" s="74">
        <f t="shared" ref="Z27:Z31" si="57">+Y27/W27</f>
        <v>5.2630032124588721</v>
      </c>
      <c r="AA27" s="74">
        <f>+(Z32-5)/4</f>
        <v>7.6158145756221707E-2</v>
      </c>
      <c r="AB27" s="74">
        <v>1.1200000000000001</v>
      </c>
      <c r="AC27" s="75">
        <f>+AA27/AB27</f>
        <v>6.7998344425197949E-2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x14ac:dyDescent="0.25">
      <c r="A28" s="16">
        <v>2</v>
      </c>
      <c r="B28" s="55" t="s">
        <v>13</v>
      </c>
      <c r="C28" s="9">
        <f>1/D27</f>
        <v>1</v>
      </c>
      <c r="D28" s="9">
        <v>1</v>
      </c>
      <c r="E28" s="9">
        <f>6</f>
        <v>6</v>
      </c>
      <c r="F28" s="9">
        <f>6</f>
        <v>6</v>
      </c>
      <c r="G28" s="10">
        <f>1</f>
        <v>1</v>
      </c>
      <c r="L28" s="1"/>
      <c r="M28" s="69">
        <f t="shared" ref="M28:M31" si="58">+C28/C$32</f>
        <v>0.15384615384615385</v>
      </c>
      <c r="N28" s="70">
        <f t="shared" si="53"/>
        <v>0.30000000000000004</v>
      </c>
      <c r="O28" s="70">
        <f t="shared" si="54"/>
        <v>0.27272727272727271</v>
      </c>
      <c r="P28" s="70">
        <f t="shared" si="55"/>
        <v>0.36734693877551017</v>
      </c>
      <c r="Q28" s="71">
        <f t="shared" si="56"/>
        <v>0.38709677419354838</v>
      </c>
      <c r="R28" s="1"/>
      <c r="S28" s="1"/>
      <c r="T28" s="1"/>
      <c r="U28" s="1"/>
      <c r="V28" s="16">
        <v>2</v>
      </c>
      <c r="W28" s="72">
        <f t="shared" ref="W28:W31" si="59">+AVERAGE(M28:U28)</f>
        <v>0.29620342790849702</v>
      </c>
      <c r="X28" s="1"/>
      <c r="Y28" s="73">
        <v>1.5694061698669994</v>
      </c>
      <c r="Z28" s="74">
        <f t="shared" si="57"/>
        <v>5.2984065071381261</v>
      </c>
      <c r="AA28" s="1"/>
      <c r="AB28" s="1"/>
      <c r="AC28" s="64"/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1</v>
      </c>
      <c r="AN28" s="89">
        <f>+VLOOKUP(D27,$AE$4:$AH$20,3,FALSE)</f>
        <v>1</v>
      </c>
      <c r="AO28" s="89">
        <f>+VLOOKUP(D27,$AE$4:$AH$20,4,FALSE)</f>
        <v>1</v>
      </c>
      <c r="AP28" s="89">
        <f>+VLOOKUP(E27,$AE$4:$AH$20,2,FALSE)</f>
        <v>5</v>
      </c>
      <c r="AQ28" s="89">
        <f>+VLOOKUP(E27,$AE$4:$AH$20,3,FALSE)</f>
        <v>6</v>
      </c>
      <c r="AR28" s="89">
        <f>+VLOOKUP(E27,$AE$4:$AH$20,3,FALSE)</f>
        <v>6</v>
      </c>
      <c r="AS28" s="89">
        <f>+VLOOKUP(F27,$AE$4:$AH$20,2,FALSE)</f>
        <v>2</v>
      </c>
      <c r="AT28" s="89">
        <f>+VLOOKUP(F27,$AE$4:$AH$20,3,FALSE)</f>
        <v>3</v>
      </c>
      <c r="AU28" s="89">
        <f>+VLOOKUP(F27,$AE$4:$AH$20,4,FALSE)</f>
        <v>4</v>
      </c>
      <c r="AV28" s="89">
        <f>+VLOOKUP(G27,$AE$4:$AH$20,2,FALSE)</f>
        <v>0.2</v>
      </c>
      <c r="AW28" s="89">
        <f>+VLOOKUP(G27,$AE$4:$AH$20,3,FALSE)</f>
        <v>0.25</v>
      </c>
      <c r="AX28" s="89">
        <f>+VLOOKUP(G27,$AE$4:$AH$20,4,FALSE)</f>
        <v>0.33333333333333331</v>
      </c>
    </row>
    <row r="29" spans="1:50" x14ac:dyDescent="0.25">
      <c r="A29" s="16">
        <v>3</v>
      </c>
      <c r="B29" s="55" t="s">
        <v>14</v>
      </c>
      <c r="C29" s="9">
        <f>1/E27</f>
        <v>0.16666666666666666</v>
      </c>
      <c r="D29" s="9">
        <f>1/E28</f>
        <v>0.16666666666666666</v>
      </c>
      <c r="E29" s="9">
        <v>1</v>
      </c>
      <c r="F29" s="9">
        <f>1/3</f>
        <v>0.33333333333333331</v>
      </c>
      <c r="G29" s="10">
        <f>1/6</f>
        <v>0.16666666666666666</v>
      </c>
      <c r="L29" s="1"/>
      <c r="M29" s="69">
        <f t="shared" si="58"/>
        <v>2.564102564102564E-2</v>
      </c>
      <c r="N29" s="70">
        <f t="shared" si="53"/>
        <v>0.05</v>
      </c>
      <c r="O29" s="70">
        <f t="shared" si="54"/>
        <v>4.5454545454545456E-2</v>
      </c>
      <c r="P29" s="70">
        <f t="shared" si="55"/>
        <v>2.0408163265306117E-2</v>
      </c>
      <c r="Q29" s="71">
        <f t="shared" si="56"/>
        <v>6.4516129032258063E-2</v>
      </c>
      <c r="R29" s="1"/>
      <c r="S29" s="1"/>
      <c r="T29" s="1"/>
      <c r="U29" s="1"/>
      <c r="V29" s="16">
        <v>3</v>
      </c>
      <c r="W29" s="72">
        <f t="shared" si="59"/>
        <v>4.1203972678627056E-2</v>
      </c>
      <c r="X29" s="1"/>
      <c r="Y29" s="73">
        <v>0.21311618744798469</v>
      </c>
      <c r="Z29" s="74">
        <f t="shared" si="57"/>
        <v>5.1722242685237569</v>
      </c>
      <c r="AA29" s="1"/>
      <c r="AB29" s="1"/>
      <c r="AC29" s="64"/>
      <c r="AJ29" s="89">
        <f t="shared" ref="AJ29:AJ32" si="60">+VLOOKUP(C28,$AE$4:$AH$20,2,FALSE)</f>
        <v>1</v>
      </c>
      <c r="AK29" s="89">
        <f t="shared" ref="AK29:AK32" si="61">+VLOOKUP(C28,$AE$4:$AH$20,3,FALSE)</f>
        <v>1</v>
      </c>
      <c r="AL29" s="89">
        <f t="shared" ref="AL29:AL32" si="62">+VLOOKUP(C28,$AE$4:$AH$20,4,FALSE)</f>
        <v>1</v>
      </c>
      <c r="AM29" s="89">
        <f t="shared" ref="AM29:AM32" si="63">+VLOOKUP(D28,$AE$4:$AH$20,2,FALSE)</f>
        <v>1</v>
      </c>
      <c r="AN29" s="89">
        <f t="shared" ref="AN29:AN32" si="64">+VLOOKUP(D28,$AE$4:$AH$20,3,FALSE)</f>
        <v>1</v>
      </c>
      <c r="AO29" s="89">
        <f t="shared" ref="AO29:AO32" si="65">+VLOOKUP(D28,$AE$4:$AH$20,4,FALSE)</f>
        <v>1</v>
      </c>
      <c r="AP29" s="89">
        <f t="shared" ref="AP29:AP32" si="66">+VLOOKUP(E28,$AE$4:$AH$20,2,FALSE)</f>
        <v>5</v>
      </c>
      <c r="AQ29" s="89">
        <f t="shared" ref="AQ29:AQ32" si="67">+VLOOKUP(E28,$AE$4:$AH$20,3,FALSE)</f>
        <v>6</v>
      </c>
      <c r="AR29" s="89">
        <f t="shared" ref="AR29:AR32" si="68">+VLOOKUP(E28,$AE$4:$AH$20,3,FALSE)</f>
        <v>6</v>
      </c>
      <c r="AS29" s="89">
        <f t="shared" ref="AS29:AS32" si="69">+VLOOKUP(F28,$AE$4:$AH$20,2,FALSE)</f>
        <v>5</v>
      </c>
      <c r="AT29" s="89">
        <f t="shared" ref="AT29:AT32" si="70">+VLOOKUP(F28,$AE$4:$AH$20,3,FALSE)</f>
        <v>6</v>
      </c>
      <c r="AU29" s="89">
        <f t="shared" ref="AU29:AU32" si="71">+VLOOKUP(F28,$AE$4:$AH$20,4,FALSE)</f>
        <v>7</v>
      </c>
      <c r="AV29" s="89">
        <f t="shared" ref="AV29:AV32" si="72">+VLOOKUP(G28,$AE$4:$AH$20,2,FALSE)</f>
        <v>1</v>
      </c>
      <c r="AW29" s="89">
        <f t="shared" ref="AW29:AW32" si="73">+VLOOKUP(G28,$AE$4:$AH$20,3,FALSE)</f>
        <v>1</v>
      </c>
      <c r="AX29" s="89">
        <f t="shared" ref="AX29:AX32" si="74">+VLOOKUP(G28,$AE$4:$AH$20,4,FALSE)</f>
        <v>1</v>
      </c>
    </row>
    <row r="30" spans="1:50" x14ac:dyDescent="0.25">
      <c r="A30" s="16">
        <v>4</v>
      </c>
      <c r="B30" s="55" t="s">
        <v>15</v>
      </c>
      <c r="C30" s="9">
        <f>1/F27</f>
        <v>0.33333333333333331</v>
      </c>
      <c r="D30" s="9">
        <f>1/F28</f>
        <v>0.16666666666666666</v>
      </c>
      <c r="E30" s="9">
        <f>1/F29</f>
        <v>3</v>
      </c>
      <c r="F30" s="9">
        <v>1</v>
      </c>
      <c r="G30" s="10">
        <f>1/6</f>
        <v>0.16666666666666666</v>
      </c>
      <c r="L30" s="1"/>
      <c r="M30" s="69">
        <f t="shared" si="58"/>
        <v>5.128205128205128E-2</v>
      </c>
      <c r="N30" s="70">
        <f t="shared" si="53"/>
        <v>0.05</v>
      </c>
      <c r="O30" s="70">
        <f t="shared" si="54"/>
        <v>0.13636363636363635</v>
      </c>
      <c r="P30" s="70">
        <f t="shared" si="55"/>
        <v>6.1224489795918359E-2</v>
      </c>
      <c r="Q30" s="71">
        <f t="shared" si="56"/>
        <v>6.4516129032258063E-2</v>
      </c>
      <c r="R30" s="1"/>
      <c r="S30" s="1"/>
      <c r="T30" s="1"/>
      <c r="U30" s="1"/>
      <c r="V30" s="16">
        <v>4</v>
      </c>
      <c r="W30" s="72">
        <f t="shared" si="59"/>
        <v>7.267726129477281E-2</v>
      </c>
      <c r="X30" s="1"/>
      <c r="Y30" s="73">
        <v>0.3775430099854063</v>
      </c>
      <c r="Z30" s="74">
        <f t="shared" si="57"/>
        <v>5.1947886210808614</v>
      </c>
      <c r="AA30" s="1"/>
      <c r="AB30" s="1"/>
      <c r="AC30" s="64"/>
      <c r="AJ30" s="89">
        <f t="shared" si="60"/>
        <v>0.14285714285714285</v>
      </c>
      <c r="AK30" s="89">
        <f t="shared" si="61"/>
        <v>0.16666666666666666</v>
      </c>
      <c r="AL30" s="89">
        <f t="shared" si="62"/>
        <v>0.2</v>
      </c>
      <c r="AM30" s="89">
        <f t="shared" si="63"/>
        <v>0.14285714285714285</v>
      </c>
      <c r="AN30" s="89">
        <f t="shared" si="64"/>
        <v>0.16666666666666666</v>
      </c>
      <c r="AO30" s="89">
        <f t="shared" si="65"/>
        <v>0.2</v>
      </c>
      <c r="AP30" s="89">
        <f t="shared" si="66"/>
        <v>1</v>
      </c>
      <c r="AQ30" s="89">
        <f t="shared" si="67"/>
        <v>1</v>
      </c>
      <c r="AR30" s="89">
        <f t="shared" si="68"/>
        <v>1</v>
      </c>
      <c r="AS30" s="89">
        <f t="shared" si="69"/>
        <v>0.25</v>
      </c>
      <c r="AT30" s="89">
        <f t="shared" si="70"/>
        <v>0.33333333333333331</v>
      </c>
      <c r="AU30" s="89">
        <f t="shared" si="71"/>
        <v>0.5</v>
      </c>
      <c r="AV30" s="89">
        <f t="shared" si="72"/>
        <v>0.14285714285714285</v>
      </c>
      <c r="AW30" s="89">
        <f t="shared" si="73"/>
        <v>0.16666666666666666</v>
      </c>
      <c r="AX30" s="89">
        <f t="shared" si="74"/>
        <v>0.2</v>
      </c>
    </row>
    <row r="31" spans="1:50" ht="15.75" thickBot="1" x14ac:dyDescent="0.3">
      <c r="A31" s="19">
        <v>5</v>
      </c>
      <c r="B31" s="38" t="s">
        <v>16</v>
      </c>
      <c r="C31" s="11">
        <f>1/G27</f>
        <v>4</v>
      </c>
      <c r="D31" s="11">
        <f>1/G28</f>
        <v>1</v>
      </c>
      <c r="E31" s="11">
        <f>1/G29</f>
        <v>6</v>
      </c>
      <c r="F31" s="11">
        <f>1/G30</f>
        <v>6</v>
      </c>
      <c r="G31" s="12">
        <v>1</v>
      </c>
      <c r="L31" s="1"/>
      <c r="M31" s="76">
        <f t="shared" si="58"/>
        <v>0.61538461538461542</v>
      </c>
      <c r="N31" s="77">
        <f t="shared" si="53"/>
        <v>0.30000000000000004</v>
      </c>
      <c r="O31" s="77">
        <f t="shared" si="54"/>
        <v>0.27272727272727271</v>
      </c>
      <c r="P31" s="77">
        <f t="shared" si="55"/>
        <v>0.36734693877551017</v>
      </c>
      <c r="Q31" s="78">
        <f t="shared" si="56"/>
        <v>0.38709677419354838</v>
      </c>
      <c r="R31" s="1"/>
      <c r="S31" s="1"/>
      <c r="T31" s="1"/>
      <c r="U31" s="1"/>
      <c r="V31" s="19">
        <v>5</v>
      </c>
      <c r="W31" s="72">
        <f t="shared" si="59"/>
        <v>0.38851112021618939</v>
      </c>
      <c r="X31" s="1"/>
      <c r="Y31" s="73">
        <v>2.1736188235727405</v>
      </c>
      <c r="Z31" s="74">
        <f t="shared" si="57"/>
        <v>5.5947403059228193</v>
      </c>
      <c r="AA31" s="1"/>
      <c r="AB31" s="1"/>
      <c r="AC31" s="64"/>
      <c r="AJ31" s="89">
        <f t="shared" si="60"/>
        <v>0.25</v>
      </c>
      <c r="AK31" s="89">
        <f t="shared" si="61"/>
        <v>0.33333333333333331</v>
      </c>
      <c r="AL31" s="89">
        <f t="shared" si="62"/>
        <v>0.5</v>
      </c>
      <c r="AM31" s="89">
        <f t="shared" si="63"/>
        <v>0.14285714285714285</v>
      </c>
      <c r="AN31" s="89">
        <f t="shared" si="64"/>
        <v>0.16666666666666666</v>
      </c>
      <c r="AO31" s="89">
        <f t="shared" si="65"/>
        <v>0.2</v>
      </c>
      <c r="AP31" s="89">
        <f t="shared" si="66"/>
        <v>2</v>
      </c>
      <c r="AQ31" s="89">
        <f t="shared" si="67"/>
        <v>3</v>
      </c>
      <c r="AR31" s="89">
        <f t="shared" si="68"/>
        <v>3</v>
      </c>
      <c r="AS31" s="89">
        <f t="shared" si="69"/>
        <v>1</v>
      </c>
      <c r="AT31" s="89">
        <f t="shared" si="70"/>
        <v>1</v>
      </c>
      <c r="AU31" s="89">
        <f t="shared" si="71"/>
        <v>1</v>
      </c>
      <c r="AV31" s="89">
        <f t="shared" si="72"/>
        <v>0.14285714285714285</v>
      </c>
      <c r="AW31" s="89">
        <f t="shared" si="73"/>
        <v>0.16666666666666666</v>
      </c>
      <c r="AX31" s="89">
        <f t="shared" si="74"/>
        <v>0.2</v>
      </c>
    </row>
    <row r="32" spans="1:50" x14ac:dyDescent="0.25">
      <c r="C32" s="70">
        <f>+SUM(C27:C31)</f>
        <v>6.5</v>
      </c>
      <c r="D32" s="70">
        <f t="shared" ref="D32:G32" si="75">+SUM(D27:D31)</f>
        <v>3.333333333333333</v>
      </c>
      <c r="E32" s="70">
        <f t="shared" si="75"/>
        <v>22</v>
      </c>
      <c r="F32" s="70">
        <f t="shared" si="75"/>
        <v>16.333333333333336</v>
      </c>
      <c r="G32" s="70">
        <f t="shared" si="75"/>
        <v>2.5833333333333335</v>
      </c>
      <c r="L32" s="64"/>
      <c r="M32" s="82"/>
      <c r="N32" s="9"/>
      <c r="O32" s="9"/>
      <c r="P32" s="9"/>
      <c r="Q32" s="9"/>
      <c r="R32" s="1"/>
      <c r="S32" s="1"/>
      <c r="T32" s="1"/>
      <c r="U32" s="1"/>
      <c r="W32" s="80"/>
      <c r="X32" s="1"/>
      <c r="Y32" s="81" t="s">
        <v>19</v>
      </c>
      <c r="Z32" s="74">
        <f>+AVERAGE(Z27:Z31)</f>
        <v>5.3046325830248868</v>
      </c>
      <c r="AA32" s="1"/>
      <c r="AB32" s="1"/>
      <c r="AC32" s="64"/>
      <c r="AJ32" s="89">
        <f t="shared" si="60"/>
        <v>3</v>
      </c>
      <c r="AK32" s="89">
        <f t="shared" si="61"/>
        <v>4</v>
      </c>
      <c r="AL32" s="89">
        <f t="shared" si="62"/>
        <v>5</v>
      </c>
      <c r="AM32" s="89">
        <f t="shared" si="63"/>
        <v>1</v>
      </c>
      <c r="AN32" s="89">
        <f t="shared" si="64"/>
        <v>1</v>
      </c>
      <c r="AO32" s="89">
        <f t="shared" si="65"/>
        <v>1</v>
      </c>
      <c r="AP32" s="89">
        <f t="shared" si="66"/>
        <v>5</v>
      </c>
      <c r="AQ32" s="89">
        <f t="shared" si="67"/>
        <v>6</v>
      </c>
      <c r="AR32" s="89">
        <f t="shared" si="68"/>
        <v>6</v>
      </c>
      <c r="AS32" s="89">
        <f t="shared" si="69"/>
        <v>5</v>
      </c>
      <c r="AT32" s="89">
        <f t="shared" si="70"/>
        <v>6</v>
      </c>
      <c r="AU32" s="89">
        <f t="shared" si="71"/>
        <v>7</v>
      </c>
      <c r="AV32" s="89">
        <f t="shared" si="72"/>
        <v>1</v>
      </c>
      <c r="AW32" s="89">
        <f t="shared" si="73"/>
        <v>1</v>
      </c>
      <c r="AX32" s="89">
        <f t="shared" si="74"/>
        <v>1</v>
      </c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B836-2057-43F2-86B8-9AE26296815D}">
  <dimension ref="A1:AX32"/>
  <sheetViews>
    <sheetView topLeftCell="W6" zoomScale="85" zoomScaleNormal="85" workbookViewId="0">
      <selection activeCell="Z1" sqref="A1:XFD1048576"/>
    </sheetView>
  </sheetViews>
  <sheetFormatPr defaultRowHeight="15" x14ac:dyDescent="0.25"/>
  <cols>
    <col min="1" max="1" width="8.85546875" style="57"/>
    <col min="2" max="2" width="39.7109375" customWidth="1"/>
    <col min="12" max="12" width="8.85546875" style="47"/>
    <col min="13" max="13" width="8.85546875" style="57"/>
    <col min="22" max="22" width="8.85546875" style="47"/>
    <col min="23" max="23" width="12.140625" style="57" customWidth="1"/>
    <col min="25" max="25" width="10.140625" customWidth="1"/>
    <col min="29" max="29" width="8.85546875" style="47"/>
  </cols>
  <sheetData>
    <row r="1" spans="1:47" x14ac:dyDescent="0.25">
      <c r="A1" s="61"/>
      <c r="B1" s="62"/>
      <c r="C1" s="62"/>
      <c r="D1" s="62"/>
      <c r="E1" s="62"/>
      <c r="F1" s="62"/>
      <c r="G1" s="62"/>
      <c r="H1" s="43"/>
      <c r="I1" s="43"/>
      <c r="J1" s="43"/>
      <c r="K1" s="43"/>
      <c r="L1" s="44"/>
      <c r="M1" s="65"/>
      <c r="N1" s="43"/>
      <c r="O1" s="43"/>
      <c r="P1" s="43"/>
      <c r="Q1" s="43"/>
      <c r="R1" s="43"/>
      <c r="S1" s="43"/>
      <c r="T1" s="43"/>
      <c r="U1" s="43"/>
      <c r="V1" s="44"/>
      <c r="W1" s="65"/>
      <c r="X1" s="43"/>
      <c r="Y1" s="43"/>
      <c r="Z1" s="43"/>
      <c r="AA1" s="43"/>
      <c r="AB1" s="43"/>
      <c r="AC1" s="44"/>
    </row>
    <row r="2" spans="1:47" x14ac:dyDescent="0.25">
      <c r="A2" s="63"/>
      <c r="B2" s="1"/>
      <c r="C2" s="1"/>
      <c r="D2" s="1"/>
      <c r="E2" s="1"/>
      <c r="F2" s="1"/>
      <c r="G2" s="1"/>
    </row>
    <row r="3" spans="1:47" ht="15.75" thickBot="1" x14ac:dyDescent="0.3">
      <c r="A3" s="63"/>
      <c r="B3" s="48" t="s">
        <v>0</v>
      </c>
      <c r="C3" s="1"/>
      <c r="D3" s="1"/>
      <c r="E3" s="1"/>
      <c r="F3" s="1"/>
      <c r="G3" s="1"/>
      <c r="AE3" s="86" t="s">
        <v>20</v>
      </c>
      <c r="AF3" s="91" t="s">
        <v>21</v>
      </c>
      <c r="AG3" s="91"/>
      <c r="AH3" s="9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4">
        <v>0</v>
      </c>
      <c r="B4" s="39" t="s">
        <v>1</v>
      </c>
      <c r="C4" s="5">
        <v>1</v>
      </c>
      <c r="D4" s="5">
        <v>2</v>
      </c>
      <c r="E4" s="6">
        <v>3</v>
      </c>
      <c r="F4" s="13"/>
      <c r="G4" s="13"/>
      <c r="L4" s="66" t="s">
        <v>17</v>
      </c>
      <c r="M4" s="14">
        <v>1</v>
      </c>
      <c r="N4" s="5">
        <v>2</v>
      </c>
      <c r="O4" s="6">
        <v>3</v>
      </c>
      <c r="P4" s="13"/>
      <c r="Q4" s="13"/>
      <c r="R4" s="1"/>
      <c r="S4" s="1"/>
      <c r="T4" s="1"/>
      <c r="U4" s="1"/>
      <c r="V4" s="83">
        <v>0</v>
      </c>
      <c r="W4" s="16" t="s">
        <v>18</v>
      </c>
      <c r="X4" s="1"/>
      <c r="Y4" s="13"/>
      <c r="Z4" s="1"/>
      <c r="AA4" s="1"/>
      <c r="AB4" s="1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7">
        <v>1</v>
      </c>
      <c r="B5" s="1" t="s">
        <v>2</v>
      </c>
      <c r="C5" s="9">
        <v>1</v>
      </c>
      <c r="D5" s="9">
        <v>3</v>
      </c>
      <c r="E5" s="10">
        <f>1/3</f>
        <v>0.33333333333333331</v>
      </c>
      <c r="F5" s="9"/>
      <c r="G5" s="9"/>
      <c r="L5" s="68">
        <f>+AC5</f>
        <v>6.3908563738470342E-2</v>
      </c>
      <c r="M5" s="69">
        <f>+C5/C$8</f>
        <v>0.23076923076923078</v>
      </c>
      <c r="N5" s="70">
        <f t="shared" ref="N5:N7" si="0">+D5/D$8</f>
        <v>0.375</v>
      </c>
      <c r="O5" s="71">
        <f t="shared" ref="O5:O7" si="1">+E5/E$8</f>
        <v>0.21052631578947367</v>
      </c>
      <c r="P5" s="9"/>
      <c r="Q5" s="9"/>
      <c r="R5" s="1"/>
      <c r="S5" s="1"/>
      <c r="T5" s="1"/>
      <c r="U5" s="1"/>
      <c r="V5" s="84">
        <v>1</v>
      </c>
      <c r="W5" s="72">
        <f t="shared" ref="W5:W7" si="2">+AVERAGE(M5:U5)</f>
        <v>0.27209851551956815</v>
      </c>
      <c r="X5" s="1"/>
      <c r="Y5" s="73">
        <f t="array" ref="Y5:Y7">+MMULT(C5:E7,W5:W7)</f>
        <v>0.83457040035987395</v>
      </c>
      <c r="Z5" s="74">
        <f>+Y5/W5</f>
        <v>3.0671626369084519</v>
      </c>
      <c r="AA5" s="74">
        <f>+(Z9-3)/2</f>
        <v>3.7066966968312798E-2</v>
      </c>
      <c r="AB5" s="74">
        <v>0.57999999999999996</v>
      </c>
      <c r="AC5" s="75">
        <f>+AA5/AB5</f>
        <v>6.3908563738470342E-2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I5" s="1"/>
      <c r="AJ5" s="92"/>
      <c r="AK5" s="92"/>
      <c r="AL5" s="92"/>
      <c r="AM5" s="92"/>
      <c r="AN5" s="92"/>
      <c r="AO5" s="92"/>
      <c r="AP5" s="92"/>
      <c r="AQ5" s="92"/>
      <c r="AR5" s="92"/>
    </row>
    <row r="6" spans="1:47" x14ac:dyDescent="0.25">
      <c r="A6" s="7">
        <v>2</v>
      </c>
      <c r="B6" s="1" t="s">
        <v>3</v>
      </c>
      <c r="C6" s="9">
        <f>1/D5</f>
        <v>0.33333333333333331</v>
      </c>
      <c r="D6" s="9">
        <v>1</v>
      </c>
      <c r="E6" s="10">
        <f>1/4</f>
        <v>0.25</v>
      </c>
      <c r="F6" s="9"/>
      <c r="G6" s="9"/>
      <c r="L6" s="1"/>
      <c r="M6" s="69">
        <f t="shared" ref="M6:M7" si="4">+C6/C$8</f>
        <v>7.6923076923076927E-2</v>
      </c>
      <c r="N6" s="70">
        <f t="shared" si="0"/>
        <v>0.125</v>
      </c>
      <c r="O6" s="71">
        <f t="shared" si="1"/>
        <v>0.15789473684210528</v>
      </c>
      <c r="P6" s="9"/>
      <c r="Q6" s="9"/>
      <c r="R6" s="1"/>
      <c r="S6" s="1"/>
      <c r="T6" s="1"/>
      <c r="U6" s="1"/>
      <c r="V6" s="84">
        <v>2</v>
      </c>
      <c r="W6" s="72">
        <f t="shared" si="2"/>
        <v>0.11993927125506072</v>
      </c>
      <c r="X6" s="1"/>
      <c r="Y6" s="73">
        <v>0.36262932973459294</v>
      </c>
      <c r="Z6" s="74">
        <f t="shared" ref="Z6:Z7" si="5">+Y6/W6</f>
        <v>3.0234411626816695</v>
      </c>
      <c r="AA6" s="1"/>
      <c r="AB6" s="1"/>
      <c r="AC6" s="64"/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I6" s="1"/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2</v>
      </c>
      <c r="AN6" s="89">
        <f>+VLOOKUP(D5,$AE$4:$AH$20,3,FALSE)</f>
        <v>3</v>
      </c>
      <c r="AO6" s="89">
        <f>+VLOOKUP(D5,$AE$4:$AH$20,4,FALSE)</f>
        <v>4</v>
      </c>
      <c r="AP6" s="89">
        <f>+VLOOKUP(E5,$AE$4:$AH$20,2,FALSE)</f>
        <v>0.25</v>
      </c>
      <c r="AQ6" s="89">
        <f>+VLOOKUP(E5,$AE$4:$AH$20,3,FALSE)</f>
        <v>0.33333333333333331</v>
      </c>
      <c r="AR6" s="89">
        <f>+VLOOKUP(E5,$AE$4:$AH$20,3,FALSE)</f>
        <v>0.33333333333333331</v>
      </c>
    </row>
    <row r="7" spans="1:47" ht="15.75" thickBot="1" x14ac:dyDescent="0.3">
      <c r="A7" s="8">
        <v>3</v>
      </c>
      <c r="B7" s="40" t="s">
        <v>4</v>
      </c>
      <c r="C7" s="11">
        <f>1/E5</f>
        <v>3</v>
      </c>
      <c r="D7" s="11">
        <f>1/E6</f>
        <v>4</v>
      </c>
      <c r="E7" s="12">
        <v>1</v>
      </c>
      <c r="F7" s="9"/>
      <c r="G7" s="9"/>
      <c r="L7" s="1"/>
      <c r="M7" s="76">
        <f t="shared" si="4"/>
        <v>0.6923076923076924</v>
      </c>
      <c r="N7" s="77">
        <f t="shared" si="0"/>
        <v>0.5</v>
      </c>
      <c r="O7" s="78">
        <f t="shared" si="1"/>
        <v>0.63157894736842113</v>
      </c>
      <c r="P7" s="9"/>
      <c r="Q7" s="9"/>
      <c r="R7" s="1"/>
      <c r="S7" s="1"/>
      <c r="T7" s="1"/>
      <c r="U7" s="1"/>
      <c r="V7" s="85">
        <v>3</v>
      </c>
      <c r="W7" s="72">
        <f t="shared" si="2"/>
        <v>0.60796221322537125</v>
      </c>
      <c r="X7" s="1"/>
      <c r="Y7" s="73">
        <v>1.9040148448043186</v>
      </c>
      <c r="Z7" s="74">
        <f t="shared" si="5"/>
        <v>3.1317980022197554</v>
      </c>
      <c r="AA7" s="1"/>
      <c r="AB7" s="1"/>
      <c r="AC7" s="64"/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I7" s="1"/>
      <c r="AJ7" s="89">
        <f t="shared" ref="AJ7:AJ8" si="8">+VLOOKUP(C6,$AE$4:$AH$20,2,FALSE)</f>
        <v>0.25</v>
      </c>
      <c r="AK7" s="89">
        <f t="shared" ref="AK7:AK8" si="9">+VLOOKUP(C6,$AE$4:$AH$20,3,FALSE)</f>
        <v>0.33333333333333331</v>
      </c>
      <c r="AL7" s="89">
        <f t="shared" ref="AL7:AL8" si="10">+VLOOKUP(C6,$AE$4:$AH$20,4,FALSE)</f>
        <v>0.5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0.2</v>
      </c>
      <c r="AQ7" s="89">
        <f t="shared" ref="AQ7:AQ8" si="15">+VLOOKUP(E6,$AE$4:$AH$20,3,FALSE)</f>
        <v>0.25</v>
      </c>
      <c r="AR7" s="89">
        <f t="shared" ref="AR7:AR8" si="16">+VLOOKUP(E6,$AE$4:$AH$20,3,FALSE)</f>
        <v>0.25</v>
      </c>
    </row>
    <row r="8" spans="1:47" x14ac:dyDescent="0.25">
      <c r="A8" s="7"/>
      <c r="B8" s="1"/>
      <c r="C8" s="2">
        <f>+SUM(C5:C7)</f>
        <v>4.333333333333333</v>
      </c>
      <c r="D8" s="2">
        <f>+SUM(D5:D7)</f>
        <v>8</v>
      </c>
      <c r="E8" s="2">
        <f>+SUM(E5:E7)</f>
        <v>1.5833333333333333</v>
      </c>
      <c r="F8" s="9"/>
      <c r="G8" s="9"/>
      <c r="L8" s="1"/>
      <c r="M8" s="79"/>
      <c r="N8" s="2"/>
      <c r="O8" s="2"/>
      <c r="P8" s="9"/>
      <c r="Q8" s="9"/>
      <c r="R8" s="1"/>
      <c r="S8" s="1"/>
      <c r="T8" s="1"/>
      <c r="U8" s="1"/>
      <c r="W8" s="80"/>
      <c r="X8" s="1"/>
      <c r="Y8" s="73"/>
      <c r="Z8" s="74"/>
      <c r="AA8" s="1"/>
      <c r="AB8" s="1"/>
      <c r="AC8" s="6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I8" s="1"/>
      <c r="AJ8" s="89">
        <f t="shared" si="8"/>
        <v>2</v>
      </c>
      <c r="AK8" s="89">
        <f t="shared" si="9"/>
        <v>3</v>
      </c>
      <c r="AL8" s="89">
        <f t="shared" si="10"/>
        <v>4</v>
      </c>
      <c r="AM8" s="89">
        <f t="shared" si="11"/>
        <v>3</v>
      </c>
      <c r="AN8" s="89">
        <f t="shared" si="12"/>
        <v>4</v>
      </c>
      <c r="AO8" s="89">
        <f t="shared" si="13"/>
        <v>5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7" x14ac:dyDescent="0.25">
      <c r="A9" s="7"/>
      <c r="B9" s="1"/>
      <c r="C9" s="9"/>
      <c r="D9" s="9"/>
      <c r="E9" s="9"/>
      <c r="F9" s="9"/>
      <c r="G9" s="9"/>
      <c r="L9" s="64"/>
      <c r="M9" s="79"/>
      <c r="N9" s="2"/>
      <c r="O9" s="2"/>
      <c r="P9" s="2"/>
      <c r="Q9" s="2"/>
      <c r="R9" s="1"/>
      <c r="S9" s="1"/>
      <c r="T9" s="1"/>
      <c r="U9" s="1"/>
      <c r="W9" s="80"/>
      <c r="X9" s="1"/>
      <c r="Y9" s="81" t="s">
        <v>19</v>
      </c>
      <c r="Z9" s="74">
        <f>+AVERAGE(Z5:Z8)</f>
        <v>3.0741339339366256</v>
      </c>
      <c r="AA9" s="1"/>
      <c r="AB9" s="1"/>
      <c r="AC9" s="64"/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  <c r="AI9" s="1"/>
    </row>
    <row r="10" spans="1:47" ht="15.75" thickBot="1" x14ac:dyDescent="0.3">
      <c r="A10" s="63"/>
      <c r="B10" s="1"/>
      <c r="C10" s="2"/>
      <c r="D10" s="2"/>
      <c r="E10" s="2"/>
      <c r="F10" s="2"/>
      <c r="G10" s="2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7" x14ac:dyDescent="0.25">
      <c r="A11" s="14">
        <v>0</v>
      </c>
      <c r="B11" s="15" t="s">
        <v>2</v>
      </c>
      <c r="C11" s="5">
        <v>1</v>
      </c>
      <c r="D11" s="5">
        <v>2</v>
      </c>
      <c r="E11" s="5">
        <v>3</v>
      </c>
      <c r="F11" s="6">
        <v>4</v>
      </c>
      <c r="G11" s="2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R11" s="1"/>
      <c r="S11" s="1"/>
      <c r="T11" s="1"/>
      <c r="U11" s="1"/>
      <c r="V11" s="14">
        <v>0</v>
      </c>
      <c r="W11" s="16" t="s">
        <v>18</v>
      </c>
      <c r="X11" s="1"/>
      <c r="Y11" s="13"/>
      <c r="Z11" s="1"/>
      <c r="AA11" s="1"/>
      <c r="AB11" s="1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 x14ac:dyDescent="0.25">
      <c r="A12" s="16">
        <v>1</v>
      </c>
      <c r="B12" s="51" t="s">
        <v>5</v>
      </c>
      <c r="C12" s="9">
        <v>1</v>
      </c>
      <c r="D12" s="9">
        <f>6</f>
        <v>6</v>
      </c>
      <c r="E12" s="9">
        <f>6</f>
        <v>6</v>
      </c>
      <c r="F12" s="10">
        <f>6</f>
        <v>6</v>
      </c>
      <c r="G12" s="2"/>
      <c r="L12" s="68">
        <f>+AC12</f>
        <v>8.2419919145303736E-2</v>
      </c>
      <c r="M12" s="69">
        <f>+C12/C$16</f>
        <v>0.66666666666666652</v>
      </c>
      <c r="N12" s="70">
        <f t="shared" ref="N12:N15" si="17">+D12/D$16</f>
        <v>0.54545454545454541</v>
      </c>
      <c r="O12" s="70">
        <f t="shared" ref="O12:O15" si="18">+E12/E$16</f>
        <v>0.5714285714285714</v>
      </c>
      <c r="P12" s="71">
        <f t="shared" ref="P12:P15" si="19">+F12/F$16</f>
        <v>0.76595744680851063</v>
      </c>
      <c r="Q12" s="9"/>
      <c r="R12" s="1"/>
      <c r="S12" s="1"/>
      <c r="T12" s="1"/>
      <c r="U12" s="1"/>
      <c r="V12" s="16">
        <v>1</v>
      </c>
      <c r="W12" s="72">
        <f t="shared" ref="W12:W15" si="20">+AVERAGE(M12:U12)</f>
        <v>0.63737680758957349</v>
      </c>
      <c r="X12" s="1"/>
      <c r="Y12" s="73">
        <f t="array" ref="Y12:Y15">+MMULT(C12:F15,W12:W15)</f>
        <v>2.813115962052132</v>
      </c>
      <c r="Z12" s="74">
        <f>+Y12/W12</f>
        <v>4.4135838150289013</v>
      </c>
      <c r="AA12" s="74">
        <f>+(Z16-4)/3</f>
        <v>7.4177927230773363E-2</v>
      </c>
      <c r="AB12" s="74">
        <v>0.9</v>
      </c>
      <c r="AC12" s="75">
        <f>+AA12/AB12</f>
        <v>8.2419919145303736E-2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I12" s="1"/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7" x14ac:dyDescent="0.25">
      <c r="A13" s="16">
        <v>2</v>
      </c>
      <c r="B13" s="51" t="s">
        <v>6</v>
      </c>
      <c r="C13" s="9">
        <f>1/D12</f>
        <v>0.16666666666666666</v>
      </c>
      <c r="D13" s="9">
        <v>1</v>
      </c>
      <c r="E13" s="9">
        <f>1/2</f>
        <v>0.5</v>
      </c>
      <c r="F13" s="10">
        <f>1/2</f>
        <v>0.5</v>
      </c>
      <c r="G13" s="2"/>
      <c r="L13" s="1"/>
      <c r="M13" s="69">
        <f t="shared" ref="M13:M15" si="23">+C13/C$16</f>
        <v>0.11111111111111109</v>
      </c>
      <c r="N13" s="70">
        <f t="shared" si="17"/>
        <v>9.0909090909090912E-2</v>
      </c>
      <c r="O13" s="70">
        <f t="shared" si="18"/>
        <v>4.7619047619047616E-2</v>
      </c>
      <c r="P13" s="71">
        <f t="shared" si="19"/>
        <v>6.3829787234042562E-2</v>
      </c>
      <c r="Q13" s="9"/>
      <c r="R13" s="1"/>
      <c r="S13" s="1"/>
      <c r="T13" s="1"/>
      <c r="U13" s="1"/>
      <c r="V13" s="16">
        <v>2</v>
      </c>
      <c r="W13" s="72">
        <f t="shared" si="20"/>
        <v>7.8367259218323049E-2</v>
      </c>
      <c r="X13" s="1"/>
      <c r="Y13" s="73">
        <v>0.32672469374597035</v>
      </c>
      <c r="Z13" s="74">
        <f t="shared" ref="Z13:Z15" si="24">+Y13/W13</f>
        <v>4.1691478942213518</v>
      </c>
      <c r="AA13" s="1"/>
      <c r="AB13" s="1"/>
      <c r="AC13" s="64"/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I13" s="1"/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5</v>
      </c>
      <c r="AN13" s="89">
        <f>+VLOOKUP(D12,$AE$4:$AH$20,3,FALSE)</f>
        <v>6</v>
      </c>
      <c r="AO13" s="89">
        <f>+VLOOKUP(D12,$AE$4:$AH$20,4,FALSE)</f>
        <v>7</v>
      </c>
      <c r="AP13" s="89">
        <f>+VLOOKUP(E12,$AE$4:$AH$20,2,FALSE)</f>
        <v>5</v>
      </c>
      <c r="AQ13" s="89">
        <f>+VLOOKUP(E12,$AE$4:$AH$20,3,FALSE)</f>
        <v>6</v>
      </c>
      <c r="AR13" s="89">
        <f>+VLOOKUP(E12,$AE$4:$AH$20,3,FALSE)</f>
        <v>6</v>
      </c>
    </row>
    <row r="14" spans="1:47" x14ac:dyDescent="0.25">
      <c r="A14" s="16">
        <v>3</v>
      </c>
      <c r="B14" s="51" t="s">
        <v>7</v>
      </c>
      <c r="C14" s="9">
        <f>1/E12</f>
        <v>0.16666666666666666</v>
      </c>
      <c r="D14" s="9">
        <f>1/E13</f>
        <v>2</v>
      </c>
      <c r="E14" s="9">
        <v>1</v>
      </c>
      <c r="F14" s="10">
        <f>1/3</f>
        <v>0.33333333333333331</v>
      </c>
      <c r="G14" s="2"/>
      <c r="L14" s="1"/>
      <c r="M14" s="69">
        <f t="shared" si="23"/>
        <v>0.11111111111111109</v>
      </c>
      <c r="N14" s="70">
        <f t="shared" si="17"/>
        <v>0.18181818181818182</v>
      </c>
      <c r="O14" s="70">
        <f t="shared" si="18"/>
        <v>9.5238095238095233E-2</v>
      </c>
      <c r="P14" s="71">
        <f t="shared" si="19"/>
        <v>4.2553191489361701E-2</v>
      </c>
      <c r="Q14" s="9"/>
      <c r="R14" s="1"/>
      <c r="S14" s="1"/>
      <c r="T14" s="1"/>
      <c r="U14" s="1"/>
      <c r="V14" s="16">
        <v>3</v>
      </c>
      <c r="W14" s="72">
        <f t="shared" si="20"/>
        <v>0.10768014491418747</v>
      </c>
      <c r="X14" s="1"/>
      <c r="Y14" s="73">
        <v>0.42950272737506784</v>
      </c>
      <c r="Z14" s="74">
        <f t="shared" si="24"/>
        <v>3.9886900943284154</v>
      </c>
      <c r="AA14" s="1"/>
      <c r="AB14" s="1"/>
      <c r="AC14" s="64"/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I14" s="1"/>
      <c r="AJ14" s="89">
        <f t="shared" ref="AJ14:AJ15" si="28">+VLOOKUP(C13,$AE$4:$AH$20,2,FALSE)</f>
        <v>0.14285714285714285</v>
      </c>
      <c r="AK14" s="89">
        <f t="shared" ref="AK14:AK15" si="29">+VLOOKUP(C13,$AE$4:$AH$20,3,FALSE)</f>
        <v>0.16666666666666666</v>
      </c>
      <c r="AL14" s="89">
        <f t="shared" ref="AL14:AL15" si="30">+VLOOKUP(C13,$AE$4:$AH$20,4,FALSE)</f>
        <v>0.2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0.33333333333333331</v>
      </c>
      <c r="AQ14" s="89">
        <f t="shared" ref="AQ14:AQ15" si="35">+VLOOKUP(E13,$AE$4:$AH$20,3,FALSE)</f>
        <v>0.5</v>
      </c>
      <c r="AR14" s="89">
        <f t="shared" ref="AR14:AR15" si="36">+VLOOKUP(E13,$AE$4:$AH$20,3,FALSE)</f>
        <v>0.5</v>
      </c>
    </row>
    <row r="15" spans="1:47" ht="15.75" thickBot="1" x14ac:dyDescent="0.3">
      <c r="A15" s="17">
        <v>4</v>
      </c>
      <c r="B15" s="38" t="s">
        <v>8</v>
      </c>
      <c r="C15" s="11">
        <f>1/F12</f>
        <v>0.16666666666666666</v>
      </c>
      <c r="D15" s="11">
        <f>1/F13</f>
        <v>2</v>
      </c>
      <c r="E15" s="11">
        <f>1/F14</f>
        <v>3</v>
      </c>
      <c r="F15" s="12">
        <v>1</v>
      </c>
      <c r="G15" s="2"/>
      <c r="L15" s="1"/>
      <c r="M15" s="76">
        <f t="shared" si="23"/>
        <v>0.11111111111111109</v>
      </c>
      <c r="N15" s="77">
        <f t="shared" si="17"/>
        <v>0.18181818181818182</v>
      </c>
      <c r="O15" s="77">
        <f t="shared" si="18"/>
        <v>0.2857142857142857</v>
      </c>
      <c r="P15" s="78">
        <f t="shared" si="19"/>
        <v>0.12765957446808512</v>
      </c>
      <c r="Q15" s="9"/>
      <c r="R15" s="1"/>
      <c r="S15" s="1"/>
      <c r="T15" s="1"/>
      <c r="U15" s="1"/>
      <c r="V15" s="17">
        <v>4</v>
      </c>
      <c r="W15" s="72">
        <f t="shared" si="20"/>
        <v>0.17657578827791592</v>
      </c>
      <c r="X15" s="1"/>
      <c r="Y15" s="73">
        <v>0.76258020938871995</v>
      </c>
      <c r="Z15" s="74">
        <f t="shared" si="24"/>
        <v>4.318713323190611</v>
      </c>
      <c r="AA15" s="1"/>
      <c r="AB15" s="1"/>
      <c r="AC15" s="64"/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I15" s="1"/>
      <c r="AJ15" s="89">
        <f t="shared" si="28"/>
        <v>0.14285714285714285</v>
      </c>
      <c r="AK15" s="89">
        <f t="shared" si="29"/>
        <v>0.16666666666666666</v>
      </c>
      <c r="AL15" s="89">
        <f t="shared" si="30"/>
        <v>0.2</v>
      </c>
      <c r="AM15" s="89">
        <f t="shared" si="31"/>
        <v>1</v>
      </c>
      <c r="AN15" s="89">
        <f t="shared" si="32"/>
        <v>2</v>
      </c>
      <c r="AO15" s="89">
        <f t="shared" si="33"/>
        <v>3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7" x14ac:dyDescent="0.25">
      <c r="A16" s="58"/>
      <c r="B16" s="53"/>
      <c r="C16" s="2">
        <f>+SUM(C12:C15)</f>
        <v>1.5000000000000002</v>
      </c>
      <c r="D16" s="2">
        <f t="shared" ref="D16:F16" si="38">+SUM(D12:D15)</f>
        <v>11</v>
      </c>
      <c r="E16" s="2">
        <f t="shared" si="38"/>
        <v>10.5</v>
      </c>
      <c r="F16" s="2">
        <f t="shared" si="38"/>
        <v>7.833333333333333</v>
      </c>
      <c r="G16" s="2"/>
      <c r="L16" s="64"/>
      <c r="M16" s="79"/>
      <c r="N16" s="2"/>
      <c r="O16" s="2"/>
      <c r="P16" s="2"/>
      <c r="Q16" s="2"/>
      <c r="R16" s="1"/>
      <c r="S16" s="1"/>
      <c r="T16" s="1"/>
      <c r="U16" s="1"/>
      <c r="W16" s="80"/>
      <c r="X16" s="1"/>
      <c r="Y16" s="81" t="s">
        <v>19</v>
      </c>
      <c r="Z16" s="74">
        <f>+AVERAGE(Z12:Z15)</f>
        <v>4.2225337816923201</v>
      </c>
      <c r="AA16" s="1"/>
      <c r="AB16" s="1"/>
      <c r="AC16" s="64"/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  <c r="AI16" s="1"/>
    </row>
    <row r="17" spans="1:50" x14ac:dyDescent="0.25">
      <c r="A17" s="63"/>
      <c r="B17" s="1"/>
      <c r="C17" s="1"/>
      <c r="D17" s="1"/>
      <c r="E17" s="1"/>
      <c r="F17" s="1"/>
      <c r="G17" s="1"/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0" ht="15.75" thickBot="1" x14ac:dyDescent="0.3">
      <c r="A18" s="63"/>
      <c r="B18" s="1"/>
      <c r="C18" s="1"/>
      <c r="D18" s="1"/>
      <c r="E18" s="1"/>
      <c r="F18" s="1"/>
      <c r="G18" s="1"/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0" x14ac:dyDescent="0.25">
      <c r="A19" s="14">
        <v>0</v>
      </c>
      <c r="B19" s="5" t="s">
        <v>4</v>
      </c>
      <c r="C19" s="5">
        <v>1</v>
      </c>
      <c r="D19" s="5">
        <v>2</v>
      </c>
      <c r="E19" s="6">
        <v>3</v>
      </c>
      <c r="F19" s="59"/>
      <c r="G19" s="59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R19" s="1"/>
      <c r="S19" s="1"/>
      <c r="T19" s="1"/>
      <c r="U19" s="1"/>
      <c r="V19" s="83">
        <v>0</v>
      </c>
      <c r="W19" s="16" t="s">
        <v>18</v>
      </c>
      <c r="X19" s="1"/>
      <c r="Y19" s="13"/>
      <c r="Z19" s="1"/>
      <c r="AA19" s="1"/>
      <c r="AB19" s="1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0" x14ac:dyDescent="0.25">
      <c r="A20" s="16">
        <v>1</v>
      </c>
      <c r="B20" s="55" t="s">
        <v>9</v>
      </c>
      <c r="C20" s="9">
        <v>1</v>
      </c>
      <c r="D20" s="9">
        <v>4</v>
      </c>
      <c r="E20" s="10">
        <f>1/3</f>
        <v>0.33333333333333331</v>
      </c>
      <c r="F20" s="9"/>
      <c r="G20" s="9"/>
      <c r="L20" s="68">
        <f>+AC20</f>
        <v>4.6581687676553199E-2</v>
      </c>
      <c r="M20" s="69">
        <f>+C20/C$23</f>
        <v>0.23529411764705882</v>
      </c>
      <c r="N20" s="70">
        <f t="shared" ref="N20:N22" si="39">+D20/D$23</f>
        <v>0.36363636363636365</v>
      </c>
      <c r="O20" s="71">
        <f t="shared" ref="O20:O22" si="40">+E20/E$23</f>
        <v>0.22222222222222221</v>
      </c>
      <c r="P20" s="9"/>
      <c r="Q20" s="9"/>
      <c r="R20" s="1"/>
      <c r="S20" s="1"/>
      <c r="T20" s="1"/>
      <c r="U20" s="1"/>
      <c r="V20" s="84">
        <v>1</v>
      </c>
      <c r="W20" s="72">
        <f t="shared" ref="W20:W22" si="41">+AVERAGE(M20:U20)</f>
        <v>0.27371756783521489</v>
      </c>
      <c r="X20" s="1"/>
      <c r="Y20" s="73">
        <f t="array" ref="Y20:Y22">+MMULT(C20:E22,W20:W22)</f>
        <v>0.83462071697365814</v>
      </c>
      <c r="Z20" s="74">
        <f>+Y20/W20</f>
        <v>3.0492040520984083</v>
      </c>
      <c r="AA20" s="74">
        <f>+(Z24-3)/2</f>
        <v>2.7017378852400853E-2</v>
      </c>
      <c r="AB20" s="74">
        <v>0.57999999999999996</v>
      </c>
      <c r="AC20" s="75">
        <f>+AA20/AB20</f>
        <v>4.6581687676553199E-2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I20" s="1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16">
        <v>2</v>
      </c>
      <c r="B21" s="55" t="s">
        <v>10</v>
      </c>
      <c r="C21" s="9">
        <f>1/D20</f>
        <v>0.25</v>
      </c>
      <c r="D21" s="9">
        <v>1</v>
      </c>
      <c r="E21" s="10">
        <f>1/6</f>
        <v>0.16666666666666666</v>
      </c>
      <c r="F21" s="9"/>
      <c r="G21" s="9"/>
      <c r="L21" s="1"/>
      <c r="M21" s="69">
        <f t="shared" ref="M21:M22" si="42">+C21/C$23</f>
        <v>5.8823529411764705E-2</v>
      </c>
      <c r="N21" s="70">
        <f t="shared" si="39"/>
        <v>9.0909090909090912E-2</v>
      </c>
      <c r="O21" s="71">
        <f t="shared" si="40"/>
        <v>0.1111111111111111</v>
      </c>
      <c r="P21" s="9"/>
      <c r="Q21" s="9"/>
      <c r="R21" s="1"/>
      <c r="S21" s="1"/>
      <c r="T21" s="1"/>
      <c r="U21" s="1"/>
      <c r="V21" s="84">
        <v>2</v>
      </c>
      <c r="W21" s="72">
        <f t="shared" si="41"/>
        <v>8.6947910477322241E-2</v>
      </c>
      <c r="X21" s="1"/>
      <c r="Y21" s="73">
        <v>0.26193305605070311</v>
      </c>
      <c r="Z21" s="74">
        <f t="shared" ref="Z21:Z22" si="43">+Y21/W21</f>
        <v>3.0125284738041</v>
      </c>
      <c r="AA21" s="1"/>
      <c r="AB21" s="1"/>
      <c r="AC21" s="64"/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3</v>
      </c>
      <c r="AN21" s="89">
        <f>+VLOOKUP(D20,$AE$4:$AH$20,3,FALSE)</f>
        <v>4</v>
      </c>
      <c r="AO21" s="89">
        <f>+VLOOKUP(D20,$AE$4:$AH$20,4,FALSE)</f>
        <v>5</v>
      </c>
      <c r="AP21" s="89">
        <f>+VLOOKUP(E20,$AE$4:$AH$20,2,FALSE)</f>
        <v>0.25</v>
      </c>
      <c r="AQ21" s="89">
        <f>+VLOOKUP(E20,$AE$4:$AH$20,3,FALSE)</f>
        <v>0.33333333333333331</v>
      </c>
      <c r="AR21" s="89">
        <f>+VLOOKUP(E20,$AE$4:$AH$20,3,FALSE)</f>
        <v>0.33333333333333331</v>
      </c>
    </row>
    <row r="22" spans="1:50" ht="15.75" thickBot="1" x14ac:dyDescent="0.3">
      <c r="A22" s="17">
        <v>3</v>
      </c>
      <c r="B22" s="38" t="s">
        <v>11</v>
      </c>
      <c r="C22" s="11">
        <f>1/E20</f>
        <v>3</v>
      </c>
      <c r="D22" s="11">
        <f>1/E21</f>
        <v>6</v>
      </c>
      <c r="E22" s="12">
        <v>1</v>
      </c>
      <c r="F22" s="9"/>
      <c r="G22" s="9"/>
      <c r="L22" s="1"/>
      <c r="M22" s="76">
        <f t="shared" si="42"/>
        <v>0.70588235294117652</v>
      </c>
      <c r="N22" s="77">
        <f t="shared" si="39"/>
        <v>0.54545454545454541</v>
      </c>
      <c r="O22" s="78">
        <f t="shared" si="40"/>
        <v>0.66666666666666663</v>
      </c>
      <c r="P22" s="9"/>
      <c r="Q22" s="9"/>
      <c r="R22" s="1"/>
      <c r="S22" s="1"/>
      <c r="T22" s="1"/>
      <c r="U22" s="1"/>
      <c r="V22" s="85">
        <v>3</v>
      </c>
      <c r="W22" s="72">
        <f t="shared" si="41"/>
        <v>0.63933452168746285</v>
      </c>
      <c r="X22" s="1"/>
      <c r="Y22" s="73">
        <v>1.982174688057041</v>
      </c>
      <c r="Z22" s="74">
        <f t="shared" si="43"/>
        <v>3.1003717472118959</v>
      </c>
      <c r="AA22" s="1"/>
      <c r="AB22" s="1"/>
      <c r="AC22" s="64"/>
      <c r="AJ22" s="89">
        <f t="shared" ref="AJ22:AJ23" si="44">+VLOOKUP(C21,$AE$4:$AH$20,2,FALSE)</f>
        <v>0.2</v>
      </c>
      <c r="AK22" s="89">
        <f t="shared" ref="AK22:AK23" si="45">+VLOOKUP(C21,$AE$4:$AH$20,3,FALSE)</f>
        <v>0.25</v>
      </c>
      <c r="AL22" s="89">
        <f t="shared" ref="AL22:AL23" si="46">+VLOOKUP(C21,$AE$4:$AH$20,4,FALSE)</f>
        <v>0.33333333333333331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0.14285714285714285</v>
      </c>
      <c r="AQ22" s="89">
        <f t="shared" ref="AQ22:AQ23" si="51">+VLOOKUP(E21,$AE$4:$AH$20,3,FALSE)</f>
        <v>0.16666666666666666</v>
      </c>
      <c r="AR22" s="89">
        <f t="shared" ref="AR22:AR23" si="52">+VLOOKUP(E21,$AE$4:$AH$20,3,FALSE)</f>
        <v>0.16666666666666666</v>
      </c>
    </row>
    <row r="23" spans="1:50" x14ac:dyDescent="0.25">
      <c r="A23" s="7"/>
      <c r="B23" s="1"/>
      <c r="C23" s="2">
        <f>+SUM(C20:C22)</f>
        <v>4.25</v>
      </c>
      <c r="D23" s="2">
        <f>+SUM(D20:D22)</f>
        <v>11</v>
      </c>
      <c r="E23" s="2">
        <f>+SUM(E20:E22)</f>
        <v>1.5</v>
      </c>
      <c r="F23" s="9"/>
      <c r="G23" s="9"/>
      <c r="L23" s="1"/>
      <c r="M23" s="79"/>
      <c r="N23" s="2"/>
      <c r="O23" s="2"/>
      <c r="P23" s="9"/>
      <c r="Q23" s="9"/>
      <c r="R23" s="1"/>
      <c r="S23" s="1"/>
      <c r="T23" s="1"/>
      <c r="U23" s="1"/>
      <c r="W23" s="80"/>
      <c r="X23" s="1"/>
      <c r="Y23" s="73"/>
      <c r="Z23" s="74"/>
      <c r="AA23" s="1"/>
      <c r="AB23" s="1"/>
      <c r="AC23" s="64"/>
      <c r="AJ23" s="89">
        <f t="shared" si="44"/>
        <v>2</v>
      </c>
      <c r="AK23" s="89">
        <f t="shared" si="45"/>
        <v>3</v>
      </c>
      <c r="AL23" s="89">
        <f t="shared" si="46"/>
        <v>4</v>
      </c>
      <c r="AM23" s="89">
        <f t="shared" si="47"/>
        <v>5</v>
      </c>
      <c r="AN23" s="89">
        <f t="shared" si="48"/>
        <v>6</v>
      </c>
      <c r="AO23" s="89">
        <f t="shared" si="49"/>
        <v>7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x14ac:dyDescent="0.25">
      <c r="A24" s="7"/>
      <c r="B24" s="60"/>
      <c r="C24" s="9"/>
      <c r="D24" s="9"/>
      <c r="E24" s="9"/>
      <c r="F24" s="9"/>
      <c r="G24" s="9"/>
      <c r="L24" s="64"/>
      <c r="M24" s="79"/>
      <c r="N24" s="2"/>
      <c r="O24" s="2"/>
      <c r="P24" s="2"/>
      <c r="Q24" s="2"/>
      <c r="R24" s="1"/>
      <c r="S24" s="1"/>
      <c r="T24" s="1"/>
      <c r="U24" s="1"/>
      <c r="W24" s="80"/>
      <c r="X24" s="1"/>
      <c r="Y24" s="81" t="s">
        <v>19</v>
      </c>
      <c r="Z24" s="74">
        <f>+AVERAGE(Z20:Z23)</f>
        <v>3.0540347577048017</v>
      </c>
      <c r="AA24" s="1"/>
      <c r="AB24" s="1"/>
      <c r="AC24" s="64"/>
    </row>
    <row r="25" spans="1:50" ht="15.75" thickBot="1" x14ac:dyDescent="0.3">
      <c r="A25" s="63"/>
      <c r="B25" s="1"/>
      <c r="C25" s="2"/>
      <c r="D25" s="2"/>
      <c r="E25" s="2"/>
      <c r="F25" s="2"/>
      <c r="G25" s="2"/>
    </row>
    <row r="26" spans="1:50" x14ac:dyDescent="0.25">
      <c r="A26" s="14">
        <v>0</v>
      </c>
      <c r="B26" s="20" t="s">
        <v>3</v>
      </c>
      <c r="C26" s="5">
        <v>1</v>
      </c>
      <c r="D26" s="5">
        <v>2</v>
      </c>
      <c r="E26" s="5">
        <v>3</v>
      </c>
      <c r="F26" s="5">
        <v>4</v>
      </c>
      <c r="G26" s="18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R26" s="1"/>
      <c r="S26" s="1"/>
      <c r="T26" s="1"/>
      <c r="U26" s="1"/>
      <c r="V26" s="14">
        <v>0</v>
      </c>
      <c r="W26" s="16" t="s">
        <v>18</v>
      </c>
      <c r="X26" s="1"/>
      <c r="Y26" s="81"/>
      <c r="Z26" s="1"/>
      <c r="AA26" s="1"/>
      <c r="AB26" s="1"/>
    </row>
    <row r="27" spans="1:50" x14ac:dyDescent="0.25">
      <c r="A27" s="16">
        <v>1</v>
      </c>
      <c r="B27" s="55" t="s">
        <v>12</v>
      </c>
      <c r="C27" s="9">
        <v>1</v>
      </c>
      <c r="D27" s="9">
        <f>1/6</f>
        <v>0.16666666666666666</v>
      </c>
      <c r="E27" s="9">
        <v>4</v>
      </c>
      <c r="F27" s="9">
        <v>4</v>
      </c>
      <c r="G27" s="10">
        <v>1</v>
      </c>
      <c r="L27" s="68">
        <f>+AC27</f>
        <v>7.3399413774900821E-2</v>
      </c>
      <c r="M27" s="69">
        <f>+C27/C$32</f>
        <v>0.11764705882352941</v>
      </c>
      <c r="N27" s="70">
        <f t="shared" ref="N27:N31" si="53">+D27/D$32</f>
        <v>9.9999999999999978E-2</v>
      </c>
      <c r="O27" s="70">
        <f t="shared" ref="O27:O31" si="54">+E27/E$32</f>
        <v>0.30769230769230771</v>
      </c>
      <c r="P27" s="70">
        <f t="shared" ref="P27:P31" si="55">+F27/F$32</f>
        <v>0.30769230769230771</v>
      </c>
      <c r="Q27" s="71">
        <f t="shared" ref="Q27:Q31" si="56">+G27/G$32</f>
        <v>0.1</v>
      </c>
      <c r="R27" s="1"/>
      <c r="S27" s="1"/>
      <c r="T27" s="1"/>
      <c r="U27" s="1"/>
      <c r="V27" s="16">
        <v>1</v>
      </c>
      <c r="W27" s="72">
        <f>+AVERAGE(M27:U27)</f>
        <v>0.18660633484162897</v>
      </c>
      <c r="X27" s="1"/>
      <c r="Y27" s="73">
        <f t="array" ref="Y27:Y31">+MMULT(C27:G31,W27:W31)</f>
        <v>0.98841628959276007</v>
      </c>
      <c r="Z27" s="74">
        <f t="shared" ref="Z27:Z31" si="57">+Y27/W27</f>
        <v>5.2967992240543156</v>
      </c>
      <c r="AA27" s="74">
        <f>+(Z32-5)/4</f>
        <v>8.2207343427888935E-2</v>
      </c>
      <c r="AB27" s="74">
        <v>1.1200000000000001</v>
      </c>
      <c r="AC27" s="75">
        <f>+AA27/AB27</f>
        <v>7.3399413774900821E-2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x14ac:dyDescent="0.25">
      <c r="A28" s="16">
        <v>2</v>
      </c>
      <c r="B28" s="55" t="s">
        <v>13</v>
      </c>
      <c r="C28" s="9">
        <f>1/D27</f>
        <v>6</v>
      </c>
      <c r="D28" s="9">
        <v>1</v>
      </c>
      <c r="E28" s="9">
        <f>6</f>
        <v>6</v>
      </c>
      <c r="F28" s="9">
        <f>6</f>
        <v>6</v>
      </c>
      <c r="G28" s="10">
        <f>6</f>
        <v>6</v>
      </c>
      <c r="L28" s="1"/>
      <c r="M28" s="69">
        <f t="shared" ref="M28:M31" si="58">+C28/C$32</f>
        <v>0.70588235294117652</v>
      </c>
      <c r="N28" s="70">
        <f t="shared" si="53"/>
        <v>0.59999999999999987</v>
      </c>
      <c r="O28" s="70">
        <f t="shared" si="54"/>
        <v>0.46153846153846156</v>
      </c>
      <c r="P28" s="70">
        <f t="shared" si="55"/>
        <v>0.46153846153846156</v>
      </c>
      <c r="Q28" s="71">
        <f t="shared" si="56"/>
        <v>0.6</v>
      </c>
      <c r="R28" s="1"/>
      <c r="S28" s="1"/>
      <c r="T28" s="1"/>
      <c r="U28" s="1"/>
      <c r="V28" s="16">
        <v>2</v>
      </c>
      <c r="W28" s="72">
        <f t="shared" ref="W28:W31" si="59">+AVERAGE(M28:U28)</f>
        <v>0.56579185520361996</v>
      </c>
      <c r="X28" s="1"/>
      <c r="Y28" s="73">
        <v>3.1710407239819003</v>
      </c>
      <c r="Z28" s="74">
        <f t="shared" si="57"/>
        <v>5.6046065259117075</v>
      </c>
      <c r="AA28" s="1"/>
      <c r="AB28" s="1"/>
      <c r="AC28" s="64"/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0.14285714285714285</v>
      </c>
      <c r="AN28" s="89">
        <f>+VLOOKUP(D27,$AE$4:$AH$20,3,FALSE)</f>
        <v>0.16666666666666666</v>
      </c>
      <c r="AO28" s="89">
        <f>+VLOOKUP(D27,$AE$4:$AH$20,4,FALSE)</f>
        <v>0.2</v>
      </c>
      <c r="AP28" s="89">
        <f>+VLOOKUP(E27,$AE$4:$AH$20,2,FALSE)</f>
        <v>3</v>
      </c>
      <c r="AQ28" s="89">
        <f>+VLOOKUP(E27,$AE$4:$AH$20,3,FALSE)</f>
        <v>4</v>
      </c>
      <c r="AR28" s="89">
        <f>+VLOOKUP(E27,$AE$4:$AH$20,3,FALSE)</f>
        <v>4</v>
      </c>
      <c r="AS28" s="89">
        <f>+VLOOKUP(F27,$AE$4:$AH$20,2,FALSE)</f>
        <v>3</v>
      </c>
      <c r="AT28" s="89">
        <f>+VLOOKUP(F27,$AE$4:$AH$20,3,FALSE)</f>
        <v>4</v>
      </c>
      <c r="AU28" s="89">
        <f>+VLOOKUP(F27,$AE$4:$AH$20,4,FALSE)</f>
        <v>5</v>
      </c>
      <c r="AV28" s="89">
        <f>+VLOOKUP(G27,$AE$4:$AH$20,2,FALSE)</f>
        <v>1</v>
      </c>
      <c r="AW28" s="89">
        <f>+VLOOKUP(G27,$AE$4:$AH$20,3,FALSE)</f>
        <v>1</v>
      </c>
      <c r="AX28" s="89">
        <f>+VLOOKUP(G27,$AE$4:$AH$20,4,FALSE)</f>
        <v>1</v>
      </c>
    </row>
    <row r="29" spans="1:50" x14ac:dyDescent="0.25">
      <c r="A29" s="16">
        <v>3</v>
      </c>
      <c r="B29" s="55" t="s">
        <v>14</v>
      </c>
      <c r="C29" s="9">
        <f>1/E27</f>
        <v>0.25</v>
      </c>
      <c r="D29" s="9">
        <f>1/E28</f>
        <v>0.16666666666666666</v>
      </c>
      <c r="E29" s="9">
        <v>1</v>
      </c>
      <c r="F29" s="9">
        <f>1</f>
        <v>1</v>
      </c>
      <c r="G29" s="10">
        <f>1</f>
        <v>1</v>
      </c>
      <c r="L29" s="1"/>
      <c r="M29" s="69">
        <f t="shared" si="58"/>
        <v>2.9411764705882353E-2</v>
      </c>
      <c r="N29" s="70">
        <f t="shared" si="53"/>
        <v>9.9999999999999978E-2</v>
      </c>
      <c r="O29" s="70">
        <f t="shared" si="54"/>
        <v>7.6923076923076927E-2</v>
      </c>
      <c r="P29" s="70">
        <f t="shared" si="55"/>
        <v>7.6923076923076927E-2</v>
      </c>
      <c r="Q29" s="71">
        <f t="shared" si="56"/>
        <v>0.1</v>
      </c>
      <c r="R29" s="1"/>
      <c r="S29" s="1"/>
      <c r="T29" s="1"/>
      <c r="U29" s="1"/>
      <c r="V29" s="16">
        <v>3</v>
      </c>
      <c r="W29" s="72">
        <f t="shared" si="59"/>
        <v>7.6651583710407228E-2</v>
      </c>
      <c r="X29" s="1"/>
      <c r="Y29" s="73">
        <v>0.38855203619909501</v>
      </c>
      <c r="Z29" s="74">
        <f t="shared" si="57"/>
        <v>5.0690672963400241</v>
      </c>
      <c r="AA29" s="1"/>
      <c r="AB29" s="1"/>
      <c r="AC29" s="64"/>
      <c r="AJ29" s="89">
        <f t="shared" ref="AJ29:AJ32" si="60">+VLOOKUP(C28,$AE$4:$AH$20,2,FALSE)</f>
        <v>5</v>
      </c>
      <c r="AK29" s="89">
        <f t="shared" ref="AK29:AK32" si="61">+VLOOKUP(C28,$AE$4:$AH$20,3,FALSE)</f>
        <v>6</v>
      </c>
      <c r="AL29" s="89">
        <f t="shared" ref="AL29:AL32" si="62">+VLOOKUP(C28,$AE$4:$AH$20,4,FALSE)</f>
        <v>7</v>
      </c>
      <c r="AM29" s="89">
        <f t="shared" ref="AM29:AM32" si="63">+VLOOKUP(D28,$AE$4:$AH$20,2,FALSE)</f>
        <v>1</v>
      </c>
      <c r="AN29" s="89">
        <f t="shared" ref="AN29:AN32" si="64">+VLOOKUP(D28,$AE$4:$AH$20,3,FALSE)</f>
        <v>1</v>
      </c>
      <c r="AO29" s="89">
        <f t="shared" ref="AO29:AO32" si="65">+VLOOKUP(D28,$AE$4:$AH$20,4,FALSE)</f>
        <v>1</v>
      </c>
      <c r="AP29" s="89">
        <f t="shared" ref="AP29:AP32" si="66">+VLOOKUP(E28,$AE$4:$AH$20,2,FALSE)</f>
        <v>5</v>
      </c>
      <c r="AQ29" s="89">
        <f t="shared" ref="AQ29:AQ32" si="67">+VLOOKUP(E28,$AE$4:$AH$20,3,FALSE)</f>
        <v>6</v>
      </c>
      <c r="AR29" s="89">
        <f t="shared" ref="AR29:AR32" si="68">+VLOOKUP(E28,$AE$4:$AH$20,3,FALSE)</f>
        <v>6</v>
      </c>
      <c r="AS29" s="89">
        <f t="shared" ref="AS29:AS32" si="69">+VLOOKUP(F28,$AE$4:$AH$20,2,FALSE)</f>
        <v>5</v>
      </c>
      <c r="AT29" s="89">
        <f t="shared" ref="AT29:AT32" si="70">+VLOOKUP(F28,$AE$4:$AH$20,3,FALSE)</f>
        <v>6</v>
      </c>
      <c r="AU29" s="89">
        <f t="shared" ref="AU29:AU32" si="71">+VLOOKUP(F28,$AE$4:$AH$20,4,FALSE)</f>
        <v>7</v>
      </c>
      <c r="AV29" s="89">
        <f t="shared" ref="AV29:AV32" si="72">+VLOOKUP(G28,$AE$4:$AH$20,2,FALSE)</f>
        <v>5</v>
      </c>
      <c r="AW29" s="89">
        <f t="shared" ref="AW29:AW32" si="73">+VLOOKUP(G28,$AE$4:$AH$20,3,FALSE)</f>
        <v>6</v>
      </c>
      <c r="AX29" s="89">
        <f t="shared" ref="AX29:AX32" si="74">+VLOOKUP(G28,$AE$4:$AH$20,4,FALSE)</f>
        <v>7</v>
      </c>
    </row>
    <row r="30" spans="1:50" x14ac:dyDescent="0.25">
      <c r="A30" s="16">
        <v>4</v>
      </c>
      <c r="B30" s="55" t="s">
        <v>15</v>
      </c>
      <c r="C30" s="9">
        <f>1/F27</f>
        <v>0.25</v>
      </c>
      <c r="D30" s="9">
        <f>1/F28</f>
        <v>0.16666666666666666</v>
      </c>
      <c r="E30" s="9">
        <f>1/F29</f>
        <v>1</v>
      </c>
      <c r="F30" s="9">
        <v>1</v>
      </c>
      <c r="G30" s="10">
        <f>1</f>
        <v>1</v>
      </c>
      <c r="L30" s="1"/>
      <c r="M30" s="69">
        <f t="shared" si="58"/>
        <v>2.9411764705882353E-2</v>
      </c>
      <c r="N30" s="70">
        <f t="shared" si="53"/>
        <v>9.9999999999999978E-2</v>
      </c>
      <c r="O30" s="70">
        <f t="shared" si="54"/>
        <v>7.6923076923076927E-2</v>
      </c>
      <c r="P30" s="70">
        <f t="shared" si="55"/>
        <v>7.6923076923076927E-2</v>
      </c>
      <c r="Q30" s="71">
        <f t="shared" si="56"/>
        <v>0.1</v>
      </c>
      <c r="R30" s="1"/>
      <c r="S30" s="1"/>
      <c r="T30" s="1"/>
      <c r="U30" s="1"/>
      <c r="V30" s="16">
        <v>4</v>
      </c>
      <c r="W30" s="72">
        <f t="shared" si="59"/>
        <v>7.6651583710407228E-2</v>
      </c>
      <c r="X30" s="1"/>
      <c r="Y30" s="73">
        <v>0.38855203619909501</v>
      </c>
      <c r="Z30" s="74">
        <f t="shared" si="57"/>
        <v>5.0690672963400241</v>
      </c>
      <c r="AA30" s="1"/>
      <c r="AB30" s="1"/>
      <c r="AC30" s="64"/>
      <c r="AJ30" s="89">
        <f t="shared" si="60"/>
        <v>0.2</v>
      </c>
      <c r="AK30" s="89">
        <f t="shared" si="61"/>
        <v>0.25</v>
      </c>
      <c r="AL30" s="89">
        <f t="shared" si="62"/>
        <v>0.33333333333333331</v>
      </c>
      <c r="AM30" s="89">
        <f t="shared" si="63"/>
        <v>0.14285714285714285</v>
      </c>
      <c r="AN30" s="89">
        <f t="shared" si="64"/>
        <v>0.16666666666666666</v>
      </c>
      <c r="AO30" s="89">
        <f t="shared" si="65"/>
        <v>0.2</v>
      </c>
      <c r="AP30" s="89">
        <f t="shared" si="66"/>
        <v>1</v>
      </c>
      <c r="AQ30" s="89">
        <f t="shared" si="67"/>
        <v>1</v>
      </c>
      <c r="AR30" s="89">
        <f t="shared" si="68"/>
        <v>1</v>
      </c>
      <c r="AS30" s="89">
        <f t="shared" si="69"/>
        <v>1</v>
      </c>
      <c r="AT30" s="89">
        <f t="shared" si="70"/>
        <v>1</v>
      </c>
      <c r="AU30" s="89">
        <f t="shared" si="71"/>
        <v>1</v>
      </c>
      <c r="AV30" s="89">
        <f t="shared" si="72"/>
        <v>1</v>
      </c>
      <c r="AW30" s="89">
        <f t="shared" si="73"/>
        <v>1</v>
      </c>
      <c r="AX30" s="89">
        <f t="shared" si="74"/>
        <v>1</v>
      </c>
    </row>
    <row r="31" spans="1:50" ht="15.75" thickBot="1" x14ac:dyDescent="0.3">
      <c r="A31" s="19">
        <v>5</v>
      </c>
      <c r="B31" s="38" t="s">
        <v>16</v>
      </c>
      <c r="C31" s="11">
        <f>1/G27</f>
        <v>1</v>
      </c>
      <c r="D31" s="11">
        <f>1/G28</f>
        <v>0.16666666666666666</v>
      </c>
      <c r="E31" s="11">
        <f>1/G29</f>
        <v>1</v>
      </c>
      <c r="F31" s="11">
        <f>1/G30</f>
        <v>1</v>
      </c>
      <c r="G31" s="12">
        <v>1</v>
      </c>
      <c r="L31" s="1"/>
      <c r="M31" s="76">
        <f t="shared" si="58"/>
        <v>0.11764705882352941</v>
      </c>
      <c r="N31" s="77">
        <f t="shared" si="53"/>
        <v>9.9999999999999978E-2</v>
      </c>
      <c r="O31" s="77">
        <f t="shared" si="54"/>
        <v>7.6923076923076927E-2</v>
      </c>
      <c r="P31" s="77">
        <f t="shared" si="55"/>
        <v>7.6923076923076927E-2</v>
      </c>
      <c r="Q31" s="78">
        <f t="shared" si="56"/>
        <v>0.1</v>
      </c>
      <c r="R31" s="1"/>
      <c r="S31" s="1"/>
      <c r="T31" s="1"/>
      <c r="U31" s="1"/>
      <c r="V31" s="19">
        <v>5</v>
      </c>
      <c r="W31" s="72">
        <f t="shared" si="59"/>
        <v>9.4298642533936647E-2</v>
      </c>
      <c r="X31" s="1"/>
      <c r="Y31" s="73">
        <v>0.52850678733031675</v>
      </c>
      <c r="Z31" s="74">
        <f t="shared" si="57"/>
        <v>5.6046065259117084</v>
      </c>
      <c r="AA31" s="1"/>
      <c r="AB31" s="1"/>
      <c r="AC31" s="64"/>
      <c r="AJ31" s="89">
        <f t="shared" si="60"/>
        <v>0.2</v>
      </c>
      <c r="AK31" s="89">
        <f t="shared" si="61"/>
        <v>0.25</v>
      </c>
      <c r="AL31" s="89">
        <f t="shared" si="62"/>
        <v>0.33333333333333331</v>
      </c>
      <c r="AM31" s="89">
        <f t="shared" si="63"/>
        <v>0.14285714285714285</v>
      </c>
      <c r="AN31" s="89">
        <f t="shared" si="64"/>
        <v>0.16666666666666666</v>
      </c>
      <c r="AO31" s="89">
        <f t="shared" si="65"/>
        <v>0.2</v>
      </c>
      <c r="AP31" s="89">
        <f t="shared" si="66"/>
        <v>1</v>
      </c>
      <c r="AQ31" s="89">
        <f t="shared" si="67"/>
        <v>1</v>
      </c>
      <c r="AR31" s="89">
        <f t="shared" si="68"/>
        <v>1</v>
      </c>
      <c r="AS31" s="89">
        <f t="shared" si="69"/>
        <v>1</v>
      </c>
      <c r="AT31" s="89">
        <f t="shared" si="70"/>
        <v>1</v>
      </c>
      <c r="AU31" s="89">
        <f t="shared" si="71"/>
        <v>1</v>
      </c>
      <c r="AV31" s="89">
        <f t="shared" si="72"/>
        <v>1</v>
      </c>
      <c r="AW31" s="89">
        <f t="shared" si="73"/>
        <v>1</v>
      </c>
      <c r="AX31" s="89">
        <f t="shared" si="74"/>
        <v>1</v>
      </c>
    </row>
    <row r="32" spans="1:50" x14ac:dyDescent="0.25">
      <c r="A32" s="63"/>
      <c r="B32" s="46"/>
      <c r="C32" s="70">
        <f>+SUM(C27:C31)</f>
        <v>8.5</v>
      </c>
      <c r="D32" s="70">
        <f t="shared" ref="D32:G32" si="75">+SUM(D27:D31)</f>
        <v>1.666666666666667</v>
      </c>
      <c r="E32" s="70">
        <f t="shared" si="75"/>
        <v>13</v>
      </c>
      <c r="F32" s="70">
        <f t="shared" si="75"/>
        <v>13</v>
      </c>
      <c r="G32" s="70">
        <f t="shared" si="75"/>
        <v>10</v>
      </c>
      <c r="L32" s="64"/>
      <c r="M32" s="82"/>
      <c r="N32" s="9"/>
      <c r="O32" s="9"/>
      <c r="P32" s="9"/>
      <c r="Q32" s="9"/>
      <c r="R32" s="1"/>
      <c r="S32" s="1"/>
      <c r="T32" s="1"/>
      <c r="U32" s="1"/>
      <c r="W32" s="80"/>
      <c r="X32" s="1"/>
      <c r="Y32" s="81" t="s">
        <v>19</v>
      </c>
      <c r="Z32" s="74">
        <f>+AVERAGE(Z27:Z31)</f>
        <v>5.3288293737115557</v>
      </c>
      <c r="AA32" s="1"/>
      <c r="AB32" s="1"/>
      <c r="AC32" s="64"/>
      <c r="AJ32" s="89">
        <f t="shared" si="60"/>
        <v>1</v>
      </c>
      <c r="AK32" s="89">
        <f t="shared" si="61"/>
        <v>1</v>
      </c>
      <c r="AL32" s="89">
        <f t="shared" si="62"/>
        <v>1</v>
      </c>
      <c r="AM32" s="89">
        <f t="shared" si="63"/>
        <v>0.14285714285714285</v>
      </c>
      <c r="AN32" s="89">
        <f t="shared" si="64"/>
        <v>0.16666666666666666</v>
      </c>
      <c r="AO32" s="89">
        <f t="shared" si="65"/>
        <v>0.2</v>
      </c>
      <c r="AP32" s="89">
        <f t="shared" si="66"/>
        <v>1</v>
      </c>
      <c r="AQ32" s="89">
        <f t="shared" si="67"/>
        <v>1</v>
      </c>
      <c r="AR32" s="89">
        <f t="shared" si="68"/>
        <v>1</v>
      </c>
      <c r="AS32" s="89">
        <f t="shared" si="69"/>
        <v>1</v>
      </c>
      <c r="AT32" s="89">
        <f t="shared" si="70"/>
        <v>1</v>
      </c>
      <c r="AU32" s="89">
        <f t="shared" si="71"/>
        <v>1</v>
      </c>
      <c r="AV32" s="89">
        <f t="shared" si="72"/>
        <v>1</v>
      </c>
      <c r="AW32" s="89">
        <f t="shared" si="73"/>
        <v>1</v>
      </c>
      <c r="AX32" s="89">
        <f t="shared" si="74"/>
        <v>1</v>
      </c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F8C6-7C6B-45DC-A710-5BBD6326878F}">
  <dimension ref="A3:AX32"/>
  <sheetViews>
    <sheetView topLeftCell="W3" zoomScale="85" zoomScaleNormal="85" workbookViewId="0">
      <selection activeCell="Z1" sqref="A1:XFD1048576"/>
    </sheetView>
  </sheetViews>
  <sheetFormatPr defaultRowHeight="15" x14ac:dyDescent="0.25"/>
  <cols>
    <col min="1" max="1" width="8.85546875" style="57"/>
    <col min="2" max="2" width="39.7109375" customWidth="1"/>
    <col min="12" max="12" width="8.85546875" style="47"/>
    <col min="13" max="13" width="8.85546875" style="57"/>
    <col min="22" max="22" width="8.85546875" style="47"/>
    <col min="23" max="23" width="12.140625" style="57" customWidth="1"/>
    <col min="25" max="25" width="10.140625" customWidth="1"/>
    <col min="29" max="29" width="8.85546875" style="47"/>
  </cols>
  <sheetData>
    <row r="3" spans="1:47" ht="15.75" thickBot="1" x14ac:dyDescent="0.3">
      <c r="B3" s="48" t="s">
        <v>0</v>
      </c>
      <c r="AE3" s="86" t="s">
        <v>20</v>
      </c>
      <c r="AF3" s="91" t="s">
        <v>21</v>
      </c>
      <c r="AG3" s="91"/>
      <c r="AH3" s="9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4">
        <v>0</v>
      </c>
      <c r="B4" s="39" t="s">
        <v>1</v>
      </c>
      <c r="C4" s="5">
        <v>1</v>
      </c>
      <c r="D4" s="5">
        <v>2</v>
      </c>
      <c r="E4" s="6">
        <v>3</v>
      </c>
      <c r="F4" s="13"/>
      <c r="G4" s="13"/>
      <c r="L4" s="66" t="s">
        <v>17</v>
      </c>
      <c r="M4" s="14">
        <v>1</v>
      </c>
      <c r="N4" s="5">
        <v>2</v>
      </c>
      <c r="O4" s="6">
        <v>3</v>
      </c>
      <c r="P4" s="13"/>
      <c r="Q4" s="13"/>
      <c r="R4" s="1"/>
      <c r="S4" s="1"/>
      <c r="T4" s="1"/>
      <c r="U4" s="1"/>
      <c r="V4" s="83">
        <v>0</v>
      </c>
      <c r="W4" s="16" t="s">
        <v>18</v>
      </c>
      <c r="X4" s="1"/>
      <c r="Y4" s="13"/>
      <c r="Z4" s="1"/>
      <c r="AA4" s="1"/>
      <c r="AB4" s="1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7">
        <v>1</v>
      </c>
      <c r="B5" s="1" t="s">
        <v>2</v>
      </c>
      <c r="C5" s="9">
        <v>1</v>
      </c>
      <c r="D5" s="9">
        <f>1/2</f>
        <v>0.5</v>
      </c>
      <c r="E5" s="10">
        <v>0.16666666666666666</v>
      </c>
      <c r="F5" s="9"/>
      <c r="G5" s="9"/>
      <c r="L5" s="68">
        <f>+AC5</f>
        <v>4.6828722377486476E-2</v>
      </c>
      <c r="M5" s="69">
        <f>+C5/C$8</f>
        <v>0.1111111111111111</v>
      </c>
      <c r="N5" s="70">
        <f t="shared" ref="N5:N7" si="0">+D5/D$8</f>
        <v>6.6666666666666666E-2</v>
      </c>
      <c r="O5" s="71">
        <f t="shared" ref="O5:O7" si="1">+E5/E$8</f>
        <v>0.125</v>
      </c>
      <c r="P5" s="9"/>
      <c r="Q5" s="9"/>
      <c r="R5" s="1"/>
      <c r="S5" s="1"/>
      <c r="T5" s="1"/>
      <c r="U5" s="1"/>
      <c r="V5" s="84">
        <v>1</v>
      </c>
      <c r="W5" s="72">
        <f t="shared" ref="W5:W7" si="2">+AVERAGE(M5:U5)</f>
        <v>0.10092592592592592</v>
      </c>
      <c r="X5" s="1"/>
      <c r="Y5" s="73">
        <f t="array" ref="Y5:Y7">+MMULT(C5:E7,W5:W7)</f>
        <v>0.3041666666666667</v>
      </c>
      <c r="Z5" s="74">
        <f>+Y5/W5</f>
        <v>3.0137614678899087</v>
      </c>
      <c r="AA5" s="74">
        <f>+(Z9-3)/2</f>
        <v>2.7160658978942154E-2</v>
      </c>
      <c r="AB5" s="74">
        <v>0.57999999999999996</v>
      </c>
      <c r="AC5" s="75">
        <f>+AA5/AB5</f>
        <v>4.6828722377486476E-2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I5" s="1"/>
      <c r="AJ5" s="92"/>
      <c r="AK5" s="92"/>
      <c r="AL5" s="92"/>
      <c r="AM5" s="92"/>
      <c r="AN5" s="92"/>
      <c r="AO5" s="92"/>
      <c r="AP5" s="92"/>
      <c r="AQ5" s="92"/>
      <c r="AR5" s="92"/>
    </row>
    <row r="6" spans="1:47" x14ac:dyDescent="0.25">
      <c r="A6" s="7">
        <v>2</v>
      </c>
      <c r="B6" s="1" t="s">
        <v>3</v>
      </c>
      <c r="C6" s="9">
        <f>1/D5</f>
        <v>2</v>
      </c>
      <c r="D6" s="9">
        <v>1</v>
      </c>
      <c r="E6" s="10">
        <v>0.16666666666666666</v>
      </c>
      <c r="F6" s="9"/>
      <c r="G6" s="9"/>
      <c r="L6" s="1"/>
      <c r="M6" s="69">
        <f t="shared" ref="M6:M7" si="4">+C6/C$8</f>
        <v>0.22222222222222221</v>
      </c>
      <c r="N6" s="70">
        <f t="shared" si="0"/>
        <v>0.13333333333333333</v>
      </c>
      <c r="O6" s="71">
        <f t="shared" si="1"/>
        <v>0.125</v>
      </c>
      <c r="P6" s="9"/>
      <c r="Q6" s="9"/>
      <c r="R6" s="1"/>
      <c r="S6" s="1"/>
      <c r="T6" s="1"/>
      <c r="U6" s="1"/>
      <c r="V6" s="84">
        <v>2</v>
      </c>
      <c r="W6" s="72">
        <f t="shared" si="2"/>
        <v>0.16018518518518518</v>
      </c>
      <c r="X6" s="1"/>
      <c r="Y6" s="73">
        <v>0.48518518518518516</v>
      </c>
      <c r="Z6" s="74">
        <f t="shared" ref="Z6:Z7" si="5">+Y6/W6</f>
        <v>3.0289017341040463</v>
      </c>
      <c r="AA6" s="1"/>
      <c r="AB6" s="1"/>
      <c r="AC6" s="64"/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I6" s="1"/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0.33333333333333331</v>
      </c>
      <c r="AN6" s="89">
        <f>+VLOOKUP(D5,$AE$4:$AH$20,3,FALSE)</f>
        <v>0.5</v>
      </c>
      <c r="AO6" s="89">
        <f>+VLOOKUP(D5,$AE$4:$AH$20,4,FALSE)</f>
        <v>1</v>
      </c>
      <c r="AP6" s="89">
        <f>+VLOOKUP(E5,$AE$4:$AH$20,2,FALSE)</f>
        <v>0.14285714285714285</v>
      </c>
      <c r="AQ6" s="89">
        <f>+VLOOKUP(E5,$AE$4:$AH$20,3,FALSE)</f>
        <v>0.16666666666666666</v>
      </c>
      <c r="AR6" s="89">
        <f>+VLOOKUP(E5,$AE$4:$AH$20,3,FALSE)</f>
        <v>0.16666666666666666</v>
      </c>
    </row>
    <row r="7" spans="1:47" ht="15.75" thickBot="1" x14ac:dyDescent="0.3">
      <c r="A7" s="8">
        <v>3</v>
      </c>
      <c r="B7" s="40" t="s">
        <v>4</v>
      </c>
      <c r="C7" s="11">
        <f>1/E5</f>
        <v>6</v>
      </c>
      <c r="D7" s="11">
        <f>1/E6</f>
        <v>6</v>
      </c>
      <c r="E7" s="12">
        <v>1</v>
      </c>
      <c r="F7" s="9"/>
      <c r="G7" s="9"/>
      <c r="L7" s="1"/>
      <c r="M7" s="76">
        <f t="shared" si="4"/>
        <v>0.66666666666666663</v>
      </c>
      <c r="N7" s="77">
        <f t="shared" si="0"/>
        <v>0.8</v>
      </c>
      <c r="O7" s="78">
        <f t="shared" si="1"/>
        <v>0.75</v>
      </c>
      <c r="P7" s="9"/>
      <c r="Q7" s="9"/>
      <c r="R7" s="1"/>
      <c r="S7" s="1"/>
      <c r="T7" s="1"/>
      <c r="U7" s="1"/>
      <c r="V7" s="85">
        <v>3</v>
      </c>
      <c r="W7" s="72">
        <f t="shared" si="2"/>
        <v>0.73888888888888893</v>
      </c>
      <c r="X7" s="1"/>
      <c r="Y7" s="73">
        <v>2.3055555555555554</v>
      </c>
      <c r="Z7" s="74">
        <f t="shared" si="5"/>
        <v>3.1203007518796988</v>
      </c>
      <c r="AA7" s="1"/>
      <c r="AB7" s="1"/>
      <c r="AC7" s="64"/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I7" s="1"/>
      <c r="AJ7" s="89">
        <f t="shared" ref="AJ7:AJ8" si="8">+VLOOKUP(C6,$AE$4:$AH$20,2,FALSE)</f>
        <v>1</v>
      </c>
      <c r="AK7" s="89">
        <f t="shared" ref="AK7:AK8" si="9">+VLOOKUP(C6,$AE$4:$AH$20,3,FALSE)</f>
        <v>2</v>
      </c>
      <c r="AL7" s="89">
        <f t="shared" ref="AL7:AL8" si="10">+VLOOKUP(C6,$AE$4:$AH$20,4,FALSE)</f>
        <v>3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0.14285714285714285</v>
      </c>
      <c r="AQ7" s="89">
        <f t="shared" ref="AQ7:AQ8" si="15">+VLOOKUP(E6,$AE$4:$AH$20,3,FALSE)</f>
        <v>0.16666666666666666</v>
      </c>
      <c r="AR7" s="89">
        <f t="shared" ref="AR7:AR8" si="16">+VLOOKUP(E6,$AE$4:$AH$20,3,FALSE)</f>
        <v>0.16666666666666666</v>
      </c>
    </row>
    <row r="8" spans="1:47" x14ac:dyDescent="0.25">
      <c r="A8" s="7"/>
      <c r="C8" s="2">
        <f>+SUM(C5:C7)</f>
        <v>9</v>
      </c>
      <c r="D8" s="2">
        <f>+SUM(D5:D7)</f>
        <v>7.5</v>
      </c>
      <c r="E8" s="2">
        <f>+SUM(E5:E7)</f>
        <v>1.3333333333333333</v>
      </c>
      <c r="F8" s="9"/>
      <c r="G8" s="9"/>
      <c r="L8" s="1"/>
      <c r="M8" s="79"/>
      <c r="N8" s="2"/>
      <c r="O8" s="2"/>
      <c r="P8" s="9"/>
      <c r="Q8" s="9"/>
      <c r="R8" s="1"/>
      <c r="S8" s="1"/>
      <c r="T8" s="1"/>
      <c r="U8" s="1"/>
      <c r="W8" s="80"/>
      <c r="X8" s="1"/>
      <c r="Y8" s="73"/>
      <c r="Z8" s="74"/>
      <c r="AA8" s="1"/>
      <c r="AB8" s="1"/>
      <c r="AC8" s="6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I8" s="1"/>
      <c r="AJ8" s="89">
        <f t="shared" si="8"/>
        <v>5</v>
      </c>
      <c r="AK8" s="89">
        <f t="shared" si="9"/>
        <v>6</v>
      </c>
      <c r="AL8" s="89">
        <f t="shared" si="10"/>
        <v>7</v>
      </c>
      <c r="AM8" s="89">
        <f t="shared" si="11"/>
        <v>5</v>
      </c>
      <c r="AN8" s="89">
        <f t="shared" si="12"/>
        <v>6</v>
      </c>
      <c r="AO8" s="89">
        <f t="shared" si="13"/>
        <v>7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7" x14ac:dyDescent="0.25">
      <c r="A9" s="7"/>
      <c r="C9" s="9"/>
      <c r="D9" s="9"/>
      <c r="E9" s="9"/>
      <c r="F9" s="9"/>
      <c r="G9" s="9"/>
      <c r="L9" s="64"/>
      <c r="M9" s="79"/>
      <c r="N9" s="2"/>
      <c r="O9" s="2"/>
      <c r="P9" s="2"/>
      <c r="Q9" s="2"/>
      <c r="R9" s="1"/>
      <c r="S9" s="1"/>
      <c r="T9" s="1"/>
      <c r="U9" s="1"/>
      <c r="W9" s="80"/>
      <c r="X9" s="1"/>
      <c r="Y9" s="81" t="s">
        <v>19</v>
      </c>
      <c r="Z9" s="74">
        <f>+AVERAGE(Z5:Z8)</f>
        <v>3.0543213179578843</v>
      </c>
      <c r="AA9" s="1"/>
      <c r="AB9" s="1"/>
      <c r="AC9" s="64"/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  <c r="AI9" s="1"/>
    </row>
    <row r="10" spans="1:47" ht="15.75" thickBot="1" x14ac:dyDescent="0.3">
      <c r="C10" s="2"/>
      <c r="D10" s="2"/>
      <c r="E10" s="2"/>
      <c r="F10" s="2"/>
      <c r="G10" s="2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7" x14ac:dyDescent="0.25">
      <c r="A11" s="14">
        <v>0</v>
      </c>
      <c r="B11" s="15" t="s">
        <v>2</v>
      </c>
      <c r="C11" s="5">
        <v>1</v>
      </c>
      <c r="D11" s="5">
        <v>2</v>
      </c>
      <c r="E11" s="5">
        <v>3</v>
      </c>
      <c r="F11" s="6">
        <v>4</v>
      </c>
      <c r="G11" s="2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R11" s="1"/>
      <c r="S11" s="1"/>
      <c r="T11" s="1"/>
      <c r="U11" s="1"/>
      <c r="V11" s="14">
        <v>0</v>
      </c>
      <c r="W11" s="16" t="s">
        <v>18</v>
      </c>
      <c r="X11" s="1"/>
      <c r="Y11" s="13"/>
      <c r="Z11" s="1"/>
      <c r="AA11" s="1"/>
      <c r="AB11" s="1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 x14ac:dyDescent="0.25">
      <c r="A12" s="16">
        <v>1</v>
      </c>
      <c r="B12" s="51" t="s">
        <v>5</v>
      </c>
      <c r="C12" s="9">
        <v>1</v>
      </c>
      <c r="D12" s="9">
        <v>1</v>
      </c>
      <c r="E12" s="9">
        <v>1</v>
      </c>
      <c r="F12" s="10">
        <v>1</v>
      </c>
      <c r="G12" s="2"/>
      <c r="L12" s="68">
        <f>+AC12</f>
        <v>0</v>
      </c>
      <c r="M12" s="69">
        <f>+C12/C$16</f>
        <v>0.25</v>
      </c>
      <c r="N12" s="70">
        <f t="shared" ref="N12:N15" si="17">+D12/D$16</f>
        <v>0.25</v>
      </c>
      <c r="O12" s="70">
        <f t="shared" ref="O12:O15" si="18">+E12/E$16</f>
        <v>0.25</v>
      </c>
      <c r="P12" s="71">
        <f t="shared" ref="P12:P15" si="19">+F12/F$16</f>
        <v>0.25</v>
      </c>
      <c r="Q12" s="9"/>
      <c r="R12" s="1"/>
      <c r="S12" s="1"/>
      <c r="T12" s="1"/>
      <c r="U12" s="1"/>
      <c r="V12" s="16">
        <v>1</v>
      </c>
      <c r="W12" s="72">
        <f t="shared" ref="W12:W15" si="20">+AVERAGE(M12:U12)</f>
        <v>0.25</v>
      </c>
      <c r="X12" s="1"/>
      <c r="Y12" s="73">
        <f t="array" ref="Y12:Y15">+MMULT(C12:F15,W12:W15)</f>
        <v>1</v>
      </c>
      <c r="Z12" s="74">
        <f>+Y12/W12</f>
        <v>4</v>
      </c>
      <c r="AA12" s="74">
        <f>+(Z16-4)/3</f>
        <v>0</v>
      </c>
      <c r="AB12" s="74">
        <v>0.9</v>
      </c>
      <c r="AC12" s="75">
        <f>+AA12/AB12</f>
        <v>0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I12" s="1"/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7" x14ac:dyDescent="0.25">
      <c r="A13" s="16">
        <v>2</v>
      </c>
      <c r="B13" s="51" t="s">
        <v>6</v>
      </c>
      <c r="C13" s="9">
        <f>1/D12</f>
        <v>1</v>
      </c>
      <c r="D13" s="9">
        <v>1</v>
      </c>
      <c r="E13" s="9">
        <v>1</v>
      </c>
      <c r="F13" s="10">
        <v>1</v>
      </c>
      <c r="G13" s="2"/>
      <c r="L13" s="1"/>
      <c r="M13" s="69">
        <f t="shared" ref="M13:M15" si="23">+C13/C$16</f>
        <v>0.25</v>
      </c>
      <c r="N13" s="70">
        <f t="shared" si="17"/>
        <v>0.25</v>
      </c>
      <c r="O13" s="70">
        <f t="shared" si="18"/>
        <v>0.25</v>
      </c>
      <c r="P13" s="71">
        <f t="shared" si="19"/>
        <v>0.25</v>
      </c>
      <c r="Q13" s="9"/>
      <c r="R13" s="1"/>
      <c r="S13" s="1"/>
      <c r="T13" s="1"/>
      <c r="U13" s="1"/>
      <c r="V13" s="16">
        <v>2</v>
      </c>
      <c r="W13" s="72">
        <f t="shared" si="20"/>
        <v>0.25</v>
      </c>
      <c r="X13" s="1"/>
      <c r="Y13" s="73">
        <v>1</v>
      </c>
      <c r="Z13" s="74">
        <f t="shared" ref="Z13:Z15" si="24">+Y13/W13</f>
        <v>4</v>
      </c>
      <c r="AA13" s="1"/>
      <c r="AB13" s="1"/>
      <c r="AC13" s="64"/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I13" s="1"/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1</v>
      </c>
      <c r="AN13" s="89">
        <f>+VLOOKUP(D12,$AE$4:$AH$20,3,FALSE)</f>
        <v>1</v>
      </c>
      <c r="AO13" s="89">
        <f>+VLOOKUP(D12,$AE$4:$AH$20,4,FALSE)</f>
        <v>1</v>
      </c>
      <c r="AP13" s="89">
        <f>+VLOOKUP(E12,$AE$4:$AH$20,2,FALSE)</f>
        <v>1</v>
      </c>
      <c r="AQ13" s="89">
        <f>+VLOOKUP(E12,$AE$4:$AH$20,3,FALSE)</f>
        <v>1</v>
      </c>
      <c r="AR13" s="89">
        <f>+VLOOKUP(E12,$AE$4:$AH$20,3,FALSE)</f>
        <v>1</v>
      </c>
    </row>
    <row r="14" spans="1:47" x14ac:dyDescent="0.25">
      <c r="A14" s="16">
        <v>3</v>
      </c>
      <c r="B14" s="51" t="s">
        <v>7</v>
      </c>
      <c r="C14" s="9">
        <f>1/E12</f>
        <v>1</v>
      </c>
      <c r="D14" s="9">
        <f>1/E13</f>
        <v>1</v>
      </c>
      <c r="E14" s="9">
        <v>1</v>
      </c>
      <c r="F14" s="10">
        <v>1</v>
      </c>
      <c r="G14" s="2"/>
      <c r="L14" s="1"/>
      <c r="M14" s="69">
        <f t="shared" si="23"/>
        <v>0.25</v>
      </c>
      <c r="N14" s="70">
        <f t="shared" si="17"/>
        <v>0.25</v>
      </c>
      <c r="O14" s="70">
        <f t="shared" si="18"/>
        <v>0.25</v>
      </c>
      <c r="P14" s="71">
        <f t="shared" si="19"/>
        <v>0.25</v>
      </c>
      <c r="Q14" s="9"/>
      <c r="R14" s="1"/>
      <c r="S14" s="1"/>
      <c r="T14" s="1"/>
      <c r="U14" s="1"/>
      <c r="V14" s="16">
        <v>3</v>
      </c>
      <c r="W14" s="72">
        <f t="shared" si="20"/>
        <v>0.25</v>
      </c>
      <c r="X14" s="1"/>
      <c r="Y14" s="73">
        <v>1</v>
      </c>
      <c r="Z14" s="74">
        <f t="shared" si="24"/>
        <v>4</v>
      </c>
      <c r="AA14" s="1"/>
      <c r="AB14" s="1"/>
      <c r="AC14" s="64"/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I14" s="1"/>
      <c r="AJ14" s="89">
        <f t="shared" ref="AJ14:AJ15" si="28">+VLOOKUP(C13,$AE$4:$AH$20,2,FALSE)</f>
        <v>1</v>
      </c>
      <c r="AK14" s="89">
        <f t="shared" ref="AK14:AK15" si="29">+VLOOKUP(C13,$AE$4:$AH$20,3,FALSE)</f>
        <v>1</v>
      </c>
      <c r="AL14" s="89">
        <f t="shared" ref="AL14:AL15" si="30">+VLOOKUP(C13,$AE$4:$AH$20,4,FALSE)</f>
        <v>1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1</v>
      </c>
      <c r="AQ14" s="89">
        <f t="shared" ref="AQ14:AQ15" si="35">+VLOOKUP(E13,$AE$4:$AH$20,3,FALSE)</f>
        <v>1</v>
      </c>
      <c r="AR14" s="89">
        <f t="shared" ref="AR14:AR15" si="36">+VLOOKUP(E13,$AE$4:$AH$20,3,FALSE)</f>
        <v>1</v>
      </c>
    </row>
    <row r="15" spans="1:47" ht="15.75" thickBot="1" x14ac:dyDescent="0.3">
      <c r="A15" s="17">
        <v>4</v>
      </c>
      <c r="B15" s="38" t="s">
        <v>8</v>
      </c>
      <c r="C15" s="11">
        <f>1/F12</f>
        <v>1</v>
      </c>
      <c r="D15" s="11">
        <f>1/F13</f>
        <v>1</v>
      </c>
      <c r="E15" s="11">
        <f>1/F14</f>
        <v>1</v>
      </c>
      <c r="F15" s="12">
        <v>1</v>
      </c>
      <c r="G15" s="2"/>
      <c r="L15" s="1"/>
      <c r="M15" s="76">
        <f t="shared" si="23"/>
        <v>0.25</v>
      </c>
      <c r="N15" s="77">
        <f t="shared" si="17"/>
        <v>0.25</v>
      </c>
      <c r="O15" s="77">
        <f t="shared" si="18"/>
        <v>0.25</v>
      </c>
      <c r="P15" s="78">
        <f t="shared" si="19"/>
        <v>0.25</v>
      </c>
      <c r="Q15" s="9"/>
      <c r="R15" s="1"/>
      <c r="S15" s="1"/>
      <c r="T15" s="1"/>
      <c r="U15" s="1"/>
      <c r="V15" s="17">
        <v>4</v>
      </c>
      <c r="W15" s="72">
        <f t="shared" si="20"/>
        <v>0.25</v>
      </c>
      <c r="X15" s="1"/>
      <c r="Y15" s="73">
        <v>1</v>
      </c>
      <c r="Z15" s="74">
        <f t="shared" si="24"/>
        <v>4</v>
      </c>
      <c r="AA15" s="1"/>
      <c r="AB15" s="1"/>
      <c r="AC15" s="64"/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I15" s="1"/>
      <c r="AJ15" s="89">
        <f t="shared" si="28"/>
        <v>1</v>
      </c>
      <c r="AK15" s="89">
        <f t="shared" si="29"/>
        <v>1</v>
      </c>
      <c r="AL15" s="89">
        <f t="shared" si="30"/>
        <v>1</v>
      </c>
      <c r="AM15" s="89">
        <f t="shared" si="31"/>
        <v>1</v>
      </c>
      <c r="AN15" s="89">
        <f t="shared" si="32"/>
        <v>1</v>
      </c>
      <c r="AO15" s="89">
        <f t="shared" si="33"/>
        <v>1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7" x14ac:dyDescent="0.25">
      <c r="A16" s="58"/>
      <c r="B16" s="53"/>
      <c r="C16" s="2">
        <f>+SUM(C12:C15)</f>
        <v>4</v>
      </c>
      <c r="D16" s="2">
        <f t="shared" ref="D16:F16" si="38">+SUM(D12:D15)</f>
        <v>4</v>
      </c>
      <c r="E16" s="2">
        <f t="shared" si="38"/>
        <v>4</v>
      </c>
      <c r="F16" s="2">
        <f t="shared" si="38"/>
        <v>4</v>
      </c>
      <c r="G16" s="2"/>
      <c r="L16" s="64"/>
      <c r="M16" s="79"/>
      <c r="N16" s="2"/>
      <c r="O16" s="2"/>
      <c r="P16" s="2"/>
      <c r="Q16" s="2"/>
      <c r="R16" s="1"/>
      <c r="S16" s="1"/>
      <c r="T16" s="1"/>
      <c r="U16" s="1"/>
      <c r="W16" s="80"/>
      <c r="X16" s="1"/>
      <c r="Y16" s="81" t="s">
        <v>19</v>
      </c>
      <c r="Z16" s="74">
        <f>+AVERAGE(Z12:Z15)</f>
        <v>4</v>
      </c>
      <c r="AA16" s="1"/>
      <c r="AB16" s="1"/>
      <c r="AC16" s="64"/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  <c r="AI16" s="1"/>
    </row>
    <row r="17" spans="1:50" x14ac:dyDescent="0.25"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0" ht="15.75" thickBot="1" x14ac:dyDescent="0.3"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0" x14ac:dyDescent="0.25">
      <c r="A19" s="14">
        <v>0</v>
      </c>
      <c r="B19" s="5" t="s">
        <v>4</v>
      </c>
      <c r="C19" s="5">
        <v>1</v>
      </c>
      <c r="D19" s="5">
        <v>2</v>
      </c>
      <c r="E19" s="6">
        <v>3</v>
      </c>
      <c r="F19" s="59"/>
      <c r="G19" s="59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R19" s="1"/>
      <c r="S19" s="1"/>
      <c r="T19" s="1"/>
      <c r="U19" s="1"/>
      <c r="V19" s="83">
        <v>0</v>
      </c>
      <c r="W19" s="16" t="s">
        <v>18</v>
      </c>
      <c r="X19" s="1"/>
      <c r="Y19" s="13"/>
      <c r="Z19" s="1"/>
      <c r="AA19" s="1"/>
      <c r="AB19" s="1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0" x14ac:dyDescent="0.25">
      <c r="A20" s="16">
        <v>1</v>
      </c>
      <c r="B20" s="55" t="s">
        <v>9</v>
      </c>
      <c r="C20" s="9">
        <v>1</v>
      </c>
      <c r="D20" s="9">
        <f>1/3</f>
        <v>0.33333333333333331</v>
      </c>
      <c r="E20" s="10">
        <v>0.16666666666666666</v>
      </c>
      <c r="F20" s="9"/>
      <c r="G20" s="9"/>
      <c r="L20" s="68">
        <f>+AC20</f>
        <v>4.667601416679331E-2</v>
      </c>
      <c r="M20" s="69">
        <f>+C20/C$23</f>
        <v>0.1</v>
      </c>
      <c r="N20" s="70">
        <f t="shared" ref="N20:N22" si="39">+D20/D$23</f>
        <v>6.25E-2</v>
      </c>
      <c r="O20" s="71">
        <f t="shared" ref="O20:O22" si="40">+E20/E$23</f>
        <v>0.11764705882352942</v>
      </c>
      <c r="P20" s="9"/>
      <c r="Q20" s="9"/>
      <c r="R20" s="1"/>
      <c r="S20" s="1"/>
      <c r="T20" s="1"/>
      <c r="U20" s="1"/>
      <c r="V20" s="84">
        <v>1</v>
      </c>
      <c r="W20" s="72">
        <f t="shared" ref="W20:W22" si="41">+AVERAGE(M20:U20)</f>
        <v>9.3382352941176472E-2</v>
      </c>
      <c r="X20" s="1"/>
      <c r="Y20" s="73">
        <f t="array" ref="Y20:Y22">+MMULT(C20:E22,W20:W22)</f>
        <v>0.28137254901960784</v>
      </c>
      <c r="Z20" s="74">
        <f>+Y20/W20</f>
        <v>3.0131233595800526</v>
      </c>
      <c r="AA20" s="74">
        <f>+(Z24-3)/2</f>
        <v>2.707208821674012E-2</v>
      </c>
      <c r="AB20" s="74">
        <v>0.57999999999999996</v>
      </c>
      <c r="AC20" s="75">
        <f>+AA20/AB20</f>
        <v>4.667601416679331E-2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I20" s="1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16">
        <v>2</v>
      </c>
      <c r="B21" s="55" t="s">
        <v>10</v>
      </c>
      <c r="C21" s="9">
        <f>1/D20</f>
        <v>3</v>
      </c>
      <c r="D21" s="9">
        <v>1</v>
      </c>
      <c r="E21" s="10">
        <f>1/4</f>
        <v>0.25</v>
      </c>
      <c r="F21" s="9"/>
      <c r="G21" s="9"/>
      <c r="L21" s="1"/>
      <c r="M21" s="69">
        <f t="shared" ref="M21:M22" si="42">+C21/C$23</f>
        <v>0.3</v>
      </c>
      <c r="N21" s="70">
        <f t="shared" si="39"/>
        <v>0.1875</v>
      </c>
      <c r="O21" s="71">
        <f t="shared" si="40"/>
        <v>0.17647058823529413</v>
      </c>
      <c r="P21" s="9"/>
      <c r="Q21" s="9"/>
      <c r="R21" s="1"/>
      <c r="S21" s="1"/>
      <c r="T21" s="1"/>
      <c r="U21" s="1"/>
      <c r="V21" s="84">
        <v>2</v>
      </c>
      <c r="W21" s="72">
        <f t="shared" si="41"/>
        <v>0.2213235294117647</v>
      </c>
      <c r="X21" s="1"/>
      <c r="Y21" s="73">
        <v>0.67279411764705888</v>
      </c>
      <c r="Z21" s="74">
        <f t="shared" ref="Z21:Z22" si="43">+Y21/W21</f>
        <v>3.0398671096345518</v>
      </c>
      <c r="AA21" s="1"/>
      <c r="AB21" s="1"/>
      <c r="AC21" s="64"/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0.25</v>
      </c>
      <c r="AN21" s="89">
        <f>+VLOOKUP(D20,$AE$4:$AH$20,3,FALSE)</f>
        <v>0.33333333333333331</v>
      </c>
      <c r="AO21" s="89">
        <f>+VLOOKUP(D20,$AE$4:$AH$20,4,FALSE)</f>
        <v>0.5</v>
      </c>
      <c r="AP21" s="89">
        <f>+VLOOKUP(E20,$AE$4:$AH$20,2,FALSE)</f>
        <v>0.14285714285714285</v>
      </c>
      <c r="AQ21" s="89">
        <f>+VLOOKUP(E20,$AE$4:$AH$20,3,FALSE)</f>
        <v>0.16666666666666666</v>
      </c>
      <c r="AR21" s="89">
        <f>+VLOOKUP(E20,$AE$4:$AH$20,3,FALSE)</f>
        <v>0.16666666666666666</v>
      </c>
    </row>
    <row r="22" spans="1:50" ht="15.75" thickBot="1" x14ac:dyDescent="0.3">
      <c r="A22" s="17">
        <v>3</v>
      </c>
      <c r="B22" s="38" t="s">
        <v>11</v>
      </c>
      <c r="C22" s="11">
        <f>1/E20</f>
        <v>6</v>
      </c>
      <c r="D22" s="11">
        <f>1/E21</f>
        <v>4</v>
      </c>
      <c r="E22" s="12">
        <v>1</v>
      </c>
      <c r="F22" s="9"/>
      <c r="G22" s="9"/>
      <c r="L22" s="1"/>
      <c r="M22" s="76">
        <f t="shared" si="42"/>
        <v>0.6</v>
      </c>
      <c r="N22" s="77">
        <f t="shared" si="39"/>
        <v>0.75</v>
      </c>
      <c r="O22" s="78">
        <f t="shared" si="40"/>
        <v>0.70588235294117652</v>
      </c>
      <c r="P22" s="9"/>
      <c r="Q22" s="9"/>
      <c r="R22" s="1"/>
      <c r="S22" s="1"/>
      <c r="T22" s="1"/>
      <c r="U22" s="1"/>
      <c r="V22" s="85">
        <v>3</v>
      </c>
      <c r="W22" s="72">
        <f t="shared" si="41"/>
        <v>0.68529411764705894</v>
      </c>
      <c r="X22" s="1"/>
      <c r="Y22" s="73">
        <v>2.1308823529411764</v>
      </c>
      <c r="Z22" s="74">
        <f t="shared" si="43"/>
        <v>3.1094420600858363</v>
      </c>
      <c r="AA22" s="1"/>
      <c r="AB22" s="1"/>
      <c r="AC22" s="64"/>
      <c r="AJ22" s="89">
        <f t="shared" ref="AJ22:AJ23" si="44">+VLOOKUP(C21,$AE$4:$AH$20,2,FALSE)</f>
        <v>2</v>
      </c>
      <c r="AK22" s="89">
        <f t="shared" ref="AK22:AK23" si="45">+VLOOKUP(C21,$AE$4:$AH$20,3,FALSE)</f>
        <v>3</v>
      </c>
      <c r="AL22" s="89">
        <f t="shared" ref="AL22:AL23" si="46">+VLOOKUP(C21,$AE$4:$AH$20,4,FALSE)</f>
        <v>4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0.2</v>
      </c>
      <c r="AQ22" s="89">
        <f t="shared" ref="AQ22:AQ23" si="51">+VLOOKUP(E21,$AE$4:$AH$20,3,FALSE)</f>
        <v>0.25</v>
      </c>
      <c r="AR22" s="89">
        <f t="shared" ref="AR22:AR23" si="52">+VLOOKUP(E21,$AE$4:$AH$20,3,FALSE)</f>
        <v>0.25</v>
      </c>
    </row>
    <row r="23" spans="1:50" x14ac:dyDescent="0.25">
      <c r="A23" s="7"/>
      <c r="C23" s="2">
        <f>+SUM(C20:C22)</f>
        <v>10</v>
      </c>
      <c r="D23" s="2">
        <f>+SUM(D20:D22)</f>
        <v>5.333333333333333</v>
      </c>
      <c r="E23" s="2">
        <f>+SUM(E20:E22)</f>
        <v>1.4166666666666665</v>
      </c>
      <c r="F23" s="9"/>
      <c r="G23" s="9"/>
      <c r="L23" s="1"/>
      <c r="M23" s="79"/>
      <c r="N23" s="2"/>
      <c r="O23" s="2"/>
      <c r="P23" s="9"/>
      <c r="Q23" s="9"/>
      <c r="R23" s="1"/>
      <c r="S23" s="1"/>
      <c r="T23" s="1"/>
      <c r="U23" s="1"/>
      <c r="W23" s="80"/>
      <c r="X23" s="1"/>
      <c r="Y23" s="73"/>
      <c r="Z23" s="74"/>
      <c r="AA23" s="1"/>
      <c r="AB23" s="1"/>
      <c r="AC23" s="64"/>
      <c r="AJ23" s="89">
        <f t="shared" si="44"/>
        <v>5</v>
      </c>
      <c r="AK23" s="89">
        <f t="shared" si="45"/>
        <v>6</v>
      </c>
      <c r="AL23" s="89">
        <f t="shared" si="46"/>
        <v>7</v>
      </c>
      <c r="AM23" s="89">
        <f t="shared" si="47"/>
        <v>3</v>
      </c>
      <c r="AN23" s="89">
        <f t="shared" si="48"/>
        <v>4</v>
      </c>
      <c r="AO23" s="89">
        <f t="shared" si="49"/>
        <v>5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x14ac:dyDescent="0.25">
      <c r="A24" s="7"/>
      <c r="B24" s="60"/>
      <c r="C24" s="9"/>
      <c r="D24" s="9"/>
      <c r="E24" s="9"/>
      <c r="F24" s="9"/>
      <c r="G24" s="9"/>
      <c r="L24" s="64"/>
      <c r="M24" s="79"/>
      <c r="N24" s="2"/>
      <c r="O24" s="2"/>
      <c r="P24" s="2"/>
      <c r="Q24" s="2"/>
      <c r="R24" s="1"/>
      <c r="S24" s="1"/>
      <c r="T24" s="1"/>
      <c r="U24" s="1"/>
      <c r="W24" s="80"/>
      <c r="X24" s="1"/>
      <c r="Y24" s="81" t="s">
        <v>19</v>
      </c>
      <c r="Z24" s="74">
        <f>+AVERAGE(Z20:Z23)</f>
        <v>3.0541441764334802</v>
      </c>
      <c r="AA24" s="1"/>
      <c r="AB24" s="1"/>
      <c r="AC24" s="64"/>
    </row>
    <row r="25" spans="1:50" ht="15.75" thickBot="1" x14ac:dyDescent="0.3">
      <c r="C25" s="2"/>
      <c r="D25" s="2"/>
      <c r="E25" s="2"/>
      <c r="F25" s="2"/>
      <c r="G25" s="2"/>
    </row>
    <row r="26" spans="1:50" x14ac:dyDescent="0.25">
      <c r="A26" s="14">
        <v>0</v>
      </c>
      <c r="B26" s="20" t="s">
        <v>3</v>
      </c>
      <c r="C26" s="5">
        <v>1</v>
      </c>
      <c r="D26" s="5">
        <v>2</v>
      </c>
      <c r="E26" s="5">
        <v>3</v>
      </c>
      <c r="F26" s="5">
        <v>4</v>
      </c>
      <c r="G26" s="18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R26" s="1"/>
      <c r="S26" s="1"/>
      <c r="T26" s="1"/>
      <c r="U26" s="1"/>
      <c r="V26" s="14">
        <v>0</v>
      </c>
      <c r="W26" s="16" t="s">
        <v>18</v>
      </c>
      <c r="X26" s="1"/>
      <c r="Y26" s="81"/>
      <c r="Z26" s="1"/>
      <c r="AA26" s="1"/>
      <c r="AB26" s="1"/>
    </row>
    <row r="27" spans="1:50" x14ac:dyDescent="0.25">
      <c r="A27" s="16">
        <v>1</v>
      </c>
      <c r="B27" s="55" t="s">
        <v>12</v>
      </c>
      <c r="C27" s="9">
        <v>1</v>
      </c>
      <c r="D27" s="9">
        <v>0.16666666666666666</v>
      </c>
      <c r="E27" s="9">
        <v>1</v>
      </c>
      <c r="F27" s="9">
        <v>1</v>
      </c>
      <c r="G27" s="3">
        <v>0.16666666666666666</v>
      </c>
      <c r="L27" s="68">
        <f>+AC27</f>
        <v>0</v>
      </c>
      <c r="M27" s="69">
        <f>+C27/C$32</f>
        <v>6.6666666666666666E-2</v>
      </c>
      <c r="N27" s="70">
        <f t="shared" ref="N27:N31" si="53">+D27/D$32</f>
        <v>6.6666666666666666E-2</v>
      </c>
      <c r="O27" s="70">
        <f t="shared" ref="O27:O31" si="54">+E27/E$32</f>
        <v>6.6666666666666666E-2</v>
      </c>
      <c r="P27" s="70">
        <f t="shared" ref="P27:P31" si="55">+F27/F$32</f>
        <v>6.6666666666666666E-2</v>
      </c>
      <c r="Q27" s="71">
        <f t="shared" ref="Q27:Q31" si="56">+G27/G$32</f>
        <v>6.6666666666666666E-2</v>
      </c>
      <c r="R27" s="1"/>
      <c r="S27" s="1"/>
      <c r="T27" s="1"/>
      <c r="U27" s="1"/>
      <c r="V27" s="16">
        <v>1</v>
      </c>
      <c r="W27" s="72">
        <f>+AVERAGE(M27:U27)</f>
        <v>6.6666666666666666E-2</v>
      </c>
      <c r="X27" s="1"/>
      <c r="Y27" s="73">
        <f t="array" ref="Y27:Y31">+MMULT(C27:G31,W27:W31)</f>
        <v>0.33333333333333331</v>
      </c>
      <c r="Z27" s="74">
        <f t="shared" ref="Z27:Z31" si="57">+Y27/W27</f>
        <v>5</v>
      </c>
      <c r="AA27" s="74">
        <f>+(Z32-5)/4</f>
        <v>0</v>
      </c>
      <c r="AB27" s="74">
        <v>1.1200000000000001</v>
      </c>
      <c r="AC27" s="75">
        <f>+AA27/AB27</f>
        <v>0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x14ac:dyDescent="0.25">
      <c r="A28" s="16">
        <v>2</v>
      </c>
      <c r="B28" s="55" t="s">
        <v>13</v>
      </c>
      <c r="C28" s="9">
        <f>1/D27</f>
        <v>6</v>
      </c>
      <c r="D28" s="9">
        <v>1</v>
      </c>
      <c r="E28" s="9">
        <v>6</v>
      </c>
      <c r="F28" s="9">
        <v>6</v>
      </c>
      <c r="G28" s="3">
        <v>1</v>
      </c>
      <c r="L28" s="1"/>
      <c r="M28" s="69">
        <f t="shared" ref="M28:M31" si="58">+C28/C$32</f>
        <v>0.4</v>
      </c>
      <c r="N28" s="70">
        <f t="shared" si="53"/>
        <v>0.4</v>
      </c>
      <c r="O28" s="70">
        <f t="shared" si="54"/>
        <v>0.4</v>
      </c>
      <c r="P28" s="70">
        <f t="shared" si="55"/>
        <v>0.4</v>
      </c>
      <c r="Q28" s="71">
        <f t="shared" si="56"/>
        <v>0.4</v>
      </c>
      <c r="R28" s="1"/>
      <c r="S28" s="1"/>
      <c r="T28" s="1"/>
      <c r="U28" s="1"/>
      <c r="V28" s="16">
        <v>2</v>
      </c>
      <c r="W28" s="72">
        <f t="shared" ref="W28:W31" si="59">+AVERAGE(M28:U28)</f>
        <v>0.4</v>
      </c>
      <c r="X28" s="1"/>
      <c r="Y28" s="73">
        <v>2</v>
      </c>
      <c r="Z28" s="74">
        <f t="shared" si="57"/>
        <v>5</v>
      </c>
      <c r="AA28" s="1"/>
      <c r="AB28" s="1"/>
      <c r="AC28" s="64"/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0.14285714285714285</v>
      </c>
      <c r="AN28" s="89">
        <f>+VLOOKUP(D27,$AE$4:$AH$20,3,FALSE)</f>
        <v>0.16666666666666666</v>
      </c>
      <c r="AO28" s="89">
        <f>+VLOOKUP(D27,$AE$4:$AH$20,4,FALSE)</f>
        <v>0.2</v>
      </c>
      <c r="AP28" s="89">
        <f>+VLOOKUP(E27,$AE$4:$AH$20,2,FALSE)</f>
        <v>1</v>
      </c>
      <c r="AQ28" s="89">
        <f>+VLOOKUP(E27,$AE$4:$AH$20,3,FALSE)</f>
        <v>1</v>
      </c>
      <c r="AR28" s="89">
        <f>+VLOOKUP(E27,$AE$4:$AH$20,3,FALSE)</f>
        <v>1</v>
      </c>
      <c r="AS28" s="89">
        <f>+VLOOKUP(F27,$AE$4:$AH$20,2,FALSE)</f>
        <v>1</v>
      </c>
      <c r="AT28" s="89">
        <f>+VLOOKUP(F27,$AE$4:$AH$20,3,FALSE)</f>
        <v>1</v>
      </c>
      <c r="AU28" s="89">
        <f>+VLOOKUP(F27,$AE$4:$AH$20,4,FALSE)</f>
        <v>1</v>
      </c>
      <c r="AV28" s="89">
        <f>+VLOOKUP(G27,$AE$4:$AH$20,2,FALSE)</f>
        <v>0.14285714285714285</v>
      </c>
      <c r="AW28" s="89">
        <f>+VLOOKUP(G27,$AE$4:$AH$20,3,FALSE)</f>
        <v>0.16666666666666666</v>
      </c>
      <c r="AX28" s="89">
        <f>+VLOOKUP(G27,$AE$4:$AH$20,4,FALSE)</f>
        <v>0.2</v>
      </c>
    </row>
    <row r="29" spans="1:50" x14ac:dyDescent="0.25">
      <c r="A29" s="16">
        <v>3</v>
      </c>
      <c r="B29" s="55" t="s">
        <v>14</v>
      </c>
      <c r="C29" s="9">
        <f>1/E27</f>
        <v>1</v>
      </c>
      <c r="D29" s="9">
        <f>1/E28</f>
        <v>0.16666666666666666</v>
      </c>
      <c r="E29" s="9">
        <v>1</v>
      </c>
      <c r="F29" s="9">
        <v>1</v>
      </c>
      <c r="G29" s="3">
        <v>0.16666666666666666</v>
      </c>
      <c r="L29" s="1"/>
      <c r="M29" s="69">
        <f t="shared" si="58"/>
        <v>6.6666666666666666E-2</v>
      </c>
      <c r="N29" s="70">
        <f t="shared" si="53"/>
        <v>6.6666666666666666E-2</v>
      </c>
      <c r="O29" s="70">
        <f t="shared" si="54"/>
        <v>6.6666666666666666E-2</v>
      </c>
      <c r="P29" s="70">
        <f t="shared" si="55"/>
        <v>6.6666666666666666E-2</v>
      </c>
      <c r="Q29" s="71">
        <f t="shared" si="56"/>
        <v>6.6666666666666666E-2</v>
      </c>
      <c r="R29" s="1"/>
      <c r="S29" s="1"/>
      <c r="T29" s="1"/>
      <c r="U29" s="1"/>
      <c r="V29" s="16">
        <v>3</v>
      </c>
      <c r="W29" s="72">
        <f t="shared" si="59"/>
        <v>6.6666666666666666E-2</v>
      </c>
      <c r="X29" s="1"/>
      <c r="Y29" s="73">
        <v>0.33333333333333331</v>
      </c>
      <c r="Z29" s="74">
        <f t="shared" si="57"/>
        <v>5</v>
      </c>
      <c r="AA29" s="1"/>
      <c r="AB29" s="1"/>
      <c r="AC29" s="64"/>
      <c r="AJ29" s="89">
        <f t="shared" ref="AJ29:AJ32" si="60">+VLOOKUP(C28,$AE$4:$AH$20,2,FALSE)</f>
        <v>5</v>
      </c>
      <c r="AK29" s="89">
        <f t="shared" ref="AK29:AK32" si="61">+VLOOKUP(C28,$AE$4:$AH$20,3,FALSE)</f>
        <v>6</v>
      </c>
      <c r="AL29" s="89">
        <f t="shared" ref="AL29:AL32" si="62">+VLOOKUP(C28,$AE$4:$AH$20,4,FALSE)</f>
        <v>7</v>
      </c>
      <c r="AM29" s="89">
        <f t="shared" ref="AM29:AM32" si="63">+VLOOKUP(D28,$AE$4:$AH$20,2,FALSE)</f>
        <v>1</v>
      </c>
      <c r="AN29" s="89">
        <f t="shared" ref="AN29:AN32" si="64">+VLOOKUP(D28,$AE$4:$AH$20,3,FALSE)</f>
        <v>1</v>
      </c>
      <c r="AO29" s="89">
        <f t="shared" ref="AO29:AO32" si="65">+VLOOKUP(D28,$AE$4:$AH$20,4,FALSE)</f>
        <v>1</v>
      </c>
      <c r="AP29" s="89">
        <f t="shared" ref="AP29:AP32" si="66">+VLOOKUP(E28,$AE$4:$AH$20,2,FALSE)</f>
        <v>5</v>
      </c>
      <c r="AQ29" s="89">
        <f t="shared" ref="AQ29:AQ32" si="67">+VLOOKUP(E28,$AE$4:$AH$20,3,FALSE)</f>
        <v>6</v>
      </c>
      <c r="AR29" s="89">
        <f t="shared" ref="AR29:AR32" si="68">+VLOOKUP(E28,$AE$4:$AH$20,3,FALSE)</f>
        <v>6</v>
      </c>
      <c r="AS29" s="89">
        <f t="shared" ref="AS29:AS32" si="69">+VLOOKUP(F28,$AE$4:$AH$20,2,FALSE)</f>
        <v>5</v>
      </c>
      <c r="AT29" s="89">
        <f t="shared" ref="AT29:AT32" si="70">+VLOOKUP(F28,$AE$4:$AH$20,3,FALSE)</f>
        <v>6</v>
      </c>
      <c r="AU29" s="89">
        <f t="shared" ref="AU29:AU32" si="71">+VLOOKUP(F28,$AE$4:$AH$20,4,FALSE)</f>
        <v>7</v>
      </c>
      <c r="AV29" s="89">
        <f t="shared" ref="AV29:AV32" si="72">+VLOOKUP(G28,$AE$4:$AH$20,2,FALSE)</f>
        <v>1</v>
      </c>
      <c r="AW29" s="89">
        <f t="shared" ref="AW29:AW32" si="73">+VLOOKUP(G28,$AE$4:$AH$20,3,FALSE)</f>
        <v>1</v>
      </c>
      <c r="AX29" s="89">
        <f t="shared" ref="AX29:AX32" si="74">+VLOOKUP(G28,$AE$4:$AH$20,4,FALSE)</f>
        <v>1</v>
      </c>
    </row>
    <row r="30" spans="1:50" x14ac:dyDescent="0.25">
      <c r="A30" s="16">
        <v>4</v>
      </c>
      <c r="B30" s="55" t="s">
        <v>15</v>
      </c>
      <c r="C30" s="9">
        <f>1/F27</f>
        <v>1</v>
      </c>
      <c r="D30" s="9">
        <f>1/F28</f>
        <v>0.16666666666666666</v>
      </c>
      <c r="E30" s="9">
        <f>1/F29</f>
        <v>1</v>
      </c>
      <c r="F30" s="9">
        <v>1</v>
      </c>
      <c r="G30" s="3">
        <v>0.16666666666666666</v>
      </c>
      <c r="L30" s="1"/>
      <c r="M30" s="69">
        <f t="shared" si="58"/>
        <v>6.6666666666666666E-2</v>
      </c>
      <c r="N30" s="70">
        <f t="shared" si="53"/>
        <v>6.6666666666666666E-2</v>
      </c>
      <c r="O30" s="70">
        <f t="shared" si="54"/>
        <v>6.6666666666666666E-2</v>
      </c>
      <c r="P30" s="70">
        <f t="shared" si="55"/>
        <v>6.6666666666666666E-2</v>
      </c>
      <c r="Q30" s="71">
        <f t="shared" si="56"/>
        <v>6.6666666666666666E-2</v>
      </c>
      <c r="R30" s="1"/>
      <c r="S30" s="1"/>
      <c r="T30" s="1"/>
      <c r="U30" s="1"/>
      <c r="V30" s="16">
        <v>4</v>
      </c>
      <c r="W30" s="72">
        <f t="shared" si="59"/>
        <v>6.6666666666666666E-2</v>
      </c>
      <c r="X30" s="1"/>
      <c r="Y30" s="73">
        <v>0.33333333333333331</v>
      </c>
      <c r="Z30" s="74">
        <f t="shared" si="57"/>
        <v>5</v>
      </c>
      <c r="AA30" s="1"/>
      <c r="AB30" s="1"/>
      <c r="AC30" s="64"/>
      <c r="AJ30" s="89">
        <f t="shared" si="60"/>
        <v>1</v>
      </c>
      <c r="AK30" s="89">
        <f t="shared" si="61"/>
        <v>1</v>
      </c>
      <c r="AL30" s="89">
        <f t="shared" si="62"/>
        <v>1</v>
      </c>
      <c r="AM30" s="89">
        <f t="shared" si="63"/>
        <v>0.14285714285714285</v>
      </c>
      <c r="AN30" s="89">
        <f t="shared" si="64"/>
        <v>0.16666666666666666</v>
      </c>
      <c r="AO30" s="89">
        <f t="shared" si="65"/>
        <v>0.2</v>
      </c>
      <c r="AP30" s="89">
        <f t="shared" si="66"/>
        <v>1</v>
      </c>
      <c r="AQ30" s="89">
        <f t="shared" si="67"/>
        <v>1</v>
      </c>
      <c r="AR30" s="89">
        <f t="shared" si="68"/>
        <v>1</v>
      </c>
      <c r="AS30" s="89">
        <f t="shared" si="69"/>
        <v>1</v>
      </c>
      <c r="AT30" s="89">
        <f t="shared" si="70"/>
        <v>1</v>
      </c>
      <c r="AU30" s="89">
        <f t="shared" si="71"/>
        <v>1</v>
      </c>
      <c r="AV30" s="89">
        <f t="shared" si="72"/>
        <v>0.14285714285714285</v>
      </c>
      <c r="AW30" s="89">
        <f t="shared" si="73"/>
        <v>0.16666666666666666</v>
      </c>
      <c r="AX30" s="89">
        <f t="shared" si="74"/>
        <v>0.2</v>
      </c>
    </row>
    <row r="31" spans="1:50" ht="15.75" thickBot="1" x14ac:dyDescent="0.3">
      <c r="A31" s="19">
        <v>5</v>
      </c>
      <c r="B31" s="38" t="s">
        <v>16</v>
      </c>
      <c r="C31" s="11">
        <f>1/G27</f>
        <v>6</v>
      </c>
      <c r="D31" s="11">
        <f>1/G28</f>
        <v>1</v>
      </c>
      <c r="E31" s="11">
        <f>1/G29</f>
        <v>6</v>
      </c>
      <c r="F31" s="11">
        <f>1/G30</f>
        <v>6</v>
      </c>
      <c r="G31" s="12">
        <v>1</v>
      </c>
      <c r="L31" s="1"/>
      <c r="M31" s="76">
        <f t="shared" si="58"/>
        <v>0.4</v>
      </c>
      <c r="N31" s="77">
        <f t="shared" si="53"/>
        <v>0.4</v>
      </c>
      <c r="O31" s="77">
        <f t="shared" si="54"/>
        <v>0.4</v>
      </c>
      <c r="P31" s="77">
        <f t="shared" si="55"/>
        <v>0.4</v>
      </c>
      <c r="Q31" s="78">
        <f t="shared" si="56"/>
        <v>0.4</v>
      </c>
      <c r="R31" s="1"/>
      <c r="S31" s="1"/>
      <c r="T31" s="1"/>
      <c r="U31" s="1"/>
      <c r="V31" s="19">
        <v>5</v>
      </c>
      <c r="W31" s="72">
        <f t="shared" si="59"/>
        <v>0.4</v>
      </c>
      <c r="X31" s="1"/>
      <c r="Y31" s="73">
        <v>2</v>
      </c>
      <c r="Z31" s="74">
        <f t="shared" si="57"/>
        <v>5</v>
      </c>
      <c r="AA31" s="1"/>
      <c r="AB31" s="1"/>
      <c r="AC31" s="64"/>
      <c r="AJ31" s="89">
        <f t="shared" si="60"/>
        <v>1</v>
      </c>
      <c r="AK31" s="89">
        <f t="shared" si="61"/>
        <v>1</v>
      </c>
      <c r="AL31" s="89">
        <f t="shared" si="62"/>
        <v>1</v>
      </c>
      <c r="AM31" s="89">
        <f t="shared" si="63"/>
        <v>0.14285714285714285</v>
      </c>
      <c r="AN31" s="89">
        <f t="shared" si="64"/>
        <v>0.16666666666666666</v>
      </c>
      <c r="AO31" s="89">
        <f t="shared" si="65"/>
        <v>0.2</v>
      </c>
      <c r="AP31" s="89">
        <f t="shared" si="66"/>
        <v>1</v>
      </c>
      <c r="AQ31" s="89">
        <f t="shared" si="67"/>
        <v>1</v>
      </c>
      <c r="AR31" s="89">
        <f t="shared" si="68"/>
        <v>1</v>
      </c>
      <c r="AS31" s="89">
        <f t="shared" si="69"/>
        <v>1</v>
      </c>
      <c r="AT31" s="89">
        <f t="shared" si="70"/>
        <v>1</v>
      </c>
      <c r="AU31" s="89">
        <f t="shared" si="71"/>
        <v>1</v>
      </c>
      <c r="AV31" s="89">
        <f t="shared" si="72"/>
        <v>0.14285714285714285</v>
      </c>
      <c r="AW31" s="89">
        <f t="shared" si="73"/>
        <v>0.16666666666666666</v>
      </c>
      <c r="AX31" s="89">
        <f t="shared" si="74"/>
        <v>0.2</v>
      </c>
    </row>
    <row r="32" spans="1:50" x14ac:dyDescent="0.25">
      <c r="B32" s="46"/>
      <c r="C32" s="70">
        <f>+SUM(C27:C31)</f>
        <v>15</v>
      </c>
      <c r="D32" s="70">
        <f t="shared" ref="D32:G32" si="75">+SUM(D27:D31)</f>
        <v>2.5</v>
      </c>
      <c r="E32" s="70">
        <f t="shared" si="75"/>
        <v>15</v>
      </c>
      <c r="F32" s="70">
        <f t="shared" si="75"/>
        <v>15</v>
      </c>
      <c r="G32" s="70">
        <f t="shared" si="75"/>
        <v>2.5</v>
      </c>
      <c r="L32" s="64"/>
      <c r="M32" s="82"/>
      <c r="N32" s="9"/>
      <c r="O32" s="9"/>
      <c r="P32" s="9"/>
      <c r="Q32" s="9"/>
      <c r="R32" s="1"/>
      <c r="S32" s="1"/>
      <c r="T32" s="1"/>
      <c r="U32" s="1"/>
      <c r="W32" s="80"/>
      <c r="X32" s="1"/>
      <c r="Y32" s="81" t="s">
        <v>19</v>
      </c>
      <c r="Z32" s="74">
        <f>+AVERAGE(Z27:Z31)</f>
        <v>5</v>
      </c>
      <c r="AA32" s="1"/>
      <c r="AB32" s="1"/>
      <c r="AC32" s="64"/>
      <c r="AJ32" s="89">
        <f t="shared" si="60"/>
        <v>5</v>
      </c>
      <c r="AK32" s="89">
        <f t="shared" si="61"/>
        <v>6</v>
      </c>
      <c r="AL32" s="89">
        <f t="shared" si="62"/>
        <v>7</v>
      </c>
      <c r="AM32" s="89">
        <f t="shared" si="63"/>
        <v>1</v>
      </c>
      <c r="AN32" s="89">
        <f t="shared" si="64"/>
        <v>1</v>
      </c>
      <c r="AO32" s="89">
        <f t="shared" si="65"/>
        <v>1</v>
      </c>
      <c r="AP32" s="89">
        <f t="shared" si="66"/>
        <v>5</v>
      </c>
      <c r="AQ32" s="89">
        <f t="shared" si="67"/>
        <v>6</v>
      </c>
      <c r="AR32" s="89">
        <f t="shared" si="68"/>
        <v>6</v>
      </c>
      <c r="AS32" s="89">
        <f t="shared" si="69"/>
        <v>5</v>
      </c>
      <c r="AT32" s="89">
        <f t="shared" si="70"/>
        <v>6</v>
      </c>
      <c r="AU32" s="89">
        <f t="shared" si="71"/>
        <v>7</v>
      </c>
      <c r="AV32" s="89">
        <f t="shared" si="72"/>
        <v>1</v>
      </c>
      <c r="AW32" s="89">
        <f t="shared" si="73"/>
        <v>1</v>
      </c>
      <c r="AX32" s="89">
        <f t="shared" si="74"/>
        <v>1</v>
      </c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6D9E-DE3C-4B1D-BD3F-4342AF608B23}">
  <dimension ref="A3:AX32"/>
  <sheetViews>
    <sheetView topLeftCell="W6" zoomScale="85" zoomScaleNormal="85" workbookViewId="0">
      <selection activeCell="Z1" sqref="A1:XFD1048576"/>
    </sheetView>
  </sheetViews>
  <sheetFormatPr defaultRowHeight="15" x14ac:dyDescent="0.25"/>
  <cols>
    <col min="1" max="1" width="8.85546875" style="57"/>
    <col min="2" max="2" width="39.7109375" customWidth="1"/>
    <col min="12" max="12" width="8.85546875" style="47"/>
    <col min="13" max="13" width="8.85546875" style="57"/>
    <col min="22" max="22" width="8.85546875" style="47"/>
    <col min="23" max="23" width="12.140625" style="57" customWidth="1"/>
    <col min="25" max="25" width="10.140625" customWidth="1"/>
    <col min="29" max="29" width="8.85546875" style="47"/>
  </cols>
  <sheetData>
    <row r="3" spans="1:47" ht="15.75" thickBot="1" x14ac:dyDescent="0.3">
      <c r="B3" s="48" t="s">
        <v>0</v>
      </c>
      <c r="AE3" s="86" t="s">
        <v>20</v>
      </c>
      <c r="AF3" s="91" t="s">
        <v>21</v>
      </c>
      <c r="AG3" s="91"/>
      <c r="AH3" s="9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4">
        <v>0</v>
      </c>
      <c r="B4" s="39" t="s">
        <v>1</v>
      </c>
      <c r="C4" s="5">
        <v>1</v>
      </c>
      <c r="D4" s="5">
        <v>2</v>
      </c>
      <c r="E4" s="6">
        <v>3</v>
      </c>
      <c r="F4" s="13"/>
      <c r="G4" s="13"/>
      <c r="L4" s="66" t="s">
        <v>17</v>
      </c>
      <c r="M4" s="14">
        <v>1</v>
      </c>
      <c r="N4" s="5">
        <v>2</v>
      </c>
      <c r="O4" s="6">
        <v>3</v>
      </c>
      <c r="P4" s="13"/>
      <c r="Q4" s="13"/>
      <c r="R4" s="1"/>
      <c r="S4" s="1"/>
      <c r="T4" s="1"/>
      <c r="U4" s="1"/>
      <c r="V4" s="83">
        <v>0</v>
      </c>
      <c r="W4" s="16" t="s">
        <v>18</v>
      </c>
      <c r="X4" s="1"/>
      <c r="Y4" s="13"/>
      <c r="Z4" s="1"/>
      <c r="AA4" s="1"/>
      <c r="AB4" s="1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7">
        <v>1</v>
      </c>
      <c r="B5" s="1" t="s">
        <v>2</v>
      </c>
      <c r="C5" s="9">
        <v>1</v>
      </c>
      <c r="D5" s="9">
        <v>1</v>
      </c>
      <c r="E5" s="10">
        <v>1</v>
      </c>
      <c r="F5" s="9"/>
      <c r="G5" s="9"/>
      <c r="L5" s="68">
        <f>+AC5</f>
        <v>0</v>
      </c>
      <c r="M5" s="69">
        <f>+C5/C$8</f>
        <v>0.33333333333333331</v>
      </c>
      <c r="N5" s="70">
        <f t="shared" ref="N5:N7" si="0">+D5/D$8</f>
        <v>0.33333333333333331</v>
      </c>
      <c r="O5" s="71">
        <f t="shared" ref="O5:O7" si="1">+E5/E$8</f>
        <v>0.33333333333333331</v>
      </c>
      <c r="P5" s="9"/>
      <c r="Q5" s="9"/>
      <c r="R5" s="1"/>
      <c r="S5" s="1"/>
      <c r="T5" s="1"/>
      <c r="U5" s="1"/>
      <c r="V5" s="84">
        <v>1</v>
      </c>
      <c r="W5" s="72">
        <f t="shared" ref="W5:W7" si="2">+AVERAGE(M5:U5)</f>
        <v>0.33333333333333331</v>
      </c>
      <c r="X5" s="1"/>
      <c r="Y5" s="73">
        <f t="array" ref="Y5:Y7">+MMULT(C5:E7,W5:W7)</f>
        <v>1</v>
      </c>
      <c r="Z5" s="74">
        <f>+Y5/W5</f>
        <v>3</v>
      </c>
      <c r="AA5" s="74">
        <f>+(Z9-3)/2</f>
        <v>0</v>
      </c>
      <c r="AB5" s="74">
        <v>0.57999999999999996</v>
      </c>
      <c r="AC5" s="75">
        <f>+AA5/AB5</f>
        <v>0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I5" s="1"/>
      <c r="AJ5" s="92"/>
      <c r="AK5" s="92"/>
      <c r="AL5" s="92"/>
      <c r="AM5" s="92"/>
      <c r="AN5" s="92"/>
      <c r="AO5" s="92"/>
      <c r="AP5" s="92"/>
      <c r="AQ5" s="92"/>
      <c r="AR5" s="92"/>
    </row>
    <row r="6" spans="1:47" x14ac:dyDescent="0.25">
      <c r="A6" s="7">
        <v>2</v>
      </c>
      <c r="B6" s="1" t="s">
        <v>3</v>
      </c>
      <c r="C6" s="9">
        <f>1/D5</f>
        <v>1</v>
      </c>
      <c r="D6" s="9">
        <v>1</v>
      </c>
      <c r="E6" s="10">
        <v>1</v>
      </c>
      <c r="F6" s="9"/>
      <c r="G6" s="9"/>
      <c r="L6" s="1"/>
      <c r="M6" s="69">
        <f t="shared" ref="M6:M7" si="4">+C6/C$8</f>
        <v>0.33333333333333331</v>
      </c>
      <c r="N6" s="70">
        <f t="shared" si="0"/>
        <v>0.33333333333333331</v>
      </c>
      <c r="O6" s="71">
        <f t="shared" si="1"/>
        <v>0.33333333333333331</v>
      </c>
      <c r="P6" s="9"/>
      <c r="Q6" s="9"/>
      <c r="R6" s="1"/>
      <c r="S6" s="1"/>
      <c r="T6" s="1"/>
      <c r="U6" s="1"/>
      <c r="V6" s="84">
        <v>2</v>
      </c>
      <c r="W6" s="72">
        <f t="shared" si="2"/>
        <v>0.33333333333333331</v>
      </c>
      <c r="X6" s="1"/>
      <c r="Y6" s="73">
        <v>1</v>
      </c>
      <c r="Z6" s="74">
        <f t="shared" ref="Z6:Z7" si="5">+Y6/W6</f>
        <v>3</v>
      </c>
      <c r="AA6" s="1"/>
      <c r="AB6" s="1"/>
      <c r="AC6" s="64"/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I6" s="1"/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1</v>
      </c>
      <c r="AN6" s="89">
        <f>+VLOOKUP(D5,$AE$4:$AH$20,3,FALSE)</f>
        <v>1</v>
      </c>
      <c r="AO6" s="89">
        <f>+VLOOKUP(D5,$AE$4:$AH$20,4,FALSE)</f>
        <v>1</v>
      </c>
      <c r="AP6" s="89">
        <f>+VLOOKUP(E5,$AE$4:$AH$20,2,FALSE)</f>
        <v>1</v>
      </c>
      <c r="AQ6" s="89">
        <f>+VLOOKUP(E5,$AE$4:$AH$20,3,FALSE)</f>
        <v>1</v>
      </c>
      <c r="AR6" s="89">
        <f>+VLOOKUP(E5,$AE$4:$AH$20,3,FALSE)</f>
        <v>1</v>
      </c>
    </row>
    <row r="7" spans="1:47" ht="15.75" thickBot="1" x14ac:dyDescent="0.3">
      <c r="A7" s="8">
        <v>3</v>
      </c>
      <c r="B7" s="40" t="s">
        <v>4</v>
      </c>
      <c r="C7" s="11">
        <f>1/E5</f>
        <v>1</v>
      </c>
      <c r="D7" s="11">
        <f>1/E6</f>
        <v>1</v>
      </c>
      <c r="E7" s="12">
        <v>1</v>
      </c>
      <c r="F7" s="9"/>
      <c r="G7" s="9"/>
      <c r="L7" s="1"/>
      <c r="M7" s="76">
        <f t="shared" si="4"/>
        <v>0.33333333333333331</v>
      </c>
      <c r="N7" s="77">
        <f t="shared" si="0"/>
        <v>0.33333333333333331</v>
      </c>
      <c r="O7" s="78">
        <f t="shared" si="1"/>
        <v>0.33333333333333331</v>
      </c>
      <c r="P7" s="9"/>
      <c r="Q7" s="9"/>
      <c r="R7" s="1"/>
      <c r="S7" s="1"/>
      <c r="T7" s="1"/>
      <c r="U7" s="1"/>
      <c r="V7" s="85">
        <v>3</v>
      </c>
      <c r="W7" s="72">
        <f t="shared" si="2"/>
        <v>0.33333333333333331</v>
      </c>
      <c r="X7" s="1"/>
      <c r="Y7" s="73">
        <v>1</v>
      </c>
      <c r="Z7" s="74">
        <f t="shared" si="5"/>
        <v>3</v>
      </c>
      <c r="AA7" s="1"/>
      <c r="AB7" s="1"/>
      <c r="AC7" s="64"/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I7" s="1"/>
      <c r="AJ7" s="89">
        <f t="shared" ref="AJ7:AJ8" si="8">+VLOOKUP(C6,$AE$4:$AH$20,2,FALSE)</f>
        <v>1</v>
      </c>
      <c r="AK7" s="89">
        <f t="shared" ref="AK7:AK8" si="9">+VLOOKUP(C6,$AE$4:$AH$20,3,FALSE)</f>
        <v>1</v>
      </c>
      <c r="AL7" s="89">
        <f t="shared" ref="AL7:AL8" si="10">+VLOOKUP(C6,$AE$4:$AH$20,4,FALSE)</f>
        <v>1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1</v>
      </c>
      <c r="AQ7" s="89">
        <f t="shared" ref="AQ7:AQ8" si="15">+VLOOKUP(E6,$AE$4:$AH$20,3,FALSE)</f>
        <v>1</v>
      </c>
      <c r="AR7" s="89">
        <f t="shared" ref="AR7:AR8" si="16">+VLOOKUP(E6,$AE$4:$AH$20,3,FALSE)</f>
        <v>1</v>
      </c>
    </row>
    <row r="8" spans="1:47" x14ac:dyDescent="0.25">
      <c r="A8" s="7"/>
      <c r="C8" s="2">
        <f>+SUM(C5:C7)</f>
        <v>3</v>
      </c>
      <c r="D8" s="2">
        <f>+SUM(D5:D7)</f>
        <v>3</v>
      </c>
      <c r="E8" s="2">
        <f>+SUM(E5:E7)</f>
        <v>3</v>
      </c>
      <c r="F8" s="9"/>
      <c r="G8" s="9"/>
      <c r="L8" s="1"/>
      <c r="M8" s="79"/>
      <c r="N8" s="2"/>
      <c r="O8" s="2"/>
      <c r="P8" s="9"/>
      <c r="Q8" s="9"/>
      <c r="R8" s="1"/>
      <c r="S8" s="1"/>
      <c r="T8" s="1"/>
      <c r="U8" s="1"/>
      <c r="W8" s="80"/>
      <c r="X8" s="1"/>
      <c r="Y8" s="73"/>
      <c r="Z8" s="74"/>
      <c r="AA8" s="1"/>
      <c r="AB8" s="1"/>
      <c r="AC8" s="6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I8" s="1"/>
      <c r="AJ8" s="89">
        <f t="shared" si="8"/>
        <v>1</v>
      </c>
      <c r="AK8" s="89">
        <f t="shared" si="9"/>
        <v>1</v>
      </c>
      <c r="AL8" s="89">
        <f t="shared" si="10"/>
        <v>1</v>
      </c>
      <c r="AM8" s="89">
        <f t="shared" si="11"/>
        <v>1</v>
      </c>
      <c r="AN8" s="89">
        <f t="shared" si="12"/>
        <v>1</v>
      </c>
      <c r="AO8" s="89">
        <f t="shared" si="13"/>
        <v>1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7" x14ac:dyDescent="0.25">
      <c r="A9" s="7"/>
      <c r="C9" s="9"/>
      <c r="D9" s="9"/>
      <c r="E9" s="9"/>
      <c r="F9" s="9"/>
      <c r="G9" s="9"/>
      <c r="L9" s="64"/>
      <c r="M9" s="79"/>
      <c r="N9" s="2"/>
      <c r="O9" s="2"/>
      <c r="P9" s="2"/>
      <c r="Q9" s="2"/>
      <c r="R9" s="1"/>
      <c r="S9" s="1"/>
      <c r="T9" s="1"/>
      <c r="U9" s="1"/>
      <c r="W9" s="80"/>
      <c r="X9" s="1"/>
      <c r="Y9" s="81" t="s">
        <v>19</v>
      </c>
      <c r="Z9" s="74">
        <f>+AVERAGE(Z5:Z8)</f>
        <v>3</v>
      </c>
      <c r="AA9" s="1"/>
      <c r="AB9" s="1"/>
      <c r="AC9" s="64"/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  <c r="AI9" s="1"/>
    </row>
    <row r="10" spans="1:47" ht="15.75" thickBot="1" x14ac:dyDescent="0.3">
      <c r="C10" s="2"/>
      <c r="D10" s="2"/>
      <c r="E10" s="2"/>
      <c r="F10" s="2"/>
      <c r="G10" s="2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7" x14ac:dyDescent="0.25">
      <c r="A11" s="14">
        <v>0</v>
      </c>
      <c r="B11" s="15" t="s">
        <v>2</v>
      </c>
      <c r="C11" s="5">
        <v>1</v>
      </c>
      <c r="D11" s="5">
        <v>2</v>
      </c>
      <c r="E11" s="5">
        <v>3</v>
      </c>
      <c r="F11" s="6">
        <v>4</v>
      </c>
      <c r="G11" s="2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R11" s="1"/>
      <c r="S11" s="1"/>
      <c r="T11" s="1"/>
      <c r="U11" s="1"/>
      <c r="V11" s="14">
        <v>0</v>
      </c>
      <c r="W11" s="16" t="s">
        <v>18</v>
      </c>
      <c r="X11" s="1"/>
      <c r="Y11" s="13"/>
      <c r="Z11" s="1"/>
      <c r="AA11" s="1"/>
      <c r="AB11" s="1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 x14ac:dyDescent="0.25">
      <c r="A12" s="16">
        <v>1</v>
      </c>
      <c r="B12" s="51" t="s">
        <v>5</v>
      </c>
      <c r="C12" s="9">
        <v>1</v>
      </c>
      <c r="D12" s="9">
        <v>1</v>
      </c>
      <c r="E12" s="9">
        <v>1</v>
      </c>
      <c r="F12" s="10">
        <v>0.33333333333333331</v>
      </c>
      <c r="G12" s="2"/>
      <c r="L12" s="68">
        <f>+AC12</f>
        <v>4.4090384344362923E-2</v>
      </c>
      <c r="M12" s="69">
        <f>+C12/C$16</f>
        <v>0.16666666666666666</v>
      </c>
      <c r="N12" s="70">
        <f t="shared" ref="N12:N15" si="17">+D12/D$16</f>
        <v>0.16666666666666666</v>
      </c>
      <c r="O12" s="70">
        <f t="shared" ref="O12:O15" si="18">+E12/E$16</f>
        <v>0.18181818181818182</v>
      </c>
      <c r="P12" s="71">
        <f t="shared" ref="P12:P15" si="19">+F12/F$16</f>
        <v>0.15384615384615385</v>
      </c>
      <c r="Q12" s="9"/>
      <c r="R12" s="1"/>
      <c r="S12" s="1"/>
      <c r="T12" s="1"/>
      <c r="U12" s="1"/>
      <c r="V12" s="16">
        <v>1</v>
      </c>
      <c r="W12" s="72">
        <f t="shared" ref="W12:W15" si="20">+AVERAGE(M12:U12)</f>
        <v>0.16724941724941725</v>
      </c>
      <c r="X12" s="1"/>
      <c r="Y12" s="73">
        <f t="array" ref="Y12:Y15">+MMULT(C12:F15,W12:W15)</f>
        <v>0.69327894327894324</v>
      </c>
      <c r="Z12" s="74">
        <f>+Y12/W12</f>
        <v>4.1451800232288036</v>
      </c>
      <c r="AA12" s="74">
        <f>+(Z16-4)/3</f>
        <v>3.9681345909926634E-2</v>
      </c>
      <c r="AB12" s="74">
        <v>0.9</v>
      </c>
      <c r="AC12" s="75">
        <f>+AA12/AB12</f>
        <v>4.4090384344362923E-2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I12" s="1"/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7" x14ac:dyDescent="0.25">
      <c r="A13" s="16">
        <v>2</v>
      </c>
      <c r="B13" s="51" t="s">
        <v>6</v>
      </c>
      <c r="C13" s="9">
        <f>1/D12</f>
        <v>1</v>
      </c>
      <c r="D13" s="9">
        <v>1</v>
      </c>
      <c r="E13" s="9">
        <v>0.5</v>
      </c>
      <c r="F13" s="9">
        <v>0.5</v>
      </c>
      <c r="G13" s="2"/>
      <c r="L13" s="1"/>
      <c r="M13" s="69">
        <f t="shared" ref="M13:M15" si="23">+C13/C$16</f>
        <v>0.16666666666666666</v>
      </c>
      <c r="N13" s="70">
        <f t="shared" si="17"/>
        <v>0.16666666666666666</v>
      </c>
      <c r="O13" s="70">
        <f t="shared" si="18"/>
        <v>9.0909090909090912E-2</v>
      </c>
      <c r="P13" s="71">
        <f t="shared" si="19"/>
        <v>0.23076923076923078</v>
      </c>
      <c r="Q13" s="9"/>
      <c r="R13" s="1"/>
      <c r="S13" s="1"/>
      <c r="T13" s="1"/>
      <c r="U13" s="1"/>
      <c r="V13" s="16">
        <v>2</v>
      </c>
      <c r="W13" s="72">
        <f t="shared" si="20"/>
        <v>0.16375291375291373</v>
      </c>
      <c r="X13" s="1"/>
      <c r="Y13" s="73">
        <v>0.66550116550116556</v>
      </c>
      <c r="Z13" s="74">
        <f t="shared" ref="Z13:Z15" si="24">+Y13/W13</f>
        <v>4.0640569395017803</v>
      </c>
      <c r="AA13" s="1"/>
      <c r="AB13" s="1"/>
      <c r="AC13" s="64"/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I13" s="1"/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1</v>
      </c>
      <c r="AN13" s="89">
        <f>+VLOOKUP(D12,$AE$4:$AH$20,3,FALSE)</f>
        <v>1</v>
      </c>
      <c r="AO13" s="89">
        <f>+VLOOKUP(D12,$AE$4:$AH$20,4,FALSE)</f>
        <v>1</v>
      </c>
      <c r="AP13" s="89">
        <f>+VLOOKUP(E12,$AE$4:$AH$20,2,FALSE)</f>
        <v>1</v>
      </c>
      <c r="AQ13" s="89">
        <f>+VLOOKUP(E12,$AE$4:$AH$20,3,FALSE)</f>
        <v>1</v>
      </c>
      <c r="AR13" s="89">
        <f>+VLOOKUP(E12,$AE$4:$AH$20,3,FALSE)</f>
        <v>1</v>
      </c>
    </row>
    <row r="14" spans="1:47" x14ac:dyDescent="0.25">
      <c r="A14" s="16">
        <v>3</v>
      </c>
      <c r="B14" s="51" t="s">
        <v>7</v>
      </c>
      <c r="C14" s="9">
        <f>1/E12</f>
        <v>1</v>
      </c>
      <c r="D14" s="9">
        <f>1/E13</f>
        <v>2</v>
      </c>
      <c r="E14" s="9">
        <v>1</v>
      </c>
      <c r="F14" s="10">
        <v>0.33333333333333331</v>
      </c>
      <c r="G14" s="2"/>
      <c r="L14" s="1"/>
      <c r="M14" s="69">
        <f t="shared" si="23"/>
        <v>0.16666666666666666</v>
      </c>
      <c r="N14" s="70">
        <f t="shared" si="17"/>
        <v>0.33333333333333331</v>
      </c>
      <c r="O14" s="70">
        <f t="shared" si="18"/>
        <v>0.18181818181818182</v>
      </c>
      <c r="P14" s="71">
        <f t="shared" si="19"/>
        <v>0.15384615384615385</v>
      </c>
      <c r="Q14" s="9"/>
      <c r="R14" s="1"/>
      <c r="S14" s="1"/>
      <c r="T14" s="1"/>
      <c r="U14" s="1"/>
      <c r="V14" s="16">
        <v>3</v>
      </c>
      <c r="W14" s="72">
        <f t="shared" si="20"/>
        <v>0.20891608391608393</v>
      </c>
      <c r="X14" s="1"/>
      <c r="Y14" s="73">
        <v>0.85703185703185691</v>
      </c>
      <c r="Z14" s="74">
        <f t="shared" si="24"/>
        <v>4.1022780102278</v>
      </c>
      <c r="AA14" s="1"/>
      <c r="AB14" s="1"/>
      <c r="AC14" s="64"/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I14" s="1"/>
      <c r="AJ14" s="89">
        <f t="shared" ref="AJ14:AJ15" si="28">+VLOOKUP(C13,$AE$4:$AH$20,2,FALSE)</f>
        <v>1</v>
      </c>
      <c r="AK14" s="89">
        <f t="shared" ref="AK14:AK15" si="29">+VLOOKUP(C13,$AE$4:$AH$20,3,FALSE)</f>
        <v>1</v>
      </c>
      <c r="AL14" s="89">
        <f t="shared" ref="AL14:AL15" si="30">+VLOOKUP(C13,$AE$4:$AH$20,4,FALSE)</f>
        <v>1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0.33333333333333331</v>
      </c>
      <c r="AQ14" s="89">
        <f t="shared" ref="AQ14:AQ15" si="35">+VLOOKUP(E13,$AE$4:$AH$20,3,FALSE)</f>
        <v>0.5</v>
      </c>
      <c r="AR14" s="89">
        <f t="shared" ref="AR14:AR15" si="36">+VLOOKUP(E13,$AE$4:$AH$20,3,FALSE)</f>
        <v>0.5</v>
      </c>
    </row>
    <row r="15" spans="1:47" ht="15.75" thickBot="1" x14ac:dyDescent="0.3">
      <c r="A15" s="17">
        <v>4</v>
      </c>
      <c r="B15" s="38" t="s">
        <v>8</v>
      </c>
      <c r="C15" s="11">
        <f>1/F12</f>
        <v>3</v>
      </c>
      <c r="D15" s="11">
        <f>1/F13</f>
        <v>2</v>
      </c>
      <c r="E15" s="11">
        <f>1/F14</f>
        <v>3</v>
      </c>
      <c r="F15" s="12">
        <v>1</v>
      </c>
      <c r="G15" s="2"/>
      <c r="L15" s="1"/>
      <c r="M15" s="76">
        <f t="shared" si="23"/>
        <v>0.5</v>
      </c>
      <c r="N15" s="77">
        <f t="shared" si="17"/>
        <v>0.33333333333333331</v>
      </c>
      <c r="O15" s="77">
        <f t="shared" si="18"/>
        <v>0.54545454545454541</v>
      </c>
      <c r="P15" s="78">
        <f t="shared" si="19"/>
        <v>0.46153846153846156</v>
      </c>
      <c r="Q15" s="9"/>
      <c r="R15" s="1"/>
      <c r="S15" s="1"/>
      <c r="T15" s="1"/>
      <c r="U15" s="1"/>
      <c r="V15" s="17">
        <v>4</v>
      </c>
      <c r="W15" s="72">
        <f t="shared" si="20"/>
        <v>0.46008158508158503</v>
      </c>
      <c r="X15" s="1"/>
      <c r="Y15" s="73">
        <v>1.9160839160839163</v>
      </c>
      <c r="Z15" s="74">
        <f t="shared" si="24"/>
        <v>4.1646611779607356</v>
      </c>
      <c r="AA15" s="1"/>
      <c r="AB15" s="1"/>
      <c r="AC15" s="64"/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I15" s="1"/>
      <c r="AJ15" s="89">
        <f t="shared" si="28"/>
        <v>1</v>
      </c>
      <c r="AK15" s="89">
        <f t="shared" si="29"/>
        <v>1</v>
      </c>
      <c r="AL15" s="89">
        <f t="shared" si="30"/>
        <v>1</v>
      </c>
      <c r="AM15" s="89">
        <f t="shared" si="31"/>
        <v>1</v>
      </c>
      <c r="AN15" s="89">
        <f t="shared" si="32"/>
        <v>2</v>
      </c>
      <c r="AO15" s="89">
        <f t="shared" si="33"/>
        <v>3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7" x14ac:dyDescent="0.25">
      <c r="A16" s="58"/>
      <c r="B16" s="53"/>
      <c r="C16" s="2">
        <f>+SUM(C12:C15)</f>
        <v>6</v>
      </c>
      <c r="D16" s="2">
        <f t="shared" ref="D16:F16" si="38">+SUM(D12:D15)</f>
        <v>6</v>
      </c>
      <c r="E16" s="2">
        <f t="shared" si="38"/>
        <v>5.5</v>
      </c>
      <c r="F16" s="2">
        <f t="shared" si="38"/>
        <v>2.1666666666666665</v>
      </c>
      <c r="G16" s="2"/>
      <c r="L16" s="64"/>
      <c r="M16" s="79"/>
      <c r="N16" s="2"/>
      <c r="O16" s="2"/>
      <c r="P16" s="2"/>
      <c r="Q16" s="2"/>
      <c r="R16" s="1"/>
      <c r="S16" s="1"/>
      <c r="T16" s="1"/>
      <c r="U16" s="1"/>
      <c r="W16" s="80"/>
      <c r="X16" s="1"/>
      <c r="Y16" s="81" t="s">
        <v>19</v>
      </c>
      <c r="Z16" s="74">
        <f>+AVERAGE(Z12:Z15)</f>
        <v>4.1190440377297799</v>
      </c>
      <c r="AA16" s="1"/>
      <c r="AB16" s="1"/>
      <c r="AC16" s="64"/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  <c r="AI16" s="1"/>
    </row>
    <row r="17" spans="1:50" x14ac:dyDescent="0.25"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0" ht="15.75" thickBot="1" x14ac:dyDescent="0.3"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0" x14ac:dyDescent="0.25">
      <c r="A19" s="14">
        <v>0</v>
      </c>
      <c r="B19" s="5" t="s">
        <v>4</v>
      </c>
      <c r="C19" s="5">
        <v>1</v>
      </c>
      <c r="D19" s="5">
        <v>2</v>
      </c>
      <c r="E19" s="6">
        <v>3</v>
      </c>
      <c r="F19" s="59"/>
      <c r="G19" s="59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R19" s="1"/>
      <c r="S19" s="1"/>
      <c r="T19" s="1"/>
      <c r="U19" s="1"/>
      <c r="V19" s="83">
        <v>0</v>
      </c>
      <c r="W19" s="16" t="s">
        <v>18</v>
      </c>
      <c r="X19" s="1"/>
      <c r="Y19" s="13"/>
      <c r="Z19" s="1"/>
      <c r="AA19" s="1"/>
      <c r="AB19" s="1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0" x14ac:dyDescent="0.25">
      <c r="A20" s="16">
        <v>1</v>
      </c>
      <c r="B20" s="55" t="s">
        <v>9</v>
      </c>
      <c r="C20" s="9">
        <v>1</v>
      </c>
      <c r="D20" s="9">
        <v>1</v>
      </c>
      <c r="E20" s="10">
        <v>0.33333333333333331</v>
      </c>
      <c r="F20" s="9"/>
      <c r="G20" s="9"/>
      <c r="L20" s="68">
        <f>+AC20</f>
        <v>1.5791886309642022E-2</v>
      </c>
      <c r="M20" s="69">
        <f>+C20/C$23</f>
        <v>0.2</v>
      </c>
      <c r="N20" s="70">
        <f t="shared" ref="N20:N22" si="39">+D20/D$23</f>
        <v>0.25</v>
      </c>
      <c r="O20" s="71">
        <f t="shared" ref="O20:O22" si="40">+E20/E$23</f>
        <v>0.18181818181818182</v>
      </c>
      <c r="P20" s="9"/>
      <c r="Q20" s="9"/>
      <c r="R20" s="1"/>
      <c r="S20" s="1"/>
      <c r="T20" s="1"/>
      <c r="U20" s="1"/>
      <c r="V20" s="84">
        <v>1</v>
      </c>
      <c r="W20" s="72">
        <f t="shared" ref="W20:W22" si="41">+AVERAGE(M20:U20)</f>
        <v>0.2106060606060606</v>
      </c>
      <c r="X20" s="1"/>
      <c r="Y20" s="73">
        <f t="array" ref="Y20:Y22">+MMULT(C20:E22,W20:W22)</f>
        <v>0.63434343434343432</v>
      </c>
      <c r="Z20" s="74">
        <f>+Y20/W20</f>
        <v>3.0119904076738608</v>
      </c>
      <c r="AA20" s="74">
        <f>+(Z24-3)/2</f>
        <v>9.1592940595923711E-3</v>
      </c>
      <c r="AB20" s="74">
        <v>0.57999999999999996</v>
      </c>
      <c r="AC20" s="75">
        <f>+AA20/AB20</f>
        <v>1.5791886309642022E-2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I20" s="1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16">
        <v>2</v>
      </c>
      <c r="B21" s="55" t="s">
        <v>10</v>
      </c>
      <c r="C21" s="9">
        <f>1/D20</f>
        <v>1</v>
      </c>
      <c r="D21" s="9">
        <v>1</v>
      </c>
      <c r="E21" s="10">
        <v>0.5</v>
      </c>
      <c r="F21" s="9"/>
      <c r="G21" s="9"/>
      <c r="L21" s="1"/>
      <c r="M21" s="69">
        <f t="shared" ref="M21:M22" si="42">+C21/C$23</f>
        <v>0.2</v>
      </c>
      <c r="N21" s="70">
        <f t="shared" si="39"/>
        <v>0.25</v>
      </c>
      <c r="O21" s="71">
        <f t="shared" si="40"/>
        <v>0.27272727272727276</v>
      </c>
      <c r="P21" s="9"/>
      <c r="Q21" s="9"/>
      <c r="R21" s="1"/>
      <c r="S21" s="1"/>
      <c r="T21" s="1"/>
      <c r="U21" s="1"/>
      <c r="V21" s="84">
        <v>2</v>
      </c>
      <c r="W21" s="72">
        <f t="shared" si="41"/>
        <v>0.24090909090909093</v>
      </c>
      <c r="X21" s="1"/>
      <c r="Y21" s="73">
        <v>0.72575757575757582</v>
      </c>
      <c r="Z21" s="74">
        <f t="shared" ref="Z21:Z22" si="43">+Y21/W21</f>
        <v>3.0125786163522013</v>
      </c>
      <c r="AA21" s="1"/>
      <c r="AB21" s="1"/>
      <c r="AC21" s="64"/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1</v>
      </c>
      <c r="AN21" s="89">
        <f>+VLOOKUP(D20,$AE$4:$AH$20,3,FALSE)</f>
        <v>1</v>
      </c>
      <c r="AO21" s="89">
        <f>+VLOOKUP(D20,$AE$4:$AH$20,4,FALSE)</f>
        <v>1</v>
      </c>
      <c r="AP21" s="89">
        <f>+VLOOKUP(E20,$AE$4:$AH$20,2,FALSE)</f>
        <v>0.25</v>
      </c>
      <c r="AQ21" s="89">
        <f>+VLOOKUP(E20,$AE$4:$AH$20,3,FALSE)</f>
        <v>0.33333333333333331</v>
      </c>
      <c r="AR21" s="89">
        <f>+VLOOKUP(E20,$AE$4:$AH$20,3,FALSE)</f>
        <v>0.33333333333333331</v>
      </c>
    </row>
    <row r="22" spans="1:50" ht="15.75" thickBot="1" x14ac:dyDescent="0.3">
      <c r="A22" s="17">
        <v>3</v>
      </c>
      <c r="B22" s="38" t="s">
        <v>11</v>
      </c>
      <c r="C22" s="11">
        <f>1/E20</f>
        <v>3</v>
      </c>
      <c r="D22" s="11">
        <f>1/E21</f>
        <v>2</v>
      </c>
      <c r="E22" s="12">
        <v>1</v>
      </c>
      <c r="F22" s="9"/>
      <c r="G22" s="9"/>
      <c r="L22" s="1"/>
      <c r="M22" s="76">
        <f t="shared" si="42"/>
        <v>0.6</v>
      </c>
      <c r="N22" s="77">
        <f t="shared" si="39"/>
        <v>0.5</v>
      </c>
      <c r="O22" s="78">
        <f t="shared" si="40"/>
        <v>0.54545454545454553</v>
      </c>
      <c r="P22" s="9"/>
      <c r="Q22" s="9"/>
      <c r="R22" s="1"/>
      <c r="S22" s="1"/>
      <c r="T22" s="1"/>
      <c r="U22" s="1"/>
      <c r="V22" s="85">
        <v>3</v>
      </c>
      <c r="W22" s="72">
        <f t="shared" si="41"/>
        <v>0.54848484848484846</v>
      </c>
      <c r="X22" s="1"/>
      <c r="Y22" s="73">
        <v>1.6621212121212121</v>
      </c>
      <c r="Z22" s="74">
        <f t="shared" si="43"/>
        <v>3.0303867403314917</v>
      </c>
      <c r="AA22" s="1"/>
      <c r="AB22" s="1"/>
      <c r="AC22" s="64"/>
      <c r="AJ22" s="89">
        <f t="shared" ref="AJ22:AJ23" si="44">+VLOOKUP(C21,$AE$4:$AH$20,2,FALSE)</f>
        <v>1</v>
      </c>
      <c r="AK22" s="89">
        <f t="shared" ref="AK22:AK23" si="45">+VLOOKUP(C21,$AE$4:$AH$20,3,FALSE)</f>
        <v>1</v>
      </c>
      <c r="AL22" s="89">
        <f t="shared" ref="AL22:AL23" si="46">+VLOOKUP(C21,$AE$4:$AH$20,4,FALSE)</f>
        <v>1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0.33333333333333331</v>
      </c>
      <c r="AQ22" s="89">
        <f t="shared" ref="AQ22:AQ23" si="51">+VLOOKUP(E21,$AE$4:$AH$20,3,FALSE)</f>
        <v>0.5</v>
      </c>
      <c r="AR22" s="89">
        <f t="shared" ref="AR22:AR23" si="52">+VLOOKUP(E21,$AE$4:$AH$20,3,FALSE)</f>
        <v>0.5</v>
      </c>
    </row>
    <row r="23" spans="1:50" x14ac:dyDescent="0.25">
      <c r="A23" s="7"/>
      <c r="C23" s="2">
        <f>+SUM(C20:C22)</f>
        <v>5</v>
      </c>
      <c r="D23" s="2">
        <f>+SUM(D20:D22)</f>
        <v>4</v>
      </c>
      <c r="E23" s="2">
        <f>+SUM(E20:E22)</f>
        <v>1.8333333333333333</v>
      </c>
      <c r="F23" s="9"/>
      <c r="G23" s="9"/>
      <c r="L23" s="1"/>
      <c r="M23" s="79"/>
      <c r="N23" s="2"/>
      <c r="O23" s="2"/>
      <c r="P23" s="9"/>
      <c r="Q23" s="9"/>
      <c r="R23" s="1"/>
      <c r="S23" s="1"/>
      <c r="T23" s="1"/>
      <c r="U23" s="1"/>
      <c r="W23" s="80"/>
      <c r="X23" s="1"/>
      <c r="Y23" s="73"/>
      <c r="Z23" s="74"/>
      <c r="AA23" s="1"/>
      <c r="AB23" s="1"/>
      <c r="AC23" s="64"/>
      <c r="AJ23" s="89">
        <f t="shared" si="44"/>
        <v>2</v>
      </c>
      <c r="AK23" s="89">
        <f t="shared" si="45"/>
        <v>3</v>
      </c>
      <c r="AL23" s="89">
        <f t="shared" si="46"/>
        <v>4</v>
      </c>
      <c r="AM23" s="89">
        <f t="shared" si="47"/>
        <v>1</v>
      </c>
      <c r="AN23" s="89">
        <f t="shared" si="48"/>
        <v>2</v>
      </c>
      <c r="AO23" s="89">
        <f t="shared" si="49"/>
        <v>3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x14ac:dyDescent="0.25">
      <c r="A24" s="7"/>
      <c r="B24" s="60"/>
      <c r="C24" s="9"/>
      <c r="D24" s="9"/>
      <c r="E24" s="9"/>
      <c r="F24" s="9"/>
      <c r="G24" s="9"/>
      <c r="L24" s="64"/>
      <c r="M24" s="79"/>
      <c r="N24" s="2"/>
      <c r="O24" s="2"/>
      <c r="P24" s="2"/>
      <c r="Q24" s="2"/>
      <c r="R24" s="1"/>
      <c r="S24" s="1"/>
      <c r="T24" s="1"/>
      <c r="U24" s="1"/>
      <c r="W24" s="80"/>
      <c r="X24" s="1"/>
      <c r="Y24" s="81" t="s">
        <v>19</v>
      </c>
      <c r="Z24" s="74">
        <f>+AVERAGE(Z20:Z23)</f>
        <v>3.0183185881191847</v>
      </c>
      <c r="AA24" s="1"/>
      <c r="AB24" s="1"/>
      <c r="AC24" s="64"/>
    </row>
    <row r="25" spans="1:50" ht="15.75" thickBot="1" x14ac:dyDescent="0.3">
      <c r="C25" s="2"/>
      <c r="D25" s="2"/>
      <c r="E25" s="2"/>
      <c r="F25" s="2"/>
      <c r="G25" s="2"/>
    </row>
    <row r="26" spans="1:50" x14ac:dyDescent="0.25">
      <c r="A26" s="14">
        <v>0</v>
      </c>
      <c r="B26" s="20" t="s">
        <v>3</v>
      </c>
      <c r="C26" s="5">
        <v>1</v>
      </c>
      <c r="D26" s="5">
        <v>2</v>
      </c>
      <c r="E26" s="5">
        <v>3</v>
      </c>
      <c r="F26" s="5">
        <v>4</v>
      </c>
      <c r="G26" s="18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R26" s="1"/>
      <c r="S26" s="1"/>
      <c r="T26" s="1"/>
      <c r="U26" s="1"/>
      <c r="V26" s="14">
        <v>0</v>
      </c>
      <c r="W26" s="16" t="s">
        <v>18</v>
      </c>
      <c r="X26" s="1"/>
      <c r="Y26" s="81"/>
      <c r="Z26" s="1"/>
      <c r="AA26" s="1"/>
      <c r="AB26" s="1"/>
    </row>
    <row r="27" spans="1:50" x14ac:dyDescent="0.25">
      <c r="A27" s="16">
        <v>1</v>
      </c>
      <c r="B27" s="55" t="s">
        <v>12</v>
      </c>
      <c r="C27" s="9">
        <v>1</v>
      </c>
      <c r="D27" s="9">
        <v>2</v>
      </c>
      <c r="E27" s="9">
        <v>2</v>
      </c>
      <c r="F27" s="9">
        <v>2</v>
      </c>
      <c r="G27" s="3">
        <v>0.25</v>
      </c>
      <c r="L27" s="68">
        <f>+AC27</f>
        <v>4.5843958000560202E-2</v>
      </c>
      <c r="M27" s="69">
        <f>+C27/C$32</f>
        <v>0.15384615384615385</v>
      </c>
      <c r="N27" s="70">
        <f t="shared" ref="N27:N31" si="53">+D27/D$32</f>
        <v>0.22222222222222221</v>
      </c>
      <c r="O27" s="70">
        <f t="shared" ref="O27:O31" si="54">+E27/E$32</f>
        <v>0.2</v>
      </c>
      <c r="P27" s="70">
        <f t="shared" ref="P27:P31" si="55">+F27/F$32</f>
        <v>0.22222222222222221</v>
      </c>
      <c r="Q27" s="71">
        <f t="shared" ref="Q27:Q31" si="56">+G27/G$32</f>
        <v>0.12295081967213116</v>
      </c>
      <c r="R27" s="1"/>
      <c r="S27" s="1"/>
      <c r="T27" s="1"/>
      <c r="U27" s="1"/>
      <c r="V27" s="16">
        <v>1</v>
      </c>
      <c r="W27" s="72">
        <f>+AVERAGE(M27:U27)</f>
        <v>0.18424828359254589</v>
      </c>
      <c r="X27" s="1"/>
      <c r="Y27" s="73">
        <f t="array" ref="Y27:Y31">+MMULT(C27:G31,W27:W31)</f>
        <v>0.97712484237074404</v>
      </c>
      <c r="Z27" s="74">
        <f t="shared" ref="Z27:Z31" si="57">+Y27/W27</f>
        <v>5.3033049932318361</v>
      </c>
      <c r="AA27" s="74">
        <f>+(Z32-5)/4</f>
        <v>5.1345232960627429E-2</v>
      </c>
      <c r="AB27" s="74">
        <v>1.1200000000000001</v>
      </c>
      <c r="AC27" s="75">
        <f>+AA27/AB27</f>
        <v>4.5843958000560202E-2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x14ac:dyDescent="0.25">
      <c r="A28" s="16">
        <v>2</v>
      </c>
      <c r="B28" s="55" t="s">
        <v>13</v>
      </c>
      <c r="C28" s="9">
        <f>1/D27</f>
        <v>0.5</v>
      </c>
      <c r="D28" s="9">
        <v>1</v>
      </c>
      <c r="E28" s="9">
        <v>2</v>
      </c>
      <c r="F28" s="9">
        <v>2</v>
      </c>
      <c r="G28" s="3">
        <v>0.2</v>
      </c>
      <c r="L28" s="1"/>
      <c r="M28" s="69">
        <f t="shared" ref="M28:M31" si="58">+C28/C$32</f>
        <v>7.6923076923076927E-2</v>
      </c>
      <c r="N28" s="70">
        <f t="shared" si="53"/>
        <v>0.1111111111111111</v>
      </c>
      <c r="O28" s="70">
        <f t="shared" si="54"/>
        <v>0.2</v>
      </c>
      <c r="P28" s="70">
        <f t="shared" si="55"/>
        <v>0.22222222222222221</v>
      </c>
      <c r="Q28" s="71">
        <f t="shared" si="56"/>
        <v>9.836065573770493E-2</v>
      </c>
      <c r="R28" s="1"/>
      <c r="S28" s="1"/>
      <c r="T28" s="1"/>
      <c r="U28" s="1"/>
      <c r="V28" s="16">
        <v>2</v>
      </c>
      <c r="W28" s="72">
        <f t="shared" ref="W28:W31" si="59">+AVERAGE(M28:U28)</f>
        <v>0.14172341319882303</v>
      </c>
      <c r="X28" s="1"/>
      <c r="Y28" s="73">
        <v>0.71931651954602771</v>
      </c>
      <c r="Z28" s="74">
        <f t="shared" si="57"/>
        <v>5.0754953137976031</v>
      </c>
      <c r="AA28" s="1"/>
      <c r="AB28" s="1"/>
      <c r="AC28" s="64"/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1</v>
      </c>
      <c r="AN28" s="89">
        <f>+VLOOKUP(D27,$AE$4:$AH$20,3,FALSE)</f>
        <v>2</v>
      </c>
      <c r="AO28" s="89">
        <f>+VLOOKUP(D27,$AE$4:$AH$20,4,FALSE)</f>
        <v>3</v>
      </c>
      <c r="AP28" s="89">
        <f>+VLOOKUP(E27,$AE$4:$AH$20,2,FALSE)</f>
        <v>1</v>
      </c>
      <c r="AQ28" s="89">
        <f>+VLOOKUP(E27,$AE$4:$AH$20,3,FALSE)</f>
        <v>2</v>
      </c>
      <c r="AR28" s="89">
        <f>+VLOOKUP(E27,$AE$4:$AH$20,3,FALSE)</f>
        <v>2</v>
      </c>
      <c r="AS28" s="89">
        <f>+VLOOKUP(F27,$AE$4:$AH$20,2,FALSE)</f>
        <v>1</v>
      </c>
      <c r="AT28" s="89">
        <f>+VLOOKUP(F27,$AE$4:$AH$20,3,FALSE)</f>
        <v>2</v>
      </c>
      <c r="AU28" s="89">
        <f>+VLOOKUP(F27,$AE$4:$AH$20,4,FALSE)</f>
        <v>3</v>
      </c>
      <c r="AV28" s="89">
        <f>+VLOOKUP(G27,$AE$4:$AH$20,2,FALSE)</f>
        <v>0.2</v>
      </c>
      <c r="AW28" s="89">
        <f>+VLOOKUP(G27,$AE$4:$AH$20,3,FALSE)</f>
        <v>0.25</v>
      </c>
      <c r="AX28" s="89">
        <f>+VLOOKUP(G27,$AE$4:$AH$20,4,FALSE)</f>
        <v>0.33333333333333331</v>
      </c>
    </row>
    <row r="29" spans="1:50" x14ac:dyDescent="0.25">
      <c r="A29" s="16">
        <v>3</v>
      </c>
      <c r="B29" s="55" t="s">
        <v>14</v>
      </c>
      <c r="C29" s="9">
        <f>1/E27</f>
        <v>0.5</v>
      </c>
      <c r="D29" s="9">
        <f>1/E28</f>
        <v>0.5</v>
      </c>
      <c r="E29" s="9">
        <v>1</v>
      </c>
      <c r="F29" s="9">
        <v>1</v>
      </c>
      <c r="G29" s="3">
        <v>0.25</v>
      </c>
      <c r="L29" s="1"/>
      <c r="M29" s="69">
        <f t="shared" si="58"/>
        <v>7.6923076923076927E-2</v>
      </c>
      <c r="N29" s="70">
        <f t="shared" si="53"/>
        <v>5.5555555555555552E-2</v>
      </c>
      <c r="O29" s="70">
        <f t="shared" si="54"/>
        <v>0.1</v>
      </c>
      <c r="P29" s="70">
        <f t="shared" si="55"/>
        <v>0.1111111111111111</v>
      </c>
      <c r="Q29" s="71">
        <f t="shared" si="56"/>
        <v>0.12295081967213116</v>
      </c>
      <c r="R29" s="1"/>
      <c r="S29" s="1"/>
      <c r="T29" s="1"/>
      <c r="U29" s="1"/>
      <c r="V29" s="16">
        <v>3</v>
      </c>
      <c r="W29" s="72">
        <f t="shared" si="59"/>
        <v>9.3308112652374958E-2</v>
      </c>
      <c r="X29" s="1"/>
      <c r="Y29" s="73">
        <v>0.47760263416001125</v>
      </c>
      <c r="Z29" s="74">
        <f t="shared" si="57"/>
        <v>5.1185542241042734</v>
      </c>
      <c r="AA29" s="1"/>
      <c r="AB29" s="1"/>
      <c r="AC29" s="64"/>
      <c r="AJ29" s="89">
        <f t="shared" ref="AJ29:AJ32" si="60">+VLOOKUP(C28,$AE$4:$AH$20,2,FALSE)</f>
        <v>0.33333333333333331</v>
      </c>
      <c r="AK29" s="89">
        <f t="shared" ref="AK29:AK32" si="61">+VLOOKUP(C28,$AE$4:$AH$20,3,FALSE)</f>
        <v>0.5</v>
      </c>
      <c r="AL29" s="89">
        <f t="shared" ref="AL29:AL32" si="62">+VLOOKUP(C28,$AE$4:$AH$20,4,FALSE)</f>
        <v>1</v>
      </c>
      <c r="AM29" s="89">
        <f t="shared" ref="AM29:AM32" si="63">+VLOOKUP(D28,$AE$4:$AH$20,2,FALSE)</f>
        <v>1</v>
      </c>
      <c r="AN29" s="89">
        <f t="shared" ref="AN29:AN32" si="64">+VLOOKUP(D28,$AE$4:$AH$20,3,FALSE)</f>
        <v>1</v>
      </c>
      <c r="AO29" s="89">
        <f t="shared" ref="AO29:AO32" si="65">+VLOOKUP(D28,$AE$4:$AH$20,4,FALSE)</f>
        <v>1</v>
      </c>
      <c r="AP29" s="89">
        <f t="shared" ref="AP29:AP32" si="66">+VLOOKUP(E28,$AE$4:$AH$20,2,FALSE)</f>
        <v>1</v>
      </c>
      <c r="AQ29" s="89">
        <f t="shared" ref="AQ29:AQ32" si="67">+VLOOKUP(E28,$AE$4:$AH$20,3,FALSE)</f>
        <v>2</v>
      </c>
      <c r="AR29" s="89">
        <f t="shared" ref="AR29:AR32" si="68">+VLOOKUP(E28,$AE$4:$AH$20,3,FALSE)</f>
        <v>2</v>
      </c>
      <c r="AS29" s="89">
        <f t="shared" ref="AS29:AS32" si="69">+VLOOKUP(F28,$AE$4:$AH$20,2,FALSE)</f>
        <v>1</v>
      </c>
      <c r="AT29" s="89">
        <f t="shared" ref="AT29:AT32" si="70">+VLOOKUP(F28,$AE$4:$AH$20,3,FALSE)</f>
        <v>2</v>
      </c>
      <c r="AU29" s="89">
        <f t="shared" ref="AU29:AU32" si="71">+VLOOKUP(F28,$AE$4:$AH$20,4,FALSE)</f>
        <v>3</v>
      </c>
      <c r="AV29" s="89">
        <f t="shared" ref="AV29:AV32" si="72">+VLOOKUP(G28,$AE$4:$AH$20,2,FALSE)</f>
        <v>0.16666666666666666</v>
      </c>
      <c r="AW29" s="89">
        <f t="shared" ref="AW29:AW32" si="73">+VLOOKUP(G28,$AE$4:$AH$20,3,FALSE)</f>
        <v>0.2</v>
      </c>
      <c r="AX29" s="89">
        <f t="shared" ref="AX29:AX32" si="74">+VLOOKUP(G28,$AE$4:$AH$20,4,FALSE)</f>
        <v>0.25</v>
      </c>
    </row>
    <row r="30" spans="1:50" x14ac:dyDescent="0.25">
      <c r="A30" s="16">
        <v>4</v>
      </c>
      <c r="B30" s="55" t="s">
        <v>15</v>
      </c>
      <c r="C30" s="9">
        <f>1/F27</f>
        <v>0.5</v>
      </c>
      <c r="D30" s="9">
        <f>1/F28</f>
        <v>0.5</v>
      </c>
      <c r="E30" s="9">
        <f>1/F29</f>
        <v>1</v>
      </c>
      <c r="F30" s="9">
        <v>1</v>
      </c>
      <c r="G30" s="10">
        <v>0.33333333333333331</v>
      </c>
      <c r="L30" s="1"/>
      <c r="M30" s="69">
        <f t="shared" si="58"/>
        <v>7.6923076923076927E-2</v>
      </c>
      <c r="N30" s="70">
        <f t="shared" si="53"/>
        <v>5.5555555555555552E-2</v>
      </c>
      <c r="O30" s="70">
        <f t="shared" si="54"/>
        <v>0.1</v>
      </c>
      <c r="P30" s="70">
        <f t="shared" si="55"/>
        <v>0.1111111111111111</v>
      </c>
      <c r="Q30" s="71">
        <f t="shared" si="56"/>
        <v>0.16393442622950818</v>
      </c>
      <c r="R30" s="1"/>
      <c r="S30" s="1"/>
      <c r="T30" s="1"/>
      <c r="U30" s="1"/>
      <c r="V30" s="16">
        <v>4</v>
      </c>
      <c r="W30" s="72">
        <f t="shared" si="59"/>
        <v>0.10150483396385035</v>
      </c>
      <c r="X30" s="1"/>
      <c r="Y30" s="73">
        <v>0.51753724720937844</v>
      </c>
      <c r="Z30" s="74">
        <f t="shared" si="57"/>
        <v>5.0986463107135638</v>
      </c>
      <c r="AA30" s="1"/>
      <c r="AB30" s="1"/>
      <c r="AC30" s="64"/>
      <c r="AJ30" s="89">
        <f t="shared" si="60"/>
        <v>0.33333333333333331</v>
      </c>
      <c r="AK30" s="89">
        <f t="shared" si="61"/>
        <v>0.5</v>
      </c>
      <c r="AL30" s="89">
        <f t="shared" si="62"/>
        <v>1</v>
      </c>
      <c r="AM30" s="89">
        <f t="shared" si="63"/>
        <v>0.33333333333333331</v>
      </c>
      <c r="AN30" s="89">
        <f t="shared" si="64"/>
        <v>0.5</v>
      </c>
      <c r="AO30" s="89">
        <f t="shared" si="65"/>
        <v>1</v>
      </c>
      <c r="AP30" s="89">
        <f t="shared" si="66"/>
        <v>1</v>
      </c>
      <c r="AQ30" s="89">
        <f t="shared" si="67"/>
        <v>1</v>
      </c>
      <c r="AR30" s="89">
        <f t="shared" si="68"/>
        <v>1</v>
      </c>
      <c r="AS30" s="89">
        <f t="shared" si="69"/>
        <v>1</v>
      </c>
      <c r="AT30" s="89">
        <f t="shared" si="70"/>
        <v>1</v>
      </c>
      <c r="AU30" s="89">
        <f t="shared" si="71"/>
        <v>1</v>
      </c>
      <c r="AV30" s="89">
        <f t="shared" si="72"/>
        <v>0.2</v>
      </c>
      <c r="AW30" s="89">
        <f t="shared" si="73"/>
        <v>0.25</v>
      </c>
      <c r="AX30" s="89">
        <f t="shared" si="74"/>
        <v>0.33333333333333331</v>
      </c>
    </row>
    <row r="31" spans="1:50" ht="15.75" thickBot="1" x14ac:dyDescent="0.3">
      <c r="A31" s="19">
        <v>5</v>
      </c>
      <c r="B31" s="38" t="s">
        <v>16</v>
      </c>
      <c r="C31" s="11">
        <f>1/G27</f>
        <v>4</v>
      </c>
      <c r="D31" s="11">
        <f>1/G28</f>
        <v>5</v>
      </c>
      <c r="E31" s="11">
        <f>1/G29</f>
        <v>4</v>
      </c>
      <c r="F31" s="11">
        <f>1/G30</f>
        <v>3</v>
      </c>
      <c r="G31" s="12">
        <v>1</v>
      </c>
      <c r="L31" s="1"/>
      <c r="M31" s="76">
        <f t="shared" si="58"/>
        <v>0.61538461538461542</v>
      </c>
      <c r="N31" s="77">
        <f t="shared" si="53"/>
        <v>0.55555555555555558</v>
      </c>
      <c r="O31" s="77">
        <f t="shared" si="54"/>
        <v>0.4</v>
      </c>
      <c r="P31" s="77">
        <f t="shared" si="55"/>
        <v>0.33333333333333331</v>
      </c>
      <c r="Q31" s="78">
        <f t="shared" si="56"/>
        <v>0.49180327868852464</v>
      </c>
      <c r="R31" s="1"/>
      <c r="S31" s="1"/>
      <c r="T31" s="1"/>
      <c r="U31" s="1"/>
      <c r="V31" s="19">
        <v>5</v>
      </c>
      <c r="W31" s="72">
        <f t="shared" si="59"/>
        <v>0.47921535659240577</v>
      </c>
      <c r="X31" s="1"/>
      <c r="Y31" s="73">
        <v>2.6025725094577554</v>
      </c>
      <c r="Z31" s="74">
        <f t="shared" si="57"/>
        <v>5.4309038173652695</v>
      </c>
      <c r="AA31" s="1"/>
      <c r="AB31" s="1"/>
      <c r="AC31" s="64"/>
      <c r="AJ31" s="89">
        <f t="shared" si="60"/>
        <v>0.33333333333333331</v>
      </c>
      <c r="AK31" s="89">
        <f t="shared" si="61"/>
        <v>0.5</v>
      </c>
      <c r="AL31" s="89">
        <f t="shared" si="62"/>
        <v>1</v>
      </c>
      <c r="AM31" s="89">
        <f t="shared" si="63"/>
        <v>0.33333333333333331</v>
      </c>
      <c r="AN31" s="89">
        <f t="shared" si="64"/>
        <v>0.5</v>
      </c>
      <c r="AO31" s="89">
        <f t="shared" si="65"/>
        <v>1</v>
      </c>
      <c r="AP31" s="89">
        <f t="shared" si="66"/>
        <v>1</v>
      </c>
      <c r="AQ31" s="89">
        <f t="shared" si="67"/>
        <v>1</v>
      </c>
      <c r="AR31" s="89">
        <f t="shared" si="68"/>
        <v>1</v>
      </c>
      <c r="AS31" s="89">
        <f t="shared" si="69"/>
        <v>1</v>
      </c>
      <c r="AT31" s="89">
        <f t="shared" si="70"/>
        <v>1</v>
      </c>
      <c r="AU31" s="89">
        <f t="shared" si="71"/>
        <v>1</v>
      </c>
      <c r="AV31" s="89">
        <f t="shared" si="72"/>
        <v>0.25</v>
      </c>
      <c r="AW31" s="89">
        <f t="shared" si="73"/>
        <v>0.33333333333333331</v>
      </c>
      <c r="AX31" s="89">
        <f t="shared" si="74"/>
        <v>0.5</v>
      </c>
    </row>
    <row r="32" spans="1:50" x14ac:dyDescent="0.25">
      <c r="B32" s="46"/>
      <c r="C32" s="70">
        <f>+SUM(C27:C31)</f>
        <v>6.5</v>
      </c>
      <c r="D32" s="70">
        <f t="shared" ref="D32:G32" si="75">+SUM(D27:D31)</f>
        <v>9</v>
      </c>
      <c r="E32" s="70">
        <f t="shared" si="75"/>
        <v>10</v>
      </c>
      <c r="F32" s="70">
        <f t="shared" si="75"/>
        <v>9</v>
      </c>
      <c r="G32" s="70">
        <f t="shared" si="75"/>
        <v>2.0333333333333332</v>
      </c>
      <c r="L32" s="64"/>
      <c r="M32" s="82"/>
      <c r="N32" s="9"/>
      <c r="O32" s="9"/>
      <c r="P32" s="9"/>
      <c r="Q32" s="9"/>
      <c r="R32" s="1"/>
      <c r="S32" s="1"/>
      <c r="T32" s="1"/>
      <c r="U32" s="1"/>
      <c r="W32" s="80"/>
      <c r="X32" s="1"/>
      <c r="Y32" s="81" t="s">
        <v>19</v>
      </c>
      <c r="Z32" s="74">
        <f>+AVERAGE(Z27:Z31)</f>
        <v>5.2053809318425097</v>
      </c>
      <c r="AA32" s="1"/>
      <c r="AB32" s="1"/>
      <c r="AC32" s="64"/>
      <c r="AJ32" s="89">
        <f t="shared" si="60"/>
        <v>3</v>
      </c>
      <c r="AK32" s="89">
        <f t="shared" si="61"/>
        <v>4</v>
      </c>
      <c r="AL32" s="89">
        <f t="shared" si="62"/>
        <v>5</v>
      </c>
      <c r="AM32" s="89">
        <f t="shared" si="63"/>
        <v>4</v>
      </c>
      <c r="AN32" s="89">
        <f t="shared" si="64"/>
        <v>5</v>
      </c>
      <c r="AO32" s="89">
        <f t="shared" si="65"/>
        <v>6</v>
      </c>
      <c r="AP32" s="89">
        <f t="shared" si="66"/>
        <v>3</v>
      </c>
      <c r="AQ32" s="89">
        <f t="shared" si="67"/>
        <v>4</v>
      </c>
      <c r="AR32" s="89">
        <f t="shared" si="68"/>
        <v>4</v>
      </c>
      <c r="AS32" s="89">
        <f t="shared" si="69"/>
        <v>2</v>
      </c>
      <c r="AT32" s="89">
        <f t="shared" si="70"/>
        <v>3</v>
      </c>
      <c r="AU32" s="89">
        <f t="shared" si="71"/>
        <v>4</v>
      </c>
      <c r="AV32" s="89">
        <f t="shared" si="72"/>
        <v>1</v>
      </c>
      <c r="AW32" s="89">
        <f t="shared" si="73"/>
        <v>1</v>
      </c>
      <c r="AX32" s="89">
        <f t="shared" si="74"/>
        <v>1</v>
      </c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1376-3C2C-4CC6-9AE6-FF81A8665B2D}">
  <dimension ref="A3:AX32"/>
  <sheetViews>
    <sheetView topLeftCell="W6" zoomScale="85" zoomScaleNormal="85" workbookViewId="0">
      <selection activeCell="Z1" sqref="A1:XFD1048576"/>
    </sheetView>
  </sheetViews>
  <sheetFormatPr defaultRowHeight="15" x14ac:dyDescent="0.25"/>
  <cols>
    <col min="1" max="1" width="8.85546875" style="57"/>
    <col min="2" max="2" width="39.7109375" customWidth="1"/>
    <col min="12" max="12" width="8.85546875" style="47"/>
    <col min="13" max="13" width="8.85546875" style="57"/>
    <col min="22" max="22" width="8.85546875" style="47"/>
    <col min="23" max="23" width="12.140625" style="57" customWidth="1"/>
    <col min="25" max="25" width="10.140625" customWidth="1"/>
    <col min="29" max="29" width="8.85546875" style="47"/>
  </cols>
  <sheetData>
    <row r="3" spans="1:47" ht="15.75" thickBot="1" x14ac:dyDescent="0.3">
      <c r="B3" s="48" t="s">
        <v>0</v>
      </c>
      <c r="AE3" s="86" t="s">
        <v>20</v>
      </c>
      <c r="AF3" s="91" t="s">
        <v>21</v>
      </c>
      <c r="AG3" s="91"/>
      <c r="AH3" s="9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4">
        <v>0</v>
      </c>
      <c r="B4" s="39" t="s">
        <v>1</v>
      </c>
      <c r="C4" s="5">
        <v>1</v>
      </c>
      <c r="D4" s="5">
        <v>2</v>
      </c>
      <c r="E4" s="6">
        <v>3</v>
      </c>
      <c r="F4" s="13"/>
      <c r="G4" s="13"/>
      <c r="L4" s="66" t="s">
        <v>17</v>
      </c>
      <c r="M4" s="14">
        <v>1</v>
      </c>
      <c r="N4" s="5">
        <v>2</v>
      </c>
      <c r="O4" s="6">
        <v>3</v>
      </c>
      <c r="P4" s="13"/>
      <c r="Q4" s="13"/>
      <c r="R4" s="1"/>
      <c r="S4" s="1"/>
      <c r="T4" s="1"/>
      <c r="U4" s="1"/>
      <c r="V4" s="83">
        <v>0</v>
      </c>
      <c r="W4" s="16" t="s">
        <v>18</v>
      </c>
      <c r="X4" s="1"/>
      <c r="Y4" s="13"/>
      <c r="Z4" s="1"/>
      <c r="AA4" s="1"/>
      <c r="AB4" s="1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7">
        <v>1</v>
      </c>
      <c r="B5" s="1" t="s">
        <v>2</v>
      </c>
      <c r="C5" s="9">
        <v>1</v>
      </c>
      <c r="D5" s="9">
        <v>2</v>
      </c>
      <c r="E5" s="10">
        <v>3</v>
      </c>
      <c r="F5" s="9"/>
      <c r="G5" s="9"/>
      <c r="L5" s="68">
        <f>+AC5</f>
        <v>7.938506010665607E-3</v>
      </c>
      <c r="M5" s="69">
        <f>+C5/C$8</f>
        <v>0.54545454545454553</v>
      </c>
      <c r="N5" s="70">
        <f t="shared" ref="N5:N7" si="0">+D5/D$8</f>
        <v>0.5714285714285714</v>
      </c>
      <c r="O5" s="71">
        <f t="shared" ref="O5:O7" si="1">+E5/E$8</f>
        <v>0.5</v>
      </c>
      <c r="P5" s="9"/>
      <c r="Q5" s="9"/>
      <c r="R5" s="1"/>
      <c r="S5" s="1"/>
      <c r="T5" s="1"/>
      <c r="U5" s="1"/>
      <c r="V5" s="84">
        <v>1</v>
      </c>
      <c r="W5" s="72">
        <f t="shared" ref="W5:W7" si="2">+AVERAGE(M5:U5)</f>
        <v>0.53896103896103897</v>
      </c>
      <c r="X5" s="1"/>
      <c r="Y5" s="73">
        <f t="array" ref="Y5:Y7">+MMULT(C5:E7,W5:W7)</f>
        <v>1.6248196248196249</v>
      </c>
      <c r="Z5" s="74">
        <f>+Y5/W5</f>
        <v>3.0147255689424366</v>
      </c>
      <c r="AA5" s="74">
        <f>+(Z9-3)/2</f>
        <v>4.6043334861860519E-3</v>
      </c>
      <c r="AB5" s="74">
        <v>0.57999999999999996</v>
      </c>
      <c r="AC5" s="75">
        <f>+AA5/AB5</f>
        <v>7.938506010665607E-3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I5" s="1"/>
      <c r="AJ5" s="92"/>
      <c r="AK5" s="92"/>
      <c r="AL5" s="92"/>
      <c r="AM5" s="92"/>
      <c r="AN5" s="92"/>
      <c r="AO5" s="92"/>
      <c r="AP5" s="92"/>
      <c r="AQ5" s="92"/>
      <c r="AR5" s="92"/>
    </row>
    <row r="6" spans="1:47" x14ac:dyDescent="0.25">
      <c r="A6" s="7">
        <v>2</v>
      </c>
      <c r="B6" s="1" t="s">
        <v>3</v>
      </c>
      <c r="C6" s="9">
        <f>1/D5</f>
        <v>0.5</v>
      </c>
      <c r="D6" s="9">
        <v>1</v>
      </c>
      <c r="E6" s="10">
        <v>2</v>
      </c>
      <c r="F6" s="9"/>
      <c r="G6" s="9"/>
      <c r="L6" s="1"/>
      <c r="M6" s="69">
        <f t="shared" ref="M6:M7" si="4">+C6/C$8</f>
        <v>0.27272727272727276</v>
      </c>
      <c r="N6" s="70">
        <f t="shared" si="0"/>
        <v>0.2857142857142857</v>
      </c>
      <c r="O6" s="71">
        <f t="shared" si="1"/>
        <v>0.33333333333333331</v>
      </c>
      <c r="P6" s="9"/>
      <c r="Q6" s="9"/>
      <c r="R6" s="1"/>
      <c r="S6" s="1"/>
      <c r="T6" s="1"/>
      <c r="U6" s="1"/>
      <c r="V6" s="84">
        <v>2</v>
      </c>
      <c r="W6" s="72">
        <f t="shared" si="2"/>
        <v>0.29725829725829728</v>
      </c>
      <c r="X6" s="1"/>
      <c r="Y6" s="73">
        <v>0.89430014430014437</v>
      </c>
      <c r="Z6" s="74">
        <f t="shared" ref="Z6:Z7" si="5">+Y6/W6</f>
        <v>3.008495145631068</v>
      </c>
      <c r="AA6" s="1"/>
      <c r="AB6" s="1"/>
      <c r="AC6" s="64"/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I6" s="1"/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1</v>
      </c>
      <c r="AN6" s="89">
        <f>+VLOOKUP(D5,$AE$4:$AH$20,3,FALSE)</f>
        <v>2</v>
      </c>
      <c r="AO6" s="89">
        <f>+VLOOKUP(D5,$AE$4:$AH$20,4,FALSE)</f>
        <v>3</v>
      </c>
      <c r="AP6" s="89">
        <f>+VLOOKUP(E5,$AE$4:$AH$20,2,FALSE)</f>
        <v>2</v>
      </c>
      <c r="AQ6" s="89">
        <f>+VLOOKUP(E5,$AE$4:$AH$20,3,FALSE)</f>
        <v>3</v>
      </c>
      <c r="AR6" s="89">
        <f>+VLOOKUP(E5,$AE$4:$AH$20,3,FALSE)</f>
        <v>3</v>
      </c>
    </row>
    <row r="7" spans="1:47" ht="15.75" thickBot="1" x14ac:dyDescent="0.3">
      <c r="A7" s="8">
        <v>3</v>
      </c>
      <c r="B7" s="40" t="s">
        <v>4</v>
      </c>
      <c r="C7" s="11">
        <f>1/E5</f>
        <v>0.33333333333333331</v>
      </c>
      <c r="D7" s="11">
        <f>1/E6</f>
        <v>0.5</v>
      </c>
      <c r="E7" s="12">
        <v>1</v>
      </c>
      <c r="F7" s="9"/>
      <c r="G7" s="9"/>
      <c r="L7" s="1"/>
      <c r="M7" s="76">
        <f t="shared" si="4"/>
        <v>0.18181818181818182</v>
      </c>
      <c r="N7" s="77">
        <f t="shared" si="0"/>
        <v>0.14285714285714285</v>
      </c>
      <c r="O7" s="78">
        <f t="shared" si="1"/>
        <v>0.16666666666666666</v>
      </c>
      <c r="P7" s="9"/>
      <c r="Q7" s="9"/>
      <c r="R7" s="1"/>
      <c r="S7" s="1"/>
      <c r="T7" s="1"/>
      <c r="U7" s="1"/>
      <c r="V7" s="85">
        <v>3</v>
      </c>
      <c r="W7" s="72">
        <f t="shared" si="2"/>
        <v>0.16378066378066378</v>
      </c>
      <c r="X7" s="1"/>
      <c r="Y7" s="73">
        <v>0.49206349206349209</v>
      </c>
      <c r="Z7" s="74">
        <f t="shared" si="5"/>
        <v>3.0044052863436126</v>
      </c>
      <c r="AA7" s="1"/>
      <c r="AB7" s="1"/>
      <c r="AC7" s="64"/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I7" s="1"/>
      <c r="AJ7" s="89">
        <f t="shared" ref="AJ7:AJ8" si="8">+VLOOKUP(C6,$AE$4:$AH$20,2,FALSE)</f>
        <v>0.33333333333333331</v>
      </c>
      <c r="AK7" s="89">
        <f t="shared" ref="AK7:AK8" si="9">+VLOOKUP(C6,$AE$4:$AH$20,3,FALSE)</f>
        <v>0.5</v>
      </c>
      <c r="AL7" s="89">
        <f t="shared" ref="AL7:AL8" si="10">+VLOOKUP(C6,$AE$4:$AH$20,4,FALSE)</f>
        <v>1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1</v>
      </c>
      <c r="AQ7" s="89">
        <f t="shared" ref="AQ7:AQ8" si="15">+VLOOKUP(E6,$AE$4:$AH$20,3,FALSE)</f>
        <v>2</v>
      </c>
      <c r="AR7" s="89">
        <f t="shared" ref="AR7:AR8" si="16">+VLOOKUP(E6,$AE$4:$AH$20,3,FALSE)</f>
        <v>2</v>
      </c>
    </row>
    <row r="8" spans="1:47" x14ac:dyDescent="0.25">
      <c r="A8" s="7"/>
      <c r="C8" s="2">
        <f>+SUM(C5:C7)</f>
        <v>1.8333333333333333</v>
      </c>
      <c r="D8" s="2">
        <f>+SUM(D5:D7)</f>
        <v>3.5</v>
      </c>
      <c r="E8" s="2">
        <f>+SUM(E5:E7)</f>
        <v>6</v>
      </c>
      <c r="F8" s="9"/>
      <c r="G8" s="9"/>
      <c r="L8" s="1"/>
      <c r="M8" s="79"/>
      <c r="N8" s="2"/>
      <c r="O8" s="2"/>
      <c r="P8" s="9"/>
      <c r="Q8" s="9"/>
      <c r="R8" s="1"/>
      <c r="S8" s="1"/>
      <c r="T8" s="1"/>
      <c r="U8" s="1"/>
      <c r="W8" s="80"/>
      <c r="X8" s="1"/>
      <c r="Y8" s="73"/>
      <c r="Z8" s="74"/>
      <c r="AA8" s="1"/>
      <c r="AB8" s="1"/>
      <c r="AC8" s="6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I8" s="1"/>
      <c r="AJ8" s="89">
        <f t="shared" si="8"/>
        <v>0.25</v>
      </c>
      <c r="AK8" s="89">
        <f t="shared" si="9"/>
        <v>0.33333333333333331</v>
      </c>
      <c r="AL8" s="89">
        <f t="shared" si="10"/>
        <v>0.5</v>
      </c>
      <c r="AM8" s="89">
        <f t="shared" si="11"/>
        <v>0.33333333333333331</v>
      </c>
      <c r="AN8" s="89">
        <f t="shared" si="12"/>
        <v>0.5</v>
      </c>
      <c r="AO8" s="89">
        <f t="shared" si="13"/>
        <v>1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7" x14ac:dyDescent="0.25">
      <c r="A9" s="7"/>
      <c r="C9" s="9"/>
      <c r="D9" s="9"/>
      <c r="E9" s="9"/>
      <c r="F9" s="9"/>
      <c r="G9" s="9"/>
      <c r="L9" s="64"/>
      <c r="M9" s="79"/>
      <c r="N9" s="2"/>
      <c r="O9" s="2"/>
      <c r="P9" s="2"/>
      <c r="Q9" s="2"/>
      <c r="R9" s="1"/>
      <c r="S9" s="1"/>
      <c r="T9" s="1"/>
      <c r="U9" s="1"/>
      <c r="W9" s="80"/>
      <c r="X9" s="1"/>
      <c r="Y9" s="81" t="s">
        <v>19</v>
      </c>
      <c r="Z9" s="74">
        <f>+AVERAGE(Z5:Z8)</f>
        <v>3.0092086669723721</v>
      </c>
      <c r="AA9" s="1"/>
      <c r="AB9" s="1"/>
      <c r="AC9" s="64"/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  <c r="AI9" s="1"/>
    </row>
    <row r="10" spans="1:47" ht="15.75" thickBot="1" x14ac:dyDescent="0.3">
      <c r="C10" s="2"/>
      <c r="D10" s="2"/>
      <c r="E10" s="2"/>
      <c r="F10" s="2"/>
      <c r="G10" s="2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7" x14ac:dyDescent="0.25">
      <c r="A11" s="14">
        <v>0</v>
      </c>
      <c r="B11" s="15" t="s">
        <v>2</v>
      </c>
      <c r="C11" s="5">
        <v>1</v>
      </c>
      <c r="D11" s="5">
        <v>2</v>
      </c>
      <c r="E11" s="5">
        <v>3</v>
      </c>
      <c r="F11" s="6">
        <v>4</v>
      </c>
      <c r="G11" s="2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R11" s="1"/>
      <c r="S11" s="1"/>
      <c r="T11" s="1"/>
      <c r="U11" s="1"/>
      <c r="V11" s="14">
        <v>0</v>
      </c>
      <c r="W11" s="16" t="s">
        <v>18</v>
      </c>
      <c r="X11" s="1"/>
      <c r="Y11" s="13"/>
      <c r="Z11" s="1"/>
      <c r="AA11" s="1"/>
      <c r="AB11" s="1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 x14ac:dyDescent="0.25">
      <c r="A12" s="16">
        <v>1</v>
      </c>
      <c r="B12" s="51" t="s">
        <v>5</v>
      </c>
      <c r="C12" s="9">
        <v>1</v>
      </c>
      <c r="D12" s="9">
        <v>5</v>
      </c>
      <c r="E12" s="9">
        <v>3</v>
      </c>
      <c r="F12" s="10">
        <v>2</v>
      </c>
      <c r="G12" s="2"/>
      <c r="L12" s="68">
        <f>+AC12</f>
        <v>4.1253021687615764E-2</v>
      </c>
      <c r="M12" s="69">
        <f>+C12/C$16</f>
        <v>0.49180327868852464</v>
      </c>
      <c r="N12" s="70">
        <f t="shared" ref="N12:N15" si="17">+D12/D$16</f>
        <v>0.33333333333333331</v>
      </c>
      <c r="O12" s="70">
        <f t="shared" ref="O12:O15" si="18">+E12/E$16</f>
        <v>0.40909090909090906</v>
      </c>
      <c r="P12" s="71">
        <f t="shared" ref="P12:P15" si="19">+F12/F$16</f>
        <v>0.5714285714285714</v>
      </c>
      <c r="Q12" s="9"/>
      <c r="R12" s="1"/>
      <c r="S12" s="1"/>
      <c r="T12" s="1"/>
      <c r="U12" s="1"/>
      <c r="V12" s="16">
        <v>1</v>
      </c>
      <c r="W12" s="72">
        <f t="shared" ref="W12:W15" si="20">+AVERAGE(M12:U12)</f>
        <v>0.45141402313533457</v>
      </c>
      <c r="X12" s="1"/>
      <c r="Y12" s="73">
        <f t="array" ref="Y12:Y15">+MMULT(C12:F15,W12:W15)</f>
        <v>1.8910457029309486</v>
      </c>
      <c r="Z12" s="74">
        <f>+Y12/W12</f>
        <v>4.1891602963428776</v>
      </c>
      <c r="AA12" s="74">
        <f>+(Z16-4)/3</f>
        <v>3.7127719518854185E-2</v>
      </c>
      <c r="AB12" s="74">
        <v>0.9</v>
      </c>
      <c r="AC12" s="75">
        <f>+AA12/AB12</f>
        <v>4.1253021687615764E-2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I12" s="1"/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7" x14ac:dyDescent="0.25">
      <c r="A13" s="16">
        <v>2</v>
      </c>
      <c r="B13" s="51" t="s">
        <v>6</v>
      </c>
      <c r="C13" s="9">
        <f>1/D12</f>
        <v>0.2</v>
      </c>
      <c r="D13" s="9">
        <v>1</v>
      </c>
      <c r="E13" s="9">
        <v>0.33333333333333331</v>
      </c>
      <c r="F13" s="10">
        <v>0.16666666666666666</v>
      </c>
      <c r="G13" s="2"/>
      <c r="L13" s="1"/>
      <c r="M13" s="69">
        <f t="shared" ref="M13:M15" si="23">+C13/C$16</f>
        <v>9.836065573770493E-2</v>
      </c>
      <c r="N13" s="70">
        <f t="shared" si="17"/>
        <v>6.6666666666666666E-2</v>
      </c>
      <c r="O13" s="70">
        <f t="shared" si="18"/>
        <v>4.5454545454545449E-2</v>
      </c>
      <c r="P13" s="71">
        <f t="shared" si="19"/>
        <v>4.7619047619047616E-2</v>
      </c>
      <c r="Q13" s="9"/>
      <c r="R13" s="1"/>
      <c r="S13" s="1"/>
      <c r="T13" s="1"/>
      <c r="U13" s="1"/>
      <c r="V13" s="16">
        <v>2</v>
      </c>
      <c r="W13" s="72">
        <f t="shared" si="20"/>
        <v>6.4525228869491164E-2</v>
      </c>
      <c r="X13" s="1"/>
      <c r="Y13" s="73">
        <v>0.26029883140538879</v>
      </c>
      <c r="Z13" s="74">
        <f t="shared" ref="Z13:Z15" si="24">+Y13/W13</f>
        <v>4.0340628923900397</v>
      </c>
      <c r="AA13" s="1"/>
      <c r="AB13" s="1"/>
      <c r="AC13" s="64"/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I13" s="1"/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4</v>
      </c>
      <c r="AN13" s="89">
        <f>+VLOOKUP(D12,$AE$4:$AH$20,3,FALSE)</f>
        <v>5</v>
      </c>
      <c r="AO13" s="89">
        <f>+VLOOKUP(D12,$AE$4:$AH$20,4,FALSE)</f>
        <v>6</v>
      </c>
      <c r="AP13" s="89">
        <f>+VLOOKUP(E12,$AE$4:$AH$20,2,FALSE)</f>
        <v>2</v>
      </c>
      <c r="AQ13" s="89">
        <f>+VLOOKUP(E12,$AE$4:$AH$20,3,FALSE)</f>
        <v>3</v>
      </c>
      <c r="AR13" s="89">
        <f>+VLOOKUP(E12,$AE$4:$AH$20,3,FALSE)</f>
        <v>3</v>
      </c>
    </row>
    <row r="14" spans="1:47" x14ac:dyDescent="0.25">
      <c r="A14" s="16">
        <v>3</v>
      </c>
      <c r="B14" s="51" t="s">
        <v>7</v>
      </c>
      <c r="C14" s="9">
        <f>1/E12</f>
        <v>0.33333333333333331</v>
      </c>
      <c r="D14" s="9">
        <f>1/E13</f>
        <v>3</v>
      </c>
      <c r="E14" s="9">
        <v>1</v>
      </c>
      <c r="F14" s="10">
        <v>0.33333333333333331</v>
      </c>
      <c r="G14" s="2"/>
      <c r="L14" s="1"/>
      <c r="M14" s="69">
        <f t="shared" si="23"/>
        <v>0.16393442622950818</v>
      </c>
      <c r="N14" s="70">
        <f t="shared" si="17"/>
        <v>0.2</v>
      </c>
      <c r="O14" s="70">
        <f t="shared" si="18"/>
        <v>0.13636363636363635</v>
      </c>
      <c r="P14" s="71">
        <f t="shared" si="19"/>
        <v>9.5238095238095233E-2</v>
      </c>
      <c r="Q14" s="9"/>
      <c r="R14" s="1"/>
      <c r="S14" s="1"/>
      <c r="T14" s="1"/>
      <c r="U14" s="1"/>
      <c r="V14" s="16">
        <v>3</v>
      </c>
      <c r="W14" s="72">
        <f t="shared" si="20"/>
        <v>0.14888403945780995</v>
      </c>
      <c r="X14" s="1"/>
      <c r="Y14" s="73">
        <v>0.60465663662384961</v>
      </c>
      <c r="Z14" s="74">
        <f t="shared" si="24"/>
        <v>4.0612589423676564</v>
      </c>
      <c r="AA14" s="1"/>
      <c r="AB14" s="1"/>
      <c r="AC14" s="64"/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I14" s="1"/>
      <c r="AJ14" s="89">
        <f t="shared" ref="AJ14:AJ15" si="28">+VLOOKUP(C13,$AE$4:$AH$20,2,FALSE)</f>
        <v>0.16666666666666666</v>
      </c>
      <c r="AK14" s="89">
        <f t="shared" ref="AK14:AK15" si="29">+VLOOKUP(C13,$AE$4:$AH$20,3,FALSE)</f>
        <v>0.2</v>
      </c>
      <c r="AL14" s="89">
        <f t="shared" ref="AL14:AL15" si="30">+VLOOKUP(C13,$AE$4:$AH$20,4,FALSE)</f>
        <v>0.25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0.25</v>
      </c>
      <c r="AQ14" s="89">
        <f t="shared" ref="AQ14:AQ15" si="35">+VLOOKUP(E13,$AE$4:$AH$20,3,FALSE)</f>
        <v>0.33333333333333331</v>
      </c>
      <c r="AR14" s="89">
        <f t="shared" ref="AR14:AR15" si="36">+VLOOKUP(E13,$AE$4:$AH$20,3,FALSE)</f>
        <v>0.33333333333333331</v>
      </c>
    </row>
    <row r="15" spans="1:47" ht="15.75" thickBot="1" x14ac:dyDescent="0.3">
      <c r="A15" s="17">
        <v>4</v>
      </c>
      <c r="B15" s="38" t="s">
        <v>8</v>
      </c>
      <c r="C15" s="11">
        <f>1/F12</f>
        <v>0.5</v>
      </c>
      <c r="D15" s="11">
        <f>1/F13</f>
        <v>6</v>
      </c>
      <c r="E15" s="11">
        <f>1/F14</f>
        <v>3</v>
      </c>
      <c r="F15" s="12">
        <v>1</v>
      </c>
      <c r="G15" s="2"/>
      <c r="L15" s="1"/>
      <c r="M15" s="76">
        <f t="shared" si="23"/>
        <v>0.24590163934426232</v>
      </c>
      <c r="N15" s="77">
        <f t="shared" si="17"/>
        <v>0.4</v>
      </c>
      <c r="O15" s="77">
        <f t="shared" si="18"/>
        <v>0.40909090909090906</v>
      </c>
      <c r="P15" s="78">
        <f t="shared" si="19"/>
        <v>0.2857142857142857</v>
      </c>
      <c r="Q15" s="9"/>
      <c r="R15" s="1"/>
      <c r="S15" s="1"/>
      <c r="T15" s="1"/>
      <c r="U15" s="1"/>
      <c r="V15" s="17">
        <v>4</v>
      </c>
      <c r="W15" s="72">
        <f t="shared" si="20"/>
        <v>0.33517670853736425</v>
      </c>
      <c r="X15" s="1"/>
      <c r="Y15" s="73">
        <v>1.3946872116954083</v>
      </c>
      <c r="Z15" s="74">
        <f t="shared" si="24"/>
        <v>4.1610505031256784</v>
      </c>
      <c r="AA15" s="1"/>
      <c r="AB15" s="1"/>
      <c r="AC15" s="64"/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I15" s="1"/>
      <c r="AJ15" s="89">
        <f t="shared" si="28"/>
        <v>0.25</v>
      </c>
      <c r="AK15" s="89">
        <f t="shared" si="29"/>
        <v>0.33333333333333331</v>
      </c>
      <c r="AL15" s="89">
        <f t="shared" si="30"/>
        <v>0.5</v>
      </c>
      <c r="AM15" s="89">
        <f t="shared" si="31"/>
        <v>2</v>
      </c>
      <c r="AN15" s="89">
        <f t="shared" si="32"/>
        <v>3</v>
      </c>
      <c r="AO15" s="89">
        <f t="shared" si="33"/>
        <v>4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7" x14ac:dyDescent="0.25">
      <c r="A16" s="58"/>
      <c r="B16" s="53"/>
      <c r="C16" s="2">
        <f>+SUM(C12:C15)</f>
        <v>2.0333333333333332</v>
      </c>
      <c r="D16" s="2">
        <f t="shared" ref="D16:F16" si="38">+SUM(D12:D15)</f>
        <v>15</v>
      </c>
      <c r="E16" s="2">
        <f t="shared" si="38"/>
        <v>7.3333333333333339</v>
      </c>
      <c r="F16" s="2">
        <f t="shared" si="38"/>
        <v>3.5</v>
      </c>
      <c r="G16" s="2"/>
      <c r="L16" s="64"/>
      <c r="M16" s="79"/>
      <c r="N16" s="2"/>
      <c r="O16" s="2"/>
      <c r="P16" s="2"/>
      <c r="Q16" s="2"/>
      <c r="R16" s="1"/>
      <c r="S16" s="1"/>
      <c r="T16" s="1"/>
      <c r="U16" s="1"/>
      <c r="W16" s="80"/>
      <c r="X16" s="1"/>
      <c r="Y16" s="81" t="s">
        <v>19</v>
      </c>
      <c r="Z16" s="74">
        <f>+AVERAGE(Z12:Z15)</f>
        <v>4.1113831585565626</v>
      </c>
      <c r="AA16" s="1"/>
      <c r="AB16" s="1"/>
      <c r="AC16" s="64"/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  <c r="AI16" s="1"/>
    </row>
    <row r="17" spans="1:50" x14ac:dyDescent="0.25"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0" ht="15.75" thickBot="1" x14ac:dyDescent="0.3"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0" x14ac:dyDescent="0.25">
      <c r="A19" s="14">
        <v>0</v>
      </c>
      <c r="B19" s="5" t="s">
        <v>4</v>
      </c>
      <c r="C19" s="5">
        <v>1</v>
      </c>
      <c r="D19" s="5">
        <v>2</v>
      </c>
      <c r="E19" s="6">
        <v>3</v>
      </c>
      <c r="F19" s="59"/>
      <c r="G19" s="59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R19" s="1"/>
      <c r="S19" s="1"/>
      <c r="T19" s="1"/>
      <c r="U19" s="1"/>
      <c r="V19" s="83">
        <v>0</v>
      </c>
      <c r="W19" s="16" t="s">
        <v>18</v>
      </c>
      <c r="X19" s="1"/>
      <c r="Y19" s="13"/>
      <c r="Z19" s="1"/>
      <c r="AA19" s="1"/>
      <c r="AB19" s="1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0" x14ac:dyDescent="0.25">
      <c r="A20" s="16">
        <v>1</v>
      </c>
      <c r="B20" s="55" t="s">
        <v>9</v>
      </c>
      <c r="C20" s="9">
        <v>1</v>
      </c>
      <c r="D20" s="9">
        <v>0.5</v>
      </c>
      <c r="E20" s="10">
        <v>0.33333333333333331</v>
      </c>
      <c r="F20" s="9"/>
      <c r="G20" s="9"/>
      <c r="L20" s="68">
        <f>+AC20</f>
        <v>7.938506010665607E-3</v>
      </c>
      <c r="M20" s="69">
        <f>+C20/C$23</f>
        <v>0.16666666666666666</v>
      </c>
      <c r="N20" s="70">
        <f t="shared" ref="N20:N22" si="39">+D20/D$23</f>
        <v>0.14285714285714285</v>
      </c>
      <c r="O20" s="71">
        <f t="shared" ref="O20:O22" si="40">+E20/E$23</f>
        <v>0.18181818181818182</v>
      </c>
      <c r="P20" s="9"/>
      <c r="Q20" s="9"/>
      <c r="R20" s="1"/>
      <c r="S20" s="1"/>
      <c r="T20" s="1"/>
      <c r="U20" s="1"/>
      <c r="V20" s="84">
        <v>1</v>
      </c>
      <c r="W20" s="72">
        <f t="shared" ref="W20:W22" si="41">+AVERAGE(M20:U20)</f>
        <v>0.16378066378066378</v>
      </c>
      <c r="X20" s="1"/>
      <c r="Y20" s="73">
        <f t="array" ref="Y20:Y22">+MMULT(C20:E22,W20:W22)</f>
        <v>0.49206349206349209</v>
      </c>
      <c r="Z20" s="74">
        <f>+Y20/W20</f>
        <v>3.0044052863436126</v>
      </c>
      <c r="AA20" s="74">
        <f>+(Z24-3)/2</f>
        <v>4.6043334861860519E-3</v>
      </c>
      <c r="AB20" s="74">
        <v>0.57999999999999996</v>
      </c>
      <c r="AC20" s="75">
        <f>+AA20/AB20</f>
        <v>7.938506010665607E-3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I20" s="1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16">
        <v>2</v>
      </c>
      <c r="B21" s="55" t="s">
        <v>10</v>
      </c>
      <c r="C21" s="9">
        <f>1/D20</f>
        <v>2</v>
      </c>
      <c r="D21" s="9">
        <v>1</v>
      </c>
      <c r="E21" s="10">
        <v>0.5</v>
      </c>
      <c r="F21" s="9"/>
      <c r="G21" s="9"/>
      <c r="L21" s="1"/>
      <c r="M21" s="69">
        <f t="shared" ref="M21:M22" si="42">+C21/C$23</f>
        <v>0.33333333333333331</v>
      </c>
      <c r="N21" s="70">
        <f t="shared" si="39"/>
        <v>0.2857142857142857</v>
      </c>
      <c r="O21" s="71">
        <f t="shared" si="40"/>
        <v>0.27272727272727276</v>
      </c>
      <c r="P21" s="9"/>
      <c r="Q21" s="9"/>
      <c r="R21" s="1"/>
      <c r="S21" s="1"/>
      <c r="T21" s="1"/>
      <c r="U21" s="1"/>
      <c r="V21" s="84">
        <v>2</v>
      </c>
      <c r="W21" s="72">
        <f t="shared" si="41"/>
        <v>0.29725829725829728</v>
      </c>
      <c r="X21" s="1"/>
      <c r="Y21" s="73">
        <v>0.89430014430014437</v>
      </c>
      <c r="Z21" s="74">
        <f t="shared" ref="Z21:Z22" si="43">+Y21/W21</f>
        <v>3.008495145631068</v>
      </c>
      <c r="AA21" s="1"/>
      <c r="AB21" s="1"/>
      <c r="AC21" s="64"/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0.33333333333333331</v>
      </c>
      <c r="AN21" s="89">
        <f>+VLOOKUP(D20,$AE$4:$AH$20,3,FALSE)</f>
        <v>0.5</v>
      </c>
      <c r="AO21" s="89">
        <f>+VLOOKUP(D20,$AE$4:$AH$20,4,FALSE)</f>
        <v>1</v>
      </c>
      <c r="AP21" s="89">
        <f>+VLOOKUP(E20,$AE$4:$AH$20,2,FALSE)</f>
        <v>0.25</v>
      </c>
      <c r="AQ21" s="89">
        <f>+VLOOKUP(E20,$AE$4:$AH$20,3,FALSE)</f>
        <v>0.33333333333333331</v>
      </c>
      <c r="AR21" s="89">
        <f>+VLOOKUP(E20,$AE$4:$AH$20,3,FALSE)</f>
        <v>0.33333333333333331</v>
      </c>
    </row>
    <row r="22" spans="1:50" ht="15.75" thickBot="1" x14ac:dyDescent="0.3">
      <c r="A22" s="17">
        <v>3</v>
      </c>
      <c r="B22" s="38" t="s">
        <v>11</v>
      </c>
      <c r="C22" s="11">
        <f>1/E20</f>
        <v>3</v>
      </c>
      <c r="D22" s="11">
        <f>1/E21</f>
        <v>2</v>
      </c>
      <c r="E22" s="12">
        <v>1</v>
      </c>
      <c r="F22" s="9"/>
      <c r="G22" s="9"/>
      <c r="L22" s="1"/>
      <c r="M22" s="76">
        <f t="shared" si="42"/>
        <v>0.5</v>
      </c>
      <c r="N22" s="77">
        <f t="shared" si="39"/>
        <v>0.5714285714285714</v>
      </c>
      <c r="O22" s="78">
        <f t="shared" si="40"/>
        <v>0.54545454545454553</v>
      </c>
      <c r="P22" s="9"/>
      <c r="Q22" s="9"/>
      <c r="R22" s="1"/>
      <c r="S22" s="1"/>
      <c r="T22" s="1"/>
      <c r="U22" s="1"/>
      <c r="V22" s="85">
        <v>3</v>
      </c>
      <c r="W22" s="72">
        <f t="shared" si="41"/>
        <v>0.53896103896103897</v>
      </c>
      <c r="X22" s="1"/>
      <c r="Y22" s="73">
        <v>1.6248196248196249</v>
      </c>
      <c r="Z22" s="74">
        <f t="shared" si="43"/>
        <v>3.0147255689424366</v>
      </c>
      <c r="AA22" s="1"/>
      <c r="AB22" s="1"/>
      <c r="AC22" s="64"/>
      <c r="AJ22" s="89">
        <f t="shared" ref="AJ22:AJ23" si="44">+VLOOKUP(C21,$AE$4:$AH$20,2,FALSE)</f>
        <v>1</v>
      </c>
      <c r="AK22" s="89">
        <f t="shared" ref="AK22:AK23" si="45">+VLOOKUP(C21,$AE$4:$AH$20,3,FALSE)</f>
        <v>2</v>
      </c>
      <c r="AL22" s="89">
        <f t="shared" ref="AL22:AL23" si="46">+VLOOKUP(C21,$AE$4:$AH$20,4,FALSE)</f>
        <v>3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0.33333333333333331</v>
      </c>
      <c r="AQ22" s="89">
        <f t="shared" ref="AQ22:AQ23" si="51">+VLOOKUP(E21,$AE$4:$AH$20,3,FALSE)</f>
        <v>0.5</v>
      </c>
      <c r="AR22" s="89">
        <f t="shared" ref="AR22:AR23" si="52">+VLOOKUP(E21,$AE$4:$AH$20,3,FALSE)</f>
        <v>0.5</v>
      </c>
    </row>
    <row r="23" spans="1:50" x14ac:dyDescent="0.25">
      <c r="A23" s="7"/>
      <c r="C23" s="2">
        <f>+SUM(C20:C22)</f>
        <v>6</v>
      </c>
      <c r="D23" s="2">
        <f>+SUM(D20:D22)</f>
        <v>3.5</v>
      </c>
      <c r="E23" s="2">
        <f>+SUM(E20:E22)</f>
        <v>1.8333333333333333</v>
      </c>
      <c r="F23" s="9"/>
      <c r="G23" s="9"/>
      <c r="L23" s="1"/>
      <c r="M23" s="79"/>
      <c r="N23" s="2"/>
      <c r="O23" s="2"/>
      <c r="P23" s="9"/>
      <c r="Q23" s="9"/>
      <c r="R23" s="1"/>
      <c r="S23" s="1"/>
      <c r="T23" s="1"/>
      <c r="U23" s="1"/>
      <c r="W23" s="80"/>
      <c r="X23" s="1"/>
      <c r="Y23" s="73"/>
      <c r="Z23" s="74"/>
      <c r="AA23" s="1"/>
      <c r="AB23" s="1"/>
      <c r="AC23" s="64"/>
      <c r="AJ23" s="89">
        <f t="shared" si="44"/>
        <v>2</v>
      </c>
      <c r="AK23" s="89">
        <f t="shared" si="45"/>
        <v>3</v>
      </c>
      <c r="AL23" s="89">
        <f t="shared" si="46"/>
        <v>4</v>
      </c>
      <c r="AM23" s="89">
        <f t="shared" si="47"/>
        <v>1</v>
      </c>
      <c r="AN23" s="89">
        <f t="shared" si="48"/>
        <v>2</v>
      </c>
      <c r="AO23" s="89">
        <f t="shared" si="49"/>
        <v>3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x14ac:dyDescent="0.25">
      <c r="A24" s="7"/>
      <c r="B24" s="60"/>
      <c r="C24" s="9"/>
      <c r="D24" s="9"/>
      <c r="E24" s="9"/>
      <c r="F24" s="9"/>
      <c r="G24" s="9"/>
      <c r="L24" s="64"/>
      <c r="M24" s="79"/>
      <c r="N24" s="2"/>
      <c r="O24" s="2"/>
      <c r="P24" s="2"/>
      <c r="Q24" s="2"/>
      <c r="R24" s="1"/>
      <c r="S24" s="1"/>
      <c r="T24" s="1"/>
      <c r="U24" s="1"/>
      <c r="W24" s="80"/>
      <c r="X24" s="1"/>
      <c r="Y24" s="81" t="s">
        <v>19</v>
      </c>
      <c r="Z24" s="74">
        <f>+AVERAGE(Z20:Z23)</f>
        <v>3.0092086669723721</v>
      </c>
      <c r="AA24" s="1"/>
      <c r="AB24" s="1"/>
      <c r="AC24" s="64"/>
    </row>
    <row r="25" spans="1:50" ht="15.75" thickBot="1" x14ac:dyDescent="0.3">
      <c r="C25" s="2"/>
      <c r="D25" s="2"/>
      <c r="E25" s="2"/>
      <c r="F25" s="2"/>
      <c r="G25" s="2"/>
    </row>
    <row r="26" spans="1:50" x14ac:dyDescent="0.25">
      <c r="A26" s="14">
        <v>0</v>
      </c>
      <c r="B26" s="20" t="s">
        <v>3</v>
      </c>
      <c r="C26" s="5">
        <v>1</v>
      </c>
      <c r="D26" s="5">
        <v>2</v>
      </c>
      <c r="E26" s="5">
        <v>3</v>
      </c>
      <c r="F26" s="5">
        <v>4</v>
      </c>
      <c r="G26" s="18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R26" s="1"/>
      <c r="S26" s="1"/>
      <c r="T26" s="1"/>
      <c r="U26" s="1"/>
      <c r="V26" s="14">
        <v>0</v>
      </c>
      <c r="W26" s="16" t="s">
        <v>18</v>
      </c>
      <c r="X26" s="1"/>
      <c r="Y26" s="81"/>
      <c r="Z26" s="1"/>
      <c r="AA26" s="1"/>
      <c r="AB26" s="1"/>
    </row>
    <row r="27" spans="1:50" x14ac:dyDescent="0.25">
      <c r="A27" s="16">
        <v>1</v>
      </c>
      <c r="B27" s="55" t="s">
        <v>12</v>
      </c>
      <c r="C27" s="9">
        <v>1</v>
      </c>
      <c r="D27" s="9">
        <v>2</v>
      </c>
      <c r="E27" s="9">
        <v>3</v>
      </c>
      <c r="F27" s="9">
        <v>5</v>
      </c>
      <c r="G27" s="3">
        <v>3</v>
      </c>
      <c r="L27" s="68">
        <f>+AC27</f>
        <v>2.3859822371137936E-2</v>
      </c>
      <c r="M27" s="69">
        <f>+C27/C$32</f>
        <v>0.42253521126760563</v>
      </c>
      <c r="N27" s="70">
        <f t="shared" ref="N27:N31" si="53">+D27/D$32</f>
        <v>0.47058823529411764</v>
      </c>
      <c r="O27" s="70">
        <f t="shared" ref="O27:O31" si="54">+E27/E$32</f>
        <v>0.35294117647058826</v>
      </c>
      <c r="P27" s="70">
        <f t="shared" ref="P27:P31" si="55">+F27/F$32</f>
        <v>0.3125</v>
      </c>
      <c r="Q27" s="71">
        <f t="shared" ref="Q27:Q31" si="56">+G27/G$32</f>
        <v>0.44444444444444442</v>
      </c>
      <c r="R27" s="1"/>
      <c r="S27" s="1"/>
      <c r="T27" s="1"/>
      <c r="U27" s="1"/>
      <c r="V27" s="16">
        <v>1</v>
      </c>
      <c r="W27" s="72">
        <f>+AVERAGE(M27:U27)</f>
        <v>0.40060181349535123</v>
      </c>
      <c r="X27" s="1"/>
      <c r="Y27" s="73">
        <f t="array" ref="Y27:Y31">+MMULT(C27:G31,W27:W31)</f>
        <v>2.0738424008100891</v>
      </c>
      <c r="Z27" s="74">
        <f t="shared" ref="Z27:Z31" si="57">+Y27/W27</f>
        <v>5.1768173057313307</v>
      </c>
      <c r="AA27" s="74">
        <f>+(Z32-5)/4</f>
        <v>2.6723001055674489E-2</v>
      </c>
      <c r="AB27" s="74">
        <v>1.1200000000000001</v>
      </c>
      <c r="AC27" s="75">
        <f>+AA27/AB27</f>
        <v>2.3859822371137936E-2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x14ac:dyDescent="0.25">
      <c r="A28" s="16">
        <v>2</v>
      </c>
      <c r="B28" s="55" t="s">
        <v>13</v>
      </c>
      <c r="C28" s="9">
        <f>1/D27</f>
        <v>0.5</v>
      </c>
      <c r="D28" s="9">
        <v>1</v>
      </c>
      <c r="E28" s="9">
        <v>2</v>
      </c>
      <c r="F28" s="9">
        <v>4</v>
      </c>
      <c r="G28" s="3">
        <v>2</v>
      </c>
      <c r="L28" s="1"/>
      <c r="M28" s="69">
        <f t="shared" ref="M28:M31" si="58">+C28/C$32</f>
        <v>0.21126760563380281</v>
      </c>
      <c r="N28" s="70">
        <f t="shared" si="53"/>
        <v>0.23529411764705882</v>
      </c>
      <c r="O28" s="70">
        <f t="shared" si="54"/>
        <v>0.23529411764705882</v>
      </c>
      <c r="P28" s="70">
        <f t="shared" si="55"/>
        <v>0.25</v>
      </c>
      <c r="Q28" s="71">
        <f t="shared" si="56"/>
        <v>0.29629629629629628</v>
      </c>
      <c r="R28" s="1"/>
      <c r="S28" s="1"/>
      <c r="T28" s="1"/>
      <c r="U28" s="1"/>
      <c r="V28" s="16">
        <v>2</v>
      </c>
      <c r="W28" s="72">
        <f t="shared" ref="W28:W31" si="59">+AVERAGE(M28:U28)</f>
        <v>0.24563042744484337</v>
      </c>
      <c r="X28" s="1"/>
      <c r="Y28" s="73">
        <v>1.2741433075577648</v>
      </c>
      <c r="Z28" s="74">
        <f t="shared" si="57"/>
        <v>5.1872372686558768</v>
      </c>
      <c r="AA28" s="1"/>
      <c r="AB28" s="1"/>
      <c r="AC28" s="64"/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1</v>
      </c>
      <c r="AN28" s="89">
        <f>+VLOOKUP(D27,$AE$4:$AH$20,3,FALSE)</f>
        <v>2</v>
      </c>
      <c r="AO28" s="89">
        <f>+VLOOKUP(D27,$AE$4:$AH$20,4,FALSE)</f>
        <v>3</v>
      </c>
      <c r="AP28" s="89">
        <f>+VLOOKUP(E27,$AE$4:$AH$20,2,FALSE)</f>
        <v>2</v>
      </c>
      <c r="AQ28" s="89">
        <f>+VLOOKUP(E27,$AE$4:$AH$20,3,FALSE)</f>
        <v>3</v>
      </c>
      <c r="AR28" s="89">
        <f>+VLOOKUP(E27,$AE$4:$AH$20,3,FALSE)</f>
        <v>3</v>
      </c>
      <c r="AS28" s="89">
        <f>+VLOOKUP(F27,$AE$4:$AH$20,2,FALSE)</f>
        <v>4</v>
      </c>
      <c r="AT28" s="89">
        <f>+VLOOKUP(F27,$AE$4:$AH$20,3,FALSE)</f>
        <v>5</v>
      </c>
      <c r="AU28" s="89">
        <f>+VLOOKUP(F27,$AE$4:$AH$20,4,FALSE)</f>
        <v>6</v>
      </c>
      <c r="AV28" s="89">
        <f>+VLOOKUP(G27,$AE$4:$AH$20,2,FALSE)</f>
        <v>2</v>
      </c>
      <c r="AW28" s="89">
        <f>+VLOOKUP(G27,$AE$4:$AH$20,3,FALSE)</f>
        <v>3</v>
      </c>
      <c r="AX28" s="89">
        <f>+VLOOKUP(G27,$AE$4:$AH$20,4,FALSE)</f>
        <v>4</v>
      </c>
    </row>
    <row r="29" spans="1:50" x14ac:dyDescent="0.25">
      <c r="A29" s="16">
        <v>3</v>
      </c>
      <c r="B29" s="55" t="s">
        <v>14</v>
      </c>
      <c r="C29" s="9">
        <f>1/E27</f>
        <v>0.33333333333333331</v>
      </c>
      <c r="D29" s="9">
        <f>1/E28</f>
        <v>0.5</v>
      </c>
      <c r="E29" s="9">
        <v>1</v>
      </c>
      <c r="F29" s="9">
        <v>2</v>
      </c>
      <c r="G29" s="3">
        <v>0.5</v>
      </c>
      <c r="L29" s="1"/>
      <c r="M29" s="69">
        <f t="shared" si="58"/>
        <v>0.14084507042253519</v>
      </c>
      <c r="N29" s="70">
        <f t="shared" si="53"/>
        <v>0.11764705882352941</v>
      </c>
      <c r="O29" s="70">
        <f t="shared" si="54"/>
        <v>0.11764705882352941</v>
      </c>
      <c r="P29" s="70">
        <f t="shared" si="55"/>
        <v>0.125</v>
      </c>
      <c r="Q29" s="71">
        <f t="shared" si="56"/>
        <v>7.407407407407407E-2</v>
      </c>
      <c r="R29" s="1"/>
      <c r="S29" s="1"/>
      <c r="T29" s="1"/>
      <c r="U29" s="1"/>
      <c r="V29" s="16">
        <v>3</v>
      </c>
      <c r="W29" s="72">
        <f t="shared" si="59"/>
        <v>0.11504265242873361</v>
      </c>
      <c r="X29" s="1"/>
      <c r="Y29" s="73">
        <v>0.58126169873270128</v>
      </c>
      <c r="Z29" s="74">
        <f t="shared" si="57"/>
        <v>5.0525756009735616</v>
      </c>
      <c r="AA29" s="1"/>
      <c r="AB29" s="1"/>
      <c r="AC29" s="64"/>
      <c r="AJ29" s="89">
        <f t="shared" ref="AJ29:AJ32" si="60">+VLOOKUP(C28,$AE$4:$AH$20,2,FALSE)</f>
        <v>0.33333333333333331</v>
      </c>
      <c r="AK29" s="89">
        <f t="shared" ref="AK29:AK32" si="61">+VLOOKUP(C28,$AE$4:$AH$20,3,FALSE)</f>
        <v>0.5</v>
      </c>
      <c r="AL29" s="89">
        <f t="shared" ref="AL29:AL32" si="62">+VLOOKUP(C28,$AE$4:$AH$20,4,FALSE)</f>
        <v>1</v>
      </c>
      <c r="AM29" s="89">
        <f t="shared" ref="AM29:AM32" si="63">+VLOOKUP(D28,$AE$4:$AH$20,2,FALSE)</f>
        <v>1</v>
      </c>
      <c r="AN29" s="89">
        <f t="shared" ref="AN29:AN32" si="64">+VLOOKUP(D28,$AE$4:$AH$20,3,FALSE)</f>
        <v>1</v>
      </c>
      <c r="AO29" s="89">
        <f t="shared" ref="AO29:AO32" si="65">+VLOOKUP(D28,$AE$4:$AH$20,4,FALSE)</f>
        <v>1</v>
      </c>
      <c r="AP29" s="89">
        <f t="shared" ref="AP29:AP32" si="66">+VLOOKUP(E28,$AE$4:$AH$20,2,FALSE)</f>
        <v>1</v>
      </c>
      <c r="AQ29" s="89">
        <f t="shared" ref="AQ29:AQ32" si="67">+VLOOKUP(E28,$AE$4:$AH$20,3,FALSE)</f>
        <v>2</v>
      </c>
      <c r="AR29" s="89">
        <f t="shared" ref="AR29:AR32" si="68">+VLOOKUP(E28,$AE$4:$AH$20,3,FALSE)</f>
        <v>2</v>
      </c>
      <c r="AS29" s="89">
        <f t="shared" ref="AS29:AS32" si="69">+VLOOKUP(F28,$AE$4:$AH$20,2,FALSE)</f>
        <v>3</v>
      </c>
      <c r="AT29" s="89">
        <f t="shared" ref="AT29:AT32" si="70">+VLOOKUP(F28,$AE$4:$AH$20,3,FALSE)</f>
        <v>4</v>
      </c>
      <c r="AU29" s="89">
        <f t="shared" ref="AU29:AU32" si="71">+VLOOKUP(F28,$AE$4:$AH$20,4,FALSE)</f>
        <v>5</v>
      </c>
      <c r="AV29" s="89">
        <f t="shared" ref="AV29:AV32" si="72">+VLOOKUP(G28,$AE$4:$AH$20,2,FALSE)</f>
        <v>1</v>
      </c>
      <c r="AW29" s="89">
        <f t="shared" ref="AW29:AW32" si="73">+VLOOKUP(G28,$AE$4:$AH$20,3,FALSE)</f>
        <v>2</v>
      </c>
      <c r="AX29" s="89">
        <f t="shared" ref="AX29:AX32" si="74">+VLOOKUP(G28,$AE$4:$AH$20,4,FALSE)</f>
        <v>3</v>
      </c>
    </row>
    <row r="30" spans="1:50" x14ac:dyDescent="0.25">
      <c r="A30" s="16">
        <v>4</v>
      </c>
      <c r="B30" s="55" t="s">
        <v>15</v>
      </c>
      <c r="C30" s="9">
        <f>1/F27</f>
        <v>0.2</v>
      </c>
      <c r="D30" s="9">
        <f>1/F28</f>
        <v>0.25</v>
      </c>
      <c r="E30" s="9">
        <f>1/F29</f>
        <v>0.5</v>
      </c>
      <c r="F30" s="9">
        <v>1</v>
      </c>
      <c r="G30" s="10">
        <v>0.25</v>
      </c>
      <c r="L30" s="1"/>
      <c r="M30" s="69">
        <f t="shared" si="58"/>
        <v>8.4507042253521125E-2</v>
      </c>
      <c r="N30" s="70">
        <f t="shared" si="53"/>
        <v>5.8823529411764705E-2</v>
      </c>
      <c r="O30" s="70">
        <f t="shared" si="54"/>
        <v>5.8823529411764705E-2</v>
      </c>
      <c r="P30" s="70">
        <f t="shared" si="55"/>
        <v>6.25E-2</v>
      </c>
      <c r="Q30" s="71">
        <f t="shared" si="56"/>
        <v>3.7037037037037035E-2</v>
      </c>
      <c r="R30" s="1"/>
      <c r="S30" s="1"/>
      <c r="T30" s="1"/>
      <c r="U30" s="1"/>
      <c r="V30" s="16">
        <v>4</v>
      </c>
      <c r="W30" s="72">
        <f t="shared" si="59"/>
        <v>6.0338227622817521E-2</v>
      </c>
      <c r="X30" s="1"/>
      <c r="Y30" s="73">
        <v>0.30398424314952899</v>
      </c>
      <c r="Z30" s="74">
        <f t="shared" si="57"/>
        <v>5.0380041828503135</v>
      </c>
      <c r="AA30" s="1"/>
      <c r="AB30" s="1"/>
      <c r="AC30" s="64"/>
      <c r="AJ30" s="89">
        <f t="shared" si="60"/>
        <v>0.25</v>
      </c>
      <c r="AK30" s="89">
        <f t="shared" si="61"/>
        <v>0.33333333333333331</v>
      </c>
      <c r="AL30" s="89">
        <f t="shared" si="62"/>
        <v>0.5</v>
      </c>
      <c r="AM30" s="89">
        <f t="shared" si="63"/>
        <v>0.33333333333333331</v>
      </c>
      <c r="AN30" s="89">
        <f t="shared" si="64"/>
        <v>0.5</v>
      </c>
      <c r="AO30" s="89">
        <f t="shared" si="65"/>
        <v>1</v>
      </c>
      <c r="AP30" s="89">
        <f t="shared" si="66"/>
        <v>1</v>
      </c>
      <c r="AQ30" s="89">
        <f t="shared" si="67"/>
        <v>1</v>
      </c>
      <c r="AR30" s="89">
        <f t="shared" si="68"/>
        <v>1</v>
      </c>
      <c r="AS30" s="89">
        <f t="shared" si="69"/>
        <v>1</v>
      </c>
      <c r="AT30" s="89">
        <f t="shared" si="70"/>
        <v>2</v>
      </c>
      <c r="AU30" s="89">
        <f t="shared" si="71"/>
        <v>3</v>
      </c>
      <c r="AV30" s="89">
        <f t="shared" si="72"/>
        <v>0.33333333333333331</v>
      </c>
      <c r="AW30" s="89">
        <f t="shared" si="73"/>
        <v>0.5</v>
      </c>
      <c r="AX30" s="89">
        <f t="shared" si="74"/>
        <v>1</v>
      </c>
    </row>
    <row r="31" spans="1:50" ht="15.75" thickBot="1" x14ac:dyDescent="0.3">
      <c r="A31" s="19">
        <v>5</v>
      </c>
      <c r="B31" s="38" t="s">
        <v>16</v>
      </c>
      <c r="C31" s="11">
        <f>1/G27</f>
        <v>0.33333333333333331</v>
      </c>
      <c r="D31" s="11">
        <f>1/G28</f>
        <v>0.5</v>
      </c>
      <c r="E31" s="11">
        <f>1/G29</f>
        <v>2</v>
      </c>
      <c r="F31" s="11">
        <f>1/G30</f>
        <v>4</v>
      </c>
      <c r="G31" s="12">
        <v>1</v>
      </c>
      <c r="L31" s="1"/>
      <c r="M31" s="76">
        <f t="shared" si="58"/>
        <v>0.14084507042253519</v>
      </c>
      <c r="N31" s="77">
        <f t="shared" si="53"/>
        <v>0.11764705882352941</v>
      </c>
      <c r="O31" s="77">
        <f t="shared" si="54"/>
        <v>0.23529411764705882</v>
      </c>
      <c r="P31" s="77">
        <f t="shared" si="55"/>
        <v>0.25</v>
      </c>
      <c r="Q31" s="78">
        <f t="shared" si="56"/>
        <v>0.14814814814814814</v>
      </c>
      <c r="R31" s="1"/>
      <c r="S31" s="1"/>
      <c r="T31" s="1"/>
      <c r="U31" s="1"/>
      <c r="V31" s="19">
        <v>5</v>
      </c>
      <c r="W31" s="72">
        <f t="shared" si="59"/>
        <v>0.17838687900825428</v>
      </c>
      <c r="X31" s="1"/>
      <c r="Y31" s="73">
        <v>0.906174245911197</v>
      </c>
      <c r="Z31" s="74">
        <f t="shared" si="57"/>
        <v>5.0798256629024081</v>
      </c>
      <c r="AA31" s="1"/>
      <c r="AB31" s="1"/>
      <c r="AC31" s="64"/>
      <c r="AJ31" s="89">
        <f t="shared" si="60"/>
        <v>0.16666666666666666</v>
      </c>
      <c r="AK31" s="89">
        <f t="shared" si="61"/>
        <v>0.2</v>
      </c>
      <c r="AL31" s="89">
        <f t="shared" si="62"/>
        <v>0.25</v>
      </c>
      <c r="AM31" s="89">
        <f t="shared" si="63"/>
        <v>0.2</v>
      </c>
      <c r="AN31" s="89">
        <f t="shared" si="64"/>
        <v>0.25</v>
      </c>
      <c r="AO31" s="89">
        <f t="shared" si="65"/>
        <v>0.33333333333333331</v>
      </c>
      <c r="AP31" s="89">
        <f t="shared" si="66"/>
        <v>0.33333333333333331</v>
      </c>
      <c r="AQ31" s="89">
        <f t="shared" si="67"/>
        <v>0.5</v>
      </c>
      <c r="AR31" s="89">
        <f t="shared" si="68"/>
        <v>0.5</v>
      </c>
      <c r="AS31" s="89">
        <f t="shared" si="69"/>
        <v>1</v>
      </c>
      <c r="AT31" s="89">
        <f t="shared" si="70"/>
        <v>1</v>
      </c>
      <c r="AU31" s="89">
        <f t="shared" si="71"/>
        <v>1</v>
      </c>
      <c r="AV31" s="89">
        <f t="shared" si="72"/>
        <v>0.2</v>
      </c>
      <c r="AW31" s="89">
        <f t="shared" si="73"/>
        <v>0.25</v>
      </c>
      <c r="AX31" s="89">
        <f t="shared" si="74"/>
        <v>0.33333333333333331</v>
      </c>
    </row>
    <row r="32" spans="1:50" x14ac:dyDescent="0.25">
      <c r="B32" s="46"/>
      <c r="C32" s="70">
        <f>+SUM(C27:C31)</f>
        <v>2.3666666666666667</v>
      </c>
      <c r="D32" s="70">
        <f t="shared" ref="D32:G32" si="75">+SUM(D27:D31)</f>
        <v>4.25</v>
      </c>
      <c r="E32" s="70">
        <f t="shared" si="75"/>
        <v>8.5</v>
      </c>
      <c r="F32" s="70">
        <f t="shared" si="75"/>
        <v>16</v>
      </c>
      <c r="G32" s="70">
        <f t="shared" si="75"/>
        <v>6.75</v>
      </c>
      <c r="L32" s="64"/>
      <c r="M32" s="82"/>
      <c r="N32" s="9"/>
      <c r="O32" s="9"/>
      <c r="P32" s="9"/>
      <c r="Q32" s="9"/>
      <c r="R32" s="1"/>
      <c r="S32" s="1"/>
      <c r="T32" s="1"/>
      <c r="U32" s="1"/>
      <c r="W32" s="80"/>
      <c r="X32" s="1"/>
      <c r="Y32" s="81" t="s">
        <v>19</v>
      </c>
      <c r="Z32" s="74">
        <f>+AVERAGE(Z27:Z31)</f>
        <v>5.106892004222698</v>
      </c>
      <c r="AA32" s="1"/>
      <c r="AB32" s="1"/>
      <c r="AC32" s="64"/>
      <c r="AJ32" s="89">
        <f t="shared" si="60"/>
        <v>0.25</v>
      </c>
      <c r="AK32" s="89">
        <f t="shared" si="61"/>
        <v>0.33333333333333331</v>
      </c>
      <c r="AL32" s="89">
        <f t="shared" si="62"/>
        <v>0.5</v>
      </c>
      <c r="AM32" s="89">
        <f t="shared" si="63"/>
        <v>0.33333333333333331</v>
      </c>
      <c r="AN32" s="89">
        <f t="shared" si="64"/>
        <v>0.5</v>
      </c>
      <c r="AO32" s="89">
        <f t="shared" si="65"/>
        <v>1</v>
      </c>
      <c r="AP32" s="89">
        <f t="shared" si="66"/>
        <v>1</v>
      </c>
      <c r="AQ32" s="89">
        <f t="shared" si="67"/>
        <v>2</v>
      </c>
      <c r="AR32" s="89">
        <f t="shared" si="68"/>
        <v>2</v>
      </c>
      <c r="AS32" s="89">
        <f t="shared" si="69"/>
        <v>3</v>
      </c>
      <c r="AT32" s="89">
        <f t="shared" si="70"/>
        <v>4</v>
      </c>
      <c r="AU32" s="89">
        <f t="shared" si="71"/>
        <v>5</v>
      </c>
      <c r="AV32" s="89">
        <f t="shared" si="72"/>
        <v>1</v>
      </c>
      <c r="AW32" s="89">
        <f t="shared" si="73"/>
        <v>1</v>
      </c>
      <c r="AX32" s="89">
        <f t="shared" si="74"/>
        <v>1</v>
      </c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8A5E-076E-4456-A16E-38574962AC21}">
  <dimension ref="A3:AX32"/>
  <sheetViews>
    <sheetView topLeftCell="W6" zoomScale="85" zoomScaleNormal="85" workbookViewId="0">
      <selection activeCell="Z1" sqref="A1:XFD1048576"/>
    </sheetView>
  </sheetViews>
  <sheetFormatPr defaultRowHeight="15" x14ac:dyDescent="0.25"/>
  <cols>
    <col min="1" max="1" width="8.85546875" style="57"/>
    <col min="2" max="2" width="39.7109375" customWidth="1"/>
    <col min="12" max="12" width="8.85546875" style="47"/>
    <col min="13" max="13" width="8.85546875" style="57"/>
    <col min="22" max="22" width="8.85546875" style="47"/>
    <col min="23" max="23" width="12.140625" style="57" customWidth="1"/>
    <col min="25" max="25" width="10.140625" customWidth="1"/>
    <col min="29" max="29" width="8.85546875" style="47"/>
  </cols>
  <sheetData>
    <row r="3" spans="1:47" ht="15.75" thickBot="1" x14ac:dyDescent="0.3">
      <c r="B3" s="48" t="s">
        <v>0</v>
      </c>
      <c r="AE3" s="86" t="s">
        <v>20</v>
      </c>
      <c r="AF3" s="91" t="s">
        <v>21</v>
      </c>
      <c r="AG3" s="91"/>
      <c r="AH3" s="9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4">
        <v>0</v>
      </c>
      <c r="B4" s="39" t="s">
        <v>1</v>
      </c>
      <c r="C4" s="5">
        <v>1</v>
      </c>
      <c r="D4" s="5">
        <v>2</v>
      </c>
      <c r="E4" s="6">
        <v>3</v>
      </c>
      <c r="F4" s="13"/>
      <c r="G4" s="13"/>
      <c r="L4" s="66" t="s">
        <v>17</v>
      </c>
      <c r="M4" s="14">
        <v>1</v>
      </c>
      <c r="N4" s="5">
        <v>2</v>
      </c>
      <c r="O4" s="6">
        <v>3</v>
      </c>
      <c r="P4" s="13"/>
      <c r="Q4" s="13"/>
      <c r="R4" s="1"/>
      <c r="S4" s="1"/>
      <c r="T4" s="1"/>
      <c r="U4" s="1"/>
      <c r="V4" s="83">
        <v>0</v>
      </c>
      <c r="W4" s="16" t="s">
        <v>18</v>
      </c>
      <c r="X4" s="1"/>
      <c r="Y4" s="13"/>
      <c r="Z4" s="1"/>
      <c r="AA4" s="1"/>
      <c r="AB4" s="1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7">
        <v>1</v>
      </c>
      <c r="B5" s="1" t="s">
        <v>2</v>
      </c>
      <c r="C5" s="9">
        <v>1</v>
      </c>
      <c r="D5" s="9">
        <v>2</v>
      </c>
      <c r="E5" s="10">
        <v>0.16666666666666666</v>
      </c>
      <c r="F5" s="9"/>
      <c r="G5" s="9"/>
      <c r="L5" s="68">
        <f>+AC5</f>
        <v>4.6828722377486476E-2</v>
      </c>
      <c r="M5" s="69">
        <f>+C5/C$8</f>
        <v>0.13333333333333333</v>
      </c>
      <c r="N5" s="70">
        <f t="shared" ref="N5:N7" si="0">+D5/D$8</f>
        <v>0.22222222222222221</v>
      </c>
      <c r="O5" s="71">
        <f t="shared" ref="O5:O7" si="1">+E5/E$8</f>
        <v>0.125</v>
      </c>
      <c r="P5" s="9"/>
      <c r="Q5" s="9"/>
      <c r="R5" s="1"/>
      <c r="S5" s="1"/>
      <c r="T5" s="1"/>
      <c r="U5" s="1"/>
      <c r="V5" s="84">
        <v>1</v>
      </c>
      <c r="W5" s="72">
        <f t="shared" ref="W5:W7" si="2">+AVERAGE(M5:U5)</f>
        <v>0.16018518518518518</v>
      </c>
      <c r="X5" s="1"/>
      <c r="Y5" s="73">
        <f t="array" ref="Y5:Y7">+MMULT(C5:E7,W5:W7)</f>
        <v>0.48518518518518516</v>
      </c>
      <c r="Z5" s="74">
        <f>+Y5/W5</f>
        <v>3.0289017341040463</v>
      </c>
      <c r="AA5" s="74">
        <f>+(Z9-3)/2</f>
        <v>2.7160658978942154E-2</v>
      </c>
      <c r="AB5" s="74">
        <v>0.57999999999999996</v>
      </c>
      <c r="AC5" s="75">
        <f>+AA5/AB5</f>
        <v>4.6828722377486476E-2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I5" s="1"/>
      <c r="AJ5" s="92"/>
      <c r="AK5" s="92"/>
      <c r="AL5" s="92"/>
      <c r="AM5" s="92"/>
      <c r="AN5" s="92"/>
      <c r="AO5" s="92"/>
      <c r="AP5" s="92"/>
      <c r="AQ5" s="92"/>
      <c r="AR5" s="92"/>
    </row>
    <row r="6" spans="1:47" x14ac:dyDescent="0.25">
      <c r="A6" s="7">
        <v>2</v>
      </c>
      <c r="B6" s="1" t="s">
        <v>3</v>
      </c>
      <c r="C6" s="9">
        <f>1/D5</f>
        <v>0.5</v>
      </c>
      <c r="D6" s="9">
        <v>1</v>
      </c>
      <c r="E6" s="10">
        <v>0.16666666666666666</v>
      </c>
      <c r="F6" s="9"/>
      <c r="G6" s="9"/>
      <c r="L6" s="1"/>
      <c r="M6" s="69">
        <f t="shared" ref="M6:M7" si="4">+C6/C$8</f>
        <v>6.6666666666666666E-2</v>
      </c>
      <c r="N6" s="70">
        <f t="shared" si="0"/>
        <v>0.1111111111111111</v>
      </c>
      <c r="O6" s="71">
        <f t="shared" si="1"/>
        <v>0.125</v>
      </c>
      <c r="P6" s="9"/>
      <c r="Q6" s="9"/>
      <c r="R6" s="1"/>
      <c r="S6" s="1"/>
      <c r="T6" s="1"/>
      <c r="U6" s="1"/>
      <c r="V6" s="84">
        <v>2</v>
      </c>
      <c r="W6" s="72">
        <f t="shared" si="2"/>
        <v>0.10092592592592592</v>
      </c>
      <c r="X6" s="1"/>
      <c r="Y6" s="73">
        <v>0.3041666666666667</v>
      </c>
      <c r="Z6" s="74">
        <f t="shared" ref="Z6:Z7" si="5">+Y6/W6</f>
        <v>3.0137614678899087</v>
      </c>
      <c r="AA6" s="1"/>
      <c r="AB6" s="1"/>
      <c r="AC6" s="64"/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I6" s="1"/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1</v>
      </c>
      <c r="AN6" s="89">
        <f>+VLOOKUP(D5,$AE$4:$AH$20,3,FALSE)</f>
        <v>2</v>
      </c>
      <c r="AO6" s="89">
        <f>+VLOOKUP(D5,$AE$4:$AH$20,4,FALSE)</f>
        <v>3</v>
      </c>
      <c r="AP6" s="89">
        <f>+VLOOKUP(E5,$AE$4:$AH$20,2,FALSE)</f>
        <v>0.14285714285714285</v>
      </c>
      <c r="AQ6" s="89">
        <f>+VLOOKUP(E5,$AE$4:$AH$20,3,FALSE)</f>
        <v>0.16666666666666666</v>
      </c>
      <c r="AR6" s="89">
        <f>+VLOOKUP(E5,$AE$4:$AH$20,3,FALSE)</f>
        <v>0.16666666666666666</v>
      </c>
    </row>
    <row r="7" spans="1:47" ht="15.75" thickBot="1" x14ac:dyDescent="0.3">
      <c r="A7" s="8">
        <v>3</v>
      </c>
      <c r="B7" s="40" t="s">
        <v>4</v>
      </c>
      <c r="C7" s="11">
        <f>1/E5</f>
        <v>6</v>
      </c>
      <c r="D7" s="11">
        <f>1/E6</f>
        <v>6</v>
      </c>
      <c r="E7" s="12">
        <v>1</v>
      </c>
      <c r="F7" s="9"/>
      <c r="G7" s="9"/>
      <c r="L7" s="1"/>
      <c r="M7" s="76">
        <f t="shared" si="4"/>
        <v>0.8</v>
      </c>
      <c r="N7" s="77">
        <f t="shared" si="0"/>
        <v>0.66666666666666663</v>
      </c>
      <c r="O7" s="78">
        <f t="shared" si="1"/>
        <v>0.75</v>
      </c>
      <c r="P7" s="9"/>
      <c r="Q7" s="9"/>
      <c r="R7" s="1"/>
      <c r="S7" s="1"/>
      <c r="T7" s="1"/>
      <c r="U7" s="1"/>
      <c r="V7" s="85">
        <v>3</v>
      </c>
      <c r="W7" s="72">
        <f t="shared" si="2"/>
        <v>0.73888888888888893</v>
      </c>
      <c r="X7" s="1"/>
      <c r="Y7" s="73">
        <v>2.3055555555555554</v>
      </c>
      <c r="Z7" s="74">
        <f t="shared" si="5"/>
        <v>3.1203007518796988</v>
      </c>
      <c r="AA7" s="1"/>
      <c r="AB7" s="1"/>
      <c r="AC7" s="64"/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I7" s="1"/>
      <c r="AJ7" s="89">
        <f t="shared" ref="AJ7:AJ8" si="8">+VLOOKUP(C6,$AE$4:$AH$20,2,FALSE)</f>
        <v>0.33333333333333331</v>
      </c>
      <c r="AK7" s="89">
        <f t="shared" ref="AK7:AK8" si="9">+VLOOKUP(C6,$AE$4:$AH$20,3,FALSE)</f>
        <v>0.5</v>
      </c>
      <c r="AL7" s="89">
        <f t="shared" ref="AL7:AL8" si="10">+VLOOKUP(C6,$AE$4:$AH$20,4,FALSE)</f>
        <v>1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0.14285714285714285</v>
      </c>
      <c r="AQ7" s="89">
        <f t="shared" ref="AQ7:AQ8" si="15">+VLOOKUP(E6,$AE$4:$AH$20,3,FALSE)</f>
        <v>0.16666666666666666</v>
      </c>
      <c r="AR7" s="89">
        <f t="shared" ref="AR7:AR8" si="16">+VLOOKUP(E6,$AE$4:$AH$20,3,FALSE)</f>
        <v>0.16666666666666666</v>
      </c>
    </row>
    <row r="8" spans="1:47" x14ac:dyDescent="0.25">
      <c r="A8" s="7"/>
      <c r="C8" s="2">
        <f>+SUM(C5:C7)</f>
        <v>7.5</v>
      </c>
      <c r="D8" s="2">
        <f>+SUM(D5:D7)</f>
        <v>9</v>
      </c>
      <c r="E8" s="2">
        <f>+SUM(E5:E7)</f>
        <v>1.3333333333333333</v>
      </c>
      <c r="F8" s="9"/>
      <c r="G8" s="9"/>
      <c r="L8" s="1"/>
      <c r="M8" s="79"/>
      <c r="N8" s="2"/>
      <c r="O8" s="2"/>
      <c r="P8" s="9"/>
      <c r="Q8" s="9"/>
      <c r="R8" s="1"/>
      <c r="S8" s="1"/>
      <c r="T8" s="1"/>
      <c r="U8" s="1"/>
      <c r="W8" s="80"/>
      <c r="X8" s="1"/>
      <c r="Y8" s="73"/>
      <c r="Z8" s="74"/>
      <c r="AA8" s="1"/>
      <c r="AB8" s="1"/>
      <c r="AC8" s="6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I8" s="1"/>
      <c r="AJ8" s="89">
        <f t="shared" si="8"/>
        <v>5</v>
      </c>
      <c r="AK8" s="89">
        <f t="shared" si="9"/>
        <v>6</v>
      </c>
      <c r="AL8" s="89">
        <f t="shared" si="10"/>
        <v>7</v>
      </c>
      <c r="AM8" s="89">
        <f t="shared" si="11"/>
        <v>5</v>
      </c>
      <c r="AN8" s="89">
        <f t="shared" si="12"/>
        <v>6</v>
      </c>
      <c r="AO8" s="89">
        <f t="shared" si="13"/>
        <v>7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7" x14ac:dyDescent="0.25">
      <c r="A9" s="7"/>
      <c r="C9" s="9"/>
      <c r="D9" s="9"/>
      <c r="E9" s="9"/>
      <c r="F9" s="9"/>
      <c r="G9" s="9"/>
      <c r="L9" s="64"/>
      <c r="M9" s="79"/>
      <c r="N9" s="2"/>
      <c r="O9" s="2"/>
      <c r="P9" s="2"/>
      <c r="Q9" s="2"/>
      <c r="R9" s="1"/>
      <c r="S9" s="1"/>
      <c r="T9" s="1"/>
      <c r="U9" s="1"/>
      <c r="W9" s="80"/>
      <c r="X9" s="1"/>
      <c r="Y9" s="81" t="s">
        <v>19</v>
      </c>
      <c r="Z9" s="74">
        <f>+AVERAGE(Z5:Z8)</f>
        <v>3.0543213179578843</v>
      </c>
      <c r="AA9" s="1"/>
      <c r="AB9" s="1"/>
      <c r="AC9" s="64"/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  <c r="AI9" s="1"/>
    </row>
    <row r="10" spans="1:47" ht="15.75" thickBot="1" x14ac:dyDescent="0.3">
      <c r="C10" s="2"/>
      <c r="D10" s="2"/>
      <c r="E10" s="2"/>
      <c r="F10" s="2"/>
      <c r="G10" s="2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7" x14ac:dyDescent="0.25">
      <c r="A11" s="14">
        <v>0</v>
      </c>
      <c r="B11" s="15" t="s">
        <v>2</v>
      </c>
      <c r="C11" s="5">
        <v>1</v>
      </c>
      <c r="D11" s="5">
        <v>2</v>
      </c>
      <c r="E11" s="5">
        <v>3</v>
      </c>
      <c r="F11" s="6">
        <v>4</v>
      </c>
      <c r="G11" s="2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R11" s="1"/>
      <c r="S11" s="1"/>
      <c r="T11" s="1"/>
      <c r="U11" s="1"/>
      <c r="V11" s="14">
        <v>0</v>
      </c>
      <c r="W11" s="16" t="s">
        <v>18</v>
      </c>
      <c r="X11" s="1"/>
      <c r="Y11" s="13"/>
      <c r="Z11" s="1"/>
      <c r="AA11" s="1"/>
      <c r="AB11" s="1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 x14ac:dyDescent="0.25">
      <c r="A12" s="16">
        <v>1</v>
      </c>
      <c r="B12" s="51" t="s">
        <v>5</v>
      </c>
      <c r="C12" s="9">
        <v>1</v>
      </c>
      <c r="D12" s="9">
        <v>6</v>
      </c>
      <c r="E12" s="9">
        <v>6</v>
      </c>
      <c r="F12" s="10">
        <v>6</v>
      </c>
      <c r="G12" s="2"/>
      <c r="L12" s="68">
        <f>+AC12</f>
        <v>0</v>
      </c>
      <c r="M12" s="69">
        <f>+C12/C$16</f>
        <v>0.66666666666666652</v>
      </c>
      <c r="N12" s="70">
        <f t="shared" ref="N12:N15" si="17">+D12/D$16</f>
        <v>0.66666666666666663</v>
      </c>
      <c r="O12" s="70">
        <f t="shared" ref="O12:O15" si="18">+E12/E$16</f>
        <v>0.66666666666666663</v>
      </c>
      <c r="P12" s="71">
        <f t="shared" ref="P12:P15" si="19">+F12/F$16</f>
        <v>0.66666666666666663</v>
      </c>
      <c r="Q12" s="9"/>
      <c r="R12" s="1"/>
      <c r="S12" s="1"/>
      <c r="T12" s="1"/>
      <c r="U12" s="1"/>
      <c r="V12" s="16">
        <v>1</v>
      </c>
      <c r="W12" s="72">
        <f t="shared" ref="W12:W15" si="20">+AVERAGE(M12:U12)</f>
        <v>0.66666666666666652</v>
      </c>
      <c r="X12" s="1"/>
      <c r="Y12" s="73">
        <f t="array" ref="Y12:Y15">+MMULT(C12:F15,W12:W15)</f>
        <v>2.6666666666666661</v>
      </c>
      <c r="Z12" s="74">
        <f>+Y12/W12</f>
        <v>4</v>
      </c>
      <c r="AA12" s="74">
        <f>+(Z16-4)/3</f>
        <v>0</v>
      </c>
      <c r="AB12" s="74">
        <v>0.9</v>
      </c>
      <c r="AC12" s="75">
        <f>+AA12/AB12</f>
        <v>0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I12" s="1"/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7" x14ac:dyDescent="0.25">
      <c r="A13" s="16">
        <v>2</v>
      </c>
      <c r="B13" s="51" t="s">
        <v>6</v>
      </c>
      <c r="C13" s="9">
        <f>1/D12</f>
        <v>0.16666666666666666</v>
      </c>
      <c r="D13" s="9">
        <v>1</v>
      </c>
      <c r="E13" s="9">
        <v>1</v>
      </c>
      <c r="F13" s="10">
        <v>1</v>
      </c>
      <c r="G13" s="2"/>
      <c r="L13" s="1"/>
      <c r="M13" s="69">
        <f t="shared" ref="M13:M15" si="23">+C13/C$16</f>
        <v>0.11111111111111109</v>
      </c>
      <c r="N13" s="70">
        <f t="shared" si="17"/>
        <v>0.1111111111111111</v>
      </c>
      <c r="O13" s="70">
        <f t="shared" si="18"/>
        <v>0.1111111111111111</v>
      </c>
      <c r="P13" s="71">
        <f t="shared" si="19"/>
        <v>0.1111111111111111</v>
      </c>
      <c r="Q13" s="9"/>
      <c r="R13" s="1"/>
      <c r="S13" s="1"/>
      <c r="T13" s="1"/>
      <c r="U13" s="1"/>
      <c r="V13" s="16">
        <v>2</v>
      </c>
      <c r="W13" s="72">
        <f t="shared" si="20"/>
        <v>0.1111111111111111</v>
      </c>
      <c r="X13" s="1"/>
      <c r="Y13" s="73">
        <v>0.44444444444444436</v>
      </c>
      <c r="Z13" s="74">
        <f t="shared" ref="Z13:Z15" si="24">+Y13/W13</f>
        <v>3.9999999999999996</v>
      </c>
      <c r="AA13" s="1"/>
      <c r="AB13" s="1"/>
      <c r="AC13" s="64"/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I13" s="1"/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5</v>
      </c>
      <c r="AN13" s="89">
        <f>+VLOOKUP(D12,$AE$4:$AH$20,3,FALSE)</f>
        <v>6</v>
      </c>
      <c r="AO13" s="89">
        <f>+VLOOKUP(D12,$AE$4:$AH$20,4,FALSE)</f>
        <v>7</v>
      </c>
      <c r="AP13" s="89">
        <f>+VLOOKUP(E12,$AE$4:$AH$20,2,FALSE)</f>
        <v>5</v>
      </c>
      <c r="AQ13" s="89">
        <f>+VLOOKUP(E12,$AE$4:$AH$20,3,FALSE)</f>
        <v>6</v>
      </c>
      <c r="AR13" s="89">
        <f>+VLOOKUP(E12,$AE$4:$AH$20,3,FALSE)</f>
        <v>6</v>
      </c>
    </row>
    <row r="14" spans="1:47" x14ac:dyDescent="0.25">
      <c r="A14" s="16">
        <v>3</v>
      </c>
      <c r="B14" s="51" t="s">
        <v>7</v>
      </c>
      <c r="C14" s="9">
        <f>1/E12</f>
        <v>0.16666666666666666</v>
      </c>
      <c r="D14" s="9">
        <f>1/E13</f>
        <v>1</v>
      </c>
      <c r="E14" s="9">
        <v>1</v>
      </c>
      <c r="F14" s="10">
        <v>1</v>
      </c>
      <c r="G14" s="2"/>
      <c r="L14" s="1"/>
      <c r="M14" s="69">
        <f t="shared" si="23"/>
        <v>0.11111111111111109</v>
      </c>
      <c r="N14" s="70">
        <f t="shared" si="17"/>
        <v>0.1111111111111111</v>
      </c>
      <c r="O14" s="70">
        <f t="shared" si="18"/>
        <v>0.1111111111111111</v>
      </c>
      <c r="P14" s="71">
        <f t="shared" si="19"/>
        <v>0.1111111111111111</v>
      </c>
      <c r="Q14" s="9"/>
      <c r="R14" s="1"/>
      <c r="S14" s="1"/>
      <c r="T14" s="1"/>
      <c r="U14" s="1"/>
      <c r="V14" s="16">
        <v>3</v>
      </c>
      <c r="W14" s="72">
        <f t="shared" si="20"/>
        <v>0.1111111111111111</v>
      </c>
      <c r="X14" s="1"/>
      <c r="Y14" s="73">
        <v>0.44444444444444436</v>
      </c>
      <c r="Z14" s="74">
        <f t="shared" si="24"/>
        <v>3.9999999999999996</v>
      </c>
      <c r="AA14" s="1"/>
      <c r="AB14" s="1"/>
      <c r="AC14" s="64"/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I14" s="1"/>
      <c r="AJ14" s="89">
        <f t="shared" ref="AJ14:AJ15" si="28">+VLOOKUP(C13,$AE$4:$AH$20,2,FALSE)</f>
        <v>0.14285714285714285</v>
      </c>
      <c r="AK14" s="89">
        <f t="shared" ref="AK14:AK15" si="29">+VLOOKUP(C13,$AE$4:$AH$20,3,FALSE)</f>
        <v>0.16666666666666666</v>
      </c>
      <c r="AL14" s="89">
        <f t="shared" ref="AL14:AL15" si="30">+VLOOKUP(C13,$AE$4:$AH$20,4,FALSE)</f>
        <v>0.2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1</v>
      </c>
      <c r="AQ14" s="89">
        <f t="shared" ref="AQ14:AQ15" si="35">+VLOOKUP(E13,$AE$4:$AH$20,3,FALSE)</f>
        <v>1</v>
      </c>
      <c r="AR14" s="89">
        <f t="shared" ref="AR14:AR15" si="36">+VLOOKUP(E13,$AE$4:$AH$20,3,FALSE)</f>
        <v>1</v>
      </c>
    </row>
    <row r="15" spans="1:47" ht="15.75" thickBot="1" x14ac:dyDescent="0.3">
      <c r="A15" s="17">
        <v>4</v>
      </c>
      <c r="B15" s="38" t="s">
        <v>8</v>
      </c>
      <c r="C15" s="11">
        <f>1/F12</f>
        <v>0.16666666666666666</v>
      </c>
      <c r="D15" s="11">
        <f>1/F13</f>
        <v>1</v>
      </c>
      <c r="E15" s="11">
        <f>1/F14</f>
        <v>1</v>
      </c>
      <c r="F15" s="12">
        <v>1</v>
      </c>
      <c r="G15" s="2"/>
      <c r="L15" s="1"/>
      <c r="M15" s="76">
        <f t="shared" si="23"/>
        <v>0.11111111111111109</v>
      </c>
      <c r="N15" s="77">
        <f t="shared" si="17"/>
        <v>0.1111111111111111</v>
      </c>
      <c r="O15" s="77">
        <f t="shared" si="18"/>
        <v>0.1111111111111111</v>
      </c>
      <c r="P15" s="78">
        <f t="shared" si="19"/>
        <v>0.1111111111111111</v>
      </c>
      <c r="Q15" s="9"/>
      <c r="R15" s="1"/>
      <c r="S15" s="1"/>
      <c r="T15" s="1"/>
      <c r="U15" s="1"/>
      <c r="V15" s="17">
        <v>4</v>
      </c>
      <c r="W15" s="72">
        <f t="shared" si="20"/>
        <v>0.1111111111111111</v>
      </c>
      <c r="X15" s="1"/>
      <c r="Y15" s="73">
        <v>0.44444444444444436</v>
      </c>
      <c r="Z15" s="74">
        <f t="shared" si="24"/>
        <v>3.9999999999999996</v>
      </c>
      <c r="AA15" s="1"/>
      <c r="AB15" s="1"/>
      <c r="AC15" s="64"/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I15" s="1"/>
      <c r="AJ15" s="89">
        <f t="shared" si="28"/>
        <v>0.14285714285714285</v>
      </c>
      <c r="AK15" s="89">
        <f t="shared" si="29"/>
        <v>0.16666666666666666</v>
      </c>
      <c r="AL15" s="89">
        <f t="shared" si="30"/>
        <v>0.2</v>
      </c>
      <c r="AM15" s="89">
        <f t="shared" si="31"/>
        <v>1</v>
      </c>
      <c r="AN15" s="89">
        <f t="shared" si="32"/>
        <v>1</v>
      </c>
      <c r="AO15" s="89">
        <f t="shared" si="33"/>
        <v>1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7" x14ac:dyDescent="0.25">
      <c r="A16" s="58"/>
      <c r="B16" s="53"/>
      <c r="C16" s="2">
        <f>+SUM(C12:C15)</f>
        <v>1.5000000000000002</v>
      </c>
      <c r="D16" s="2">
        <f t="shared" ref="D16:F16" si="38">+SUM(D12:D15)</f>
        <v>9</v>
      </c>
      <c r="E16" s="2">
        <f t="shared" si="38"/>
        <v>9</v>
      </c>
      <c r="F16" s="2">
        <f t="shared" si="38"/>
        <v>9</v>
      </c>
      <c r="G16" s="2"/>
      <c r="L16" s="64"/>
      <c r="M16" s="79"/>
      <c r="N16" s="2"/>
      <c r="O16" s="2"/>
      <c r="P16" s="2"/>
      <c r="Q16" s="2"/>
      <c r="R16" s="1"/>
      <c r="S16" s="1"/>
      <c r="T16" s="1"/>
      <c r="U16" s="1"/>
      <c r="W16" s="80"/>
      <c r="X16" s="1"/>
      <c r="Y16" s="81" t="s">
        <v>19</v>
      </c>
      <c r="Z16" s="74">
        <f>+AVERAGE(Z12:Z15)</f>
        <v>4</v>
      </c>
      <c r="AA16" s="1"/>
      <c r="AB16" s="1"/>
      <c r="AC16" s="64"/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  <c r="AI16" s="1"/>
    </row>
    <row r="17" spans="1:50" x14ac:dyDescent="0.25"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0" ht="15.75" thickBot="1" x14ac:dyDescent="0.3"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0" x14ac:dyDescent="0.25">
      <c r="A19" s="14">
        <v>0</v>
      </c>
      <c r="B19" s="5" t="s">
        <v>4</v>
      </c>
      <c r="C19" s="5">
        <v>1</v>
      </c>
      <c r="D19" s="5">
        <v>2</v>
      </c>
      <c r="E19" s="6">
        <v>3</v>
      </c>
      <c r="F19" s="59"/>
      <c r="G19" s="59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R19" s="1"/>
      <c r="S19" s="1"/>
      <c r="T19" s="1"/>
      <c r="U19" s="1"/>
      <c r="V19" s="83">
        <v>0</v>
      </c>
      <c r="W19" s="16" t="s">
        <v>18</v>
      </c>
      <c r="X19" s="1"/>
      <c r="Y19" s="13"/>
      <c r="Z19" s="1"/>
      <c r="AA19" s="1"/>
      <c r="AB19" s="1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0" x14ac:dyDescent="0.25">
      <c r="A20" s="16">
        <v>1</v>
      </c>
      <c r="B20" s="55" t="s">
        <v>9</v>
      </c>
      <c r="C20" s="9">
        <v>1</v>
      </c>
      <c r="D20" s="9">
        <v>6</v>
      </c>
      <c r="E20" s="10">
        <v>1</v>
      </c>
      <c r="F20" s="9"/>
      <c r="G20" s="9"/>
      <c r="L20" s="68">
        <f>+AC20</f>
        <v>4.6447431487717239E-2</v>
      </c>
      <c r="M20" s="69">
        <f>+C20/C$23</f>
        <v>0.46153846153846145</v>
      </c>
      <c r="N20" s="70">
        <f t="shared" ref="N20:N22" si="39">+D20/D$23</f>
        <v>0.6</v>
      </c>
      <c r="O20" s="71">
        <f t="shared" ref="O20:O22" si="40">+E20/E$23</f>
        <v>0.4285714285714286</v>
      </c>
      <c r="P20" s="9"/>
      <c r="Q20" s="9"/>
      <c r="R20" s="1"/>
      <c r="S20" s="1"/>
      <c r="T20" s="1"/>
      <c r="U20" s="1"/>
      <c r="V20" s="84">
        <v>1</v>
      </c>
      <c r="W20" s="72">
        <f t="shared" ref="W20:W22" si="41">+AVERAGE(M20:U20)</f>
        <v>0.49670329670329666</v>
      </c>
      <c r="X20" s="1"/>
      <c r="Y20" s="73">
        <f t="array" ref="Y20:Y22">+MMULT(C20:E22,W20:W22)</f>
        <v>1.5329670329670328</v>
      </c>
      <c r="Z20" s="74">
        <f>+Y20/W20</f>
        <v>3.086283185840708</v>
      </c>
      <c r="AA20" s="74">
        <f>+(Z24-3)/2</f>
        <v>2.6939510262875999E-2</v>
      </c>
      <c r="AB20" s="74">
        <v>0.57999999999999996</v>
      </c>
      <c r="AC20" s="75">
        <f>+AA20/AB20</f>
        <v>4.6447431487717239E-2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I20" s="1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16">
        <v>2</v>
      </c>
      <c r="B21" s="55" t="s">
        <v>10</v>
      </c>
      <c r="C21" s="9">
        <f>1/D20</f>
        <v>0.16666666666666666</v>
      </c>
      <c r="D21" s="9">
        <v>1</v>
      </c>
      <c r="E21" s="10">
        <v>0.33333333333333331</v>
      </c>
      <c r="F21" s="9"/>
      <c r="G21" s="9"/>
      <c r="L21" s="1"/>
      <c r="M21" s="69">
        <f t="shared" ref="M21:M22" si="42">+C21/C$23</f>
        <v>7.6923076923076913E-2</v>
      </c>
      <c r="N21" s="70">
        <f t="shared" si="39"/>
        <v>0.1</v>
      </c>
      <c r="O21" s="71">
        <f t="shared" si="40"/>
        <v>0.14285714285714288</v>
      </c>
      <c r="P21" s="9"/>
      <c r="Q21" s="9"/>
      <c r="R21" s="1"/>
      <c r="S21" s="1"/>
      <c r="T21" s="1"/>
      <c r="U21" s="1"/>
      <c r="V21" s="84">
        <v>2</v>
      </c>
      <c r="W21" s="72">
        <f t="shared" si="41"/>
        <v>0.10659340659340659</v>
      </c>
      <c r="X21" s="1"/>
      <c r="Y21" s="73">
        <v>0.32161172161172158</v>
      </c>
      <c r="Z21" s="74">
        <f t="shared" ref="Z21:Z22" si="43">+Y21/W21</f>
        <v>3.0171821305841924</v>
      </c>
      <c r="AA21" s="1"/>
      <c r="AB21" s="1"/>
      <c r="AC21" s="64"/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5</v>
      </c>
      <c r="AN21" s="89">
        <f>+VLOOKUP(D20,$AE$4:$AH$20,3,FALSE)</f>
        <v>6</v>
      </c>
      <c r="AO21" s="89">
        <f>+VLOOKUP(D20,$AE$4:$AH$20,4,FALSE)</f>
        <v>7</v>
      </c>
      <c r="AP21" s="89">
        <f>+VLOOKUP(E20,$AE$4:$AH$20,2,FALSE)</f>
        <v>1</v>
      </c>
      <c r="AQ21" s="89">
        <f>+VLOOKUP(E20,$AE$4:$AH$20,3,FALSE)</f>
        <v>1</v>
      </c>
      <c r="AR21" s="89">
        <f>+VLOOKUP(E20,$AE$4:$AH$20,3,FALSE)</f>
        <v>1</v>
      </c>
    </row>
    <row r="22" spans="1:50" ht="15.75" thickBot="1" x14ac:dyDescent="0.3">
      <c r="A22" s="17">
        <v>3</v>
      </c>
      <c r="B22" s="38" t="s">
        <v>11</v>
      </c>
      <c r="C22" s="11">
        <f>1/E20</f>
        <v>1</v>
      </c>
      <c r="D22" s="11">
        <f>1/E21</f>
        <v>3</v>
      </c>
      <c r="E22" s="12">
        <v>1</v>
      </c>
      <c r="F22" s="9"/>
      <c r="G22" s="9"/>
      <c r="L22" s="1"/>
      <c r="M22" s="76">
        <f t="shared" si="42"/>
        <v>0.46153846153846145</v>
      </c>
      <c r="N22" s="77">
        <f t="shared" si="39"/>
        <v>0.3</v>
      </c>
      <c r="O22" s="78">
        <f t="shared" si="40"/>
        <v>0.4285714285714286</v>
      </c>
      <c r="P22" s="9"/>
      <c r="Q22" s="9"/>
      <c r="R22" s="1"/>
      <c r="S22" s="1"/>
      <c r="T22" s="1"/>
      <c r="U22" s="1"/>
      <c r="V22" s="85">
        <v>3</v>
      </c>
      <c r="W22" s="72">
        <f t="shared" si="41"/>
        <v>0.39670329670329668</v>
      </c>
      <c r="X22" s="1"/>
      <c r="Y22" s="73">
        <v>1.2131868131868131</v>
      </c>
      <c r="Z22" s="74">
        <f t="shared" si="43"/>
        <v>3.0581717451523547</v>
      </c>
      <c r="AA22" s="1"/>
      <c r="AB22" s="1"/>
      <c r="AC22" s="64"/>
      <c r="AJ22" s="89">
        <f t="shared" ref="AJ22:AJ23" si="44">+VLOOKUP(C21,$AE$4:$AH$20,2,FALSE)</f>
        <v>0.14285714285714285</v>
      </c>
      <c r="AK22" s="89">
        <f t="shared" ref="AK22:AK23" si="45">+VLOOKUP(C21,$AE$4:$AH$20,3,FALSE)</f>
        <v>0.16666666666666666</v>
      </c>
      <c r="AL22" s="89">
        <f t="shared" ref="AL22:AL23" si="46">+VLOOKUP(C21,$AE$4:$AH$20,4,FALSE)</f>
        <v>0.2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0.25</v>
      </c>
      <c r="AQ22" s="89">
        <f t="shared" ref="AQ22:AQ23" si="51">+VLOOKUP(E21,$AE$4:$AH$20,3,FALSE)</f>
        <v>0.33333333333333331</v>
      </c>
      <c r="AR22" s="89">
        <f t="shared" ref="AR22:AR23" si="52">+VLOOKUP(E21,$AE$4:$AH$20,3,FALSE)</f>
        <v>0.33333333333333331</v>
      </c>
    </row>
    <row r="23" spans="1:50" x14ac:dyDescent="0.25">
      <c r="A23" s="7"/>
      <c r="C23" s="2">
        <f>+SUM(C20:C22)</f>
        <v>2.166666666666667</v>
      </c>
      <c r="D23" s="2">
        <f>+SUM(D20:D22)</f>
        <v>10</v>
      </c>
      <c r="E23" s="2">
        <f>+SUM(E20:E22)</f>
        <v>2.333333333333333</v>
      </c>
      <c r="F23" s="9"/>
      <c r="G23" s="9"/>
      <c r="L23" s="1"/>
      <c r="M23" s="79"/>
      <c r="N23" s="2"/>
      <c r="O23" s="2"/>
      <c r="P23" s="9"/>
      <c r="Q23" s="9"/>
      <c r="R23" s="1"/>
      <c r="S23" s="1"/>
      <c r="T23" s="1"/>
      <c r="U23" s="1"/>
      <c r="W23" s="80"/>
      <c r="X23" s="1"/>
      <c r="Y23" s="73"/>
      <c r="Z23" s="74"/>
      <c r="AA23" s="1"/>
      <c r="AB23" s="1"/>
      <c r="AC23" s="64"/>
      <c r="AJ23" s="89">
        <f t="shared" si="44"/>
        <v>1</v>
      </c>
      <c r="AK23" s="89">
        <f t="shared" si="45"/>
        <v>1</v>
      </c>
      <c r="AL23" s="89">
        <f t="shared" si="46"/>
        <v>1</v>
      </c>
      <c r="AM23" s="89">
        <f t="shared" si="47"/>
        <v>2</v>
      </c>
      <c r="AN23" s="89">
        <f t="shared" si="48"/>
        <v>3</v>
      </c>
      <c r="AO23" s="89">
        <f t="shared" si="49"/>
        <v>4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x14ac:dyDescent="0.25">
      <c r="A24" s="7"/>
      <c r="B24" s="60"/>
      <c r="C24" s="9"/>
      <c r="D24" s="9"/>
      <c r="E24" s="9"/>
      <c r="F24" s="9"/>
      <c r="G24" s="9"/>
      <c r="L24" s="64"/>
      <c r="M24" s="79"/>
      <c r="N24" s="2"/>
      <c r="O24" s="2"/>
      <c r="P24" s="2"/>
      <c r="Q24" s="2"/>
      <c r="R24" s="1"/>
      <c r="S24" s="1"/>
      <c r="T24" s="1"/>
      <c r="U24" s="1"/>
      <c r="W24" s="80"/>
      <c r="X24" s="1"/>
      <c r="Y24" s="81" t="s">
        <v>19</v>
      </c>
      <c r="Z24" s="74">
        <f>+AVERAGE(Z20:Z23)</f>
        <v>3.053879020525752</v>
      </c>
      <c r="AA24" s="1"/>
      <c r="AB24" s="1"/>
      <c r="AC24" s="64"/>
    </row>
    <row r="25" spans="1:50" ht="15.75" thickBot="1" x14ac:dyDescent="0.3">
      <c r="C25" s="2"/>
      <c r="D25" s="2"/>
      <c r="E25" s="2"/>
      <c r="F25" s="2"/>
      <c r="G25" s="2"/>
    </row>
    <row r="26" spans="1:50" x14ac:dyDescent="0.25">
      <c r="A26" s="14">
        <v>0</v>
      </c>
      <c r="B26" s="20" t="s">
        <v>3</v>
      </c>
      <c r="C26" s="5">
        <v>1</v>
      </c>
      <c r="D26" s="5">
        <v>2</v>
      </c>
      <c r="E26" s="5">
        <v>3</v>
      </c>
      <c r="F26" s="5">
        <v>4</v>
      </c>
      <c r="G26" s="18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R26" s="1"/>
      <c r="S26" s="1"/>
      <c r="T26" s="1"/>
      <c r="U26" s="1"/>
      <c r="V26" s="14">
        <v>0</v>
      </c>
      <c r="W26" s="16" t="s">
        <v>18</v>
      </c>
      <c r="X26" s="1"/>
      <c r="Y26" s="81"/>
      <c r="Z26" s="1"/>
      <c r="AA26" s="1"/>
      <c r="AB26" s="1"/>
    </row>
    <row r="27" spans="1:50" x14ac:dyDescent="0.25">
      <c r="A27" s="16">
        <v>1</v>
      </c>
      <c r="B27" s="55" t="s">
        <v>12</v>
      </c>
      <c r="C27" s="9">
        <v>1</v>
      </c>
      <c r="D27" s="9">
        <v>1</v>
      </c>
      <c r="E27" s="9">
        <v>1</v>
      </c>
      <c r="F27" s="9">
        <v>1</v>
      </c>
      <c r="G27" s="3">
        <v>0.5</v>
      </c>
      <c r="L27" s="68">
        <f>+AC27</f>
        <v>4.127722144506514E-2</v>
      </c>
      <c r="M27" s="69">
        <f>+C27/C$32</f>
        <v>0.16666666666666666</v>
      </c>
      <c r="N27" s="70">
        <f t="shared" ref="N27:N31" si="53">+D27/D$32</f>
        <v>0.14285714285714285</v>
      </c>
      <c r="O27" s="70">
        <f t="shared" ref="O27:O31" si="54">+E27/E$32</f>
        <v>0.14285714285714285</v>
      </c>
      <c r="P27" s="70">
        <f t="shared" ref="P27:P31" si="55">+F27/F$32</f>
        <v>0.2608695652173913</v>
      </c>
      <c r="Q27" s="71">
        <f t="shared" ref="Q27:Q31" si="56">+G27/G$32</f>
        <v>0.125</v>
      </c>
      <c r="R27" s="1"/>
      <c r="S27" s="1"/>
      <c r="T27" s="1"/>
      <c r="U27" s="1"/>
      <c r="V27" s="16">
        <v>1</v>
      </c>
      <c r="W27" s="72">
        <f>+AVERAGE(M27:U27)</f>
        <v>0.16765010351966875</v>
      </c>
      <c r="X27" s="1"/>
      <c r="Y27" s="73">
        <f t="array" ref="Y27:Y31">+MMULT(C27:G31,W27:W31)</f>
        <v>0.87272256728778475</v>
      </c>
      <c r="Z27" s="74">
        <f t="shared" ref="Z27:Z31" si="57">+Y27/W27</f>
        <v>5.2056190182154989</v>
      </c>
      <c r="AA27" s="74">
        <f>+(Z32-5)/4</f>
        <v>4.6230488018472959E-2</v>
      </c>
      <c r="AB27" s="74">
        <v>1.1200000000000001</v>
      </c>
      <c r="AC27" s="75">
        <f>+AA27/AB27</f>
        <v>4.127722144506514E-2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x14ac:dyDescent="0.25">
      <c r="A28" s="16">
        <v>2</v>
      </c>
      <c r="B28" s="55" t="s">
        <v>13</v>
      </c>
      <c r="C28" s="9">
        <f>1/D27</f>
        <v>1</v>
      </c>
      <c r="D28" s="9">
        <v>1</v>
      </c>
      <c r="E28" s="9">
        <v>1</v>
      </c>
      <c r="F28" s="9">
        <v>0.5</v>
      </c>
      <c r="G28" s="3">
        <v>0.5</v>
      </c>
      <c r="L28" s="1"/>
      <c r="M28" s="69">
        <f t="shared" ref="M28:M31" si="58">+C28/C$32</f>
        <v>0.16666666666666666</v>
      </c>
      <c r="N28" s="70">
        <f t="shared" si="53"/>
        <v>0.14285714285714285</v>
      </c>
      <c r="O28" s="70">
        <f t="shared" si="54"/>
        <v>0.14285714285714285</v>
      </c>
      <c r="P28" s="70">
        <f t="shared" si="55"/>
        <v>0.13043478260869565</v>
      </c>
      <c r="Q28" s="71">
        <f t="shared" si="56"/>
        <v>0.125</v>
      </c>
      <c r="R28" s="1"/>
      <c r="S28" s="1"/>
      <c r="T28" s="1"/>
      <c r="U28" s="1"/>
      <c r="V28" s="16">
        <v>2</v>
      </c>
      <c r="W28" s="72">
        <f t="shared" ref="W28:W31" si="59">+AVERAGE(M28:U28)</f>
        <v>0.1415631469979296</v>
      </c>
      <c r="X28" s="1"/>
      <c r="Y28" s="73">
        <v>0.73354037267080741</v>
      </c>
      <c r="Z28" s="74">
        <f t="shared" si="57"/>
        <v>5.1817184643510057</v>
      </c>
      <c r="AA28" s="1"/>
      <c r="AB28" s="1"/>
      <c r="AC28" s="64"/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1</v>
      </c>
      <c r="AN28" s="89">
        <f>+VLOOKUP(D27,$AE$4:$AH$20,3,FALSE)</f>
        <v>1</v>
      </c>
      <c r="AO28" s="89">
        <f>+VLOOKUP(D27,$AE$4:$AH$20,4,FALSE)</f>
        <v>1</v>
      </c>
      <c r="AP28" s="89">
        <f>+VLOOKUP(E27,$AE$4:$AH$20,2,FALSE)</f>
        <v>1</v>
      </c>
      <c r="AQ28" s="89">
        <f>+VLOOKUP(E27,$AE$4:$AH$20,3,FALSE)</f>
        <v>1</v>
      </c>
      <c r="AR28" s="89">
        <f>+VLOOKUP(E27,$AE$4:$AH$20,3,FALSE)</f>
        <v>1</v>
      </c>
      <c r="AS28" s="89">
        <f>+VLOOKUP(F27,$AE$4:$AH$20,2,FALSE)</f>
        <v>1</v>
      </c>
      <c r="AT28" s="89">
        <f>+VLOOKUP(F27,$AE$4:$AH$20,3,FALSE)</f>
        <v>1</v>
      </c>
      <c r="AU28" s="89">
        <f>+VLOOKUP(F27,$AE$4:$AH$20,4,FALSE)</f>
        <v>1</v>
      </c>
      <c r="AV28" s="89">
        <f>+VLOOKUP(G27,$AE$4:$AH$20,2,FALSE)</f>
        <v>0.33333333333333331</v>
      </c>
      <c r="AW28" s="89">
        <f>+VLOOKUP(G27,$AE$4:$AH$20,3,FALSE)</f>
        <v>0.5</v>
      </c>
      <c r="AX28" s="89">
        <f>+VLOOKUP(G27,$AE$4:$AH$20,4,FALSE)</f>
        <v>1</v>
      </c>
    </row>
    <row r="29" spans="1:50" x14ac:dyDescent="0.25">
      <c r="A29" s="16">
        <v>3</v>
      </c>
      <c r="B29" s="55" t="s">
        <v>14</v>
      </c>
      <c r="C29" s="9">
        <f>1/E27</f>
        <v>1</v>
      </c>
      <c r="D29" s="9">
        <f>1/E28</f>
        <v>1</v>
      </c>
      <c r="E29" s="9">
        <v>1</v>
      </c>
      <c r="F29" s="9">
        <v>0.33333333333333331</v>
      </c>
      <c r="G29" s="3">
        <v>1</v>
      </c>
      <c r="L29" s="1"/>
      <c r="M29" s="69">
        <f t="shared" si="58"/>
        <v>0.16666666666666666</v>
      </c>
      <c r="N29" s="70">
        <f t="shared" si="53"/>
        <v>0.14285714285714285</v>
      </c>
      <c r="O29" s="70">
        <f t="shared" si="54"/>
        <v>0.14285714285714285</v>
      </c>
      <c r="P29" s="70">
        <f t="shared" si="55"/>
        <v>8.6956521739130432E-2</v>
      </c>
      <c r="Q29" s="71">
        <f t="shared" si="56"/>
        <v>0.25</v>
      </c>
      <c r="R29" s="1"/>
      <c r="S29" s="1"/>
      <c r="T29" s="1"/>
      <c r="U29" s="1"/>
      <c r="V29" s="16">
        <v>3</v>
      </c>
      <c r="W29" s="72">
        <f t="shared" si="59"/>
        <v>0.15786749482401657</v>
      </c>
      <c r="X29" s="1"/>
      <c r="Y29" s="73">
        <v>0.81442374051069699</v>
      </c>
      <c r="Z29" s="74">
        <f t="shared" si="57"/>
        <v>5.1589071038251362</v>
      </c>
      <c r="AA29" s="1"/>
      <c r="AB29" s="1"/>
      <c r="AC29" s="64"/>
      <c r="AJ29" s="89">
        <f t="shared" ref="AJ29:AJ32" si="60">+VLOOKUP(C28,$AE$4:$AH$20,2,FALSE)</f>
        <v>1</v>
      </c>
      <c r="AK29" s="89">
        <f t="shared" ref="AK29:AK32" si="61">+VLOOKUP(C28,$AE$4:$AH$20,3,FALSE)</f>
        <v>1</v>
      </c>
      <c r="AL29" s="89">
        <f t="shared" ref="AL29:AL32" si="62">+VLOOKUP(C28,$AE$4:$AH$20,4,FALSE)</f>
        <v>1</v>
      </c>
      <c r="AM29" s="89">
        <f t="shared" ref="AM29:AM32" si="63">+VLOOKUP(D28,$AE$4:$AH$20,2,FALSE)</f>
        <v>1</v>
      </c>
      <c r="AN29" s="89">
        <f t="shared" ref="AN29:AN32" si="64">+VLOOKUP(D28,$AE$4:$AH$20,3,FALSE)</f>
        <v>1</v>
      </c>
      <c r="AO29" s="89">
        <f t="shared" ref="AO29:AO32" si="65">+VLOOKUP(D28,$AE$4:$AH$20,4,FALSE)</f>
        <v>1</v>
      </c>
      <c r="AP29" s="89">
        <f t="shared" ref="AP29:AP32" si="66">+VLOOKUP(E28,$AE$4:$AH$20,2,FALSE)</f>
        <v>1</v>
      </c>
      <c r="AQ29" s="89">
        <f t="shared" ref="AQ29:AQ32" si="67">+VLOOKUP(E28,$AE$4:$AH$20,3,FALSE)</f>
        <v>1</v>
      </c>
      <c r="AR29" s="89">
        <f t="shared" ref="AR29:AR32" si="68">+VLOOKUP(E28,$AE$4:$AH$20,3,FALSE)</f>
        <v>1</v>
      </c>
      <c r="AS29" s="89">
        <f t="shared" ref="AS29:AS32" si="69">+VLOOKUP(F28,$AE$4:$AH$20,2,FALSE)</f>
        <v>0.33333333333333331</v>
      </c>
      <c r="AT29" s="89">
        <f t="shared" ref="AT29:AT32" si="70">+VLOOKUP(F28,$AE$4:$AH$20,3,FALSE)</f>
        <v>0.5</v>
      </c>
      <c r="AU29" s="89">
        <f t="shared" ref="AU29:AU32" si="71">+VLOOKUP(F28,$AE$4:$AH$20,4,FALSE)</f>
        <v>1</v>
      </c>
      <c r="AV29" s="89">
        <f t="shared" ref="AV29:AV32" si="72">+VLOOKUP(G28,$AE$4:$AH$20,2,FALSE)</f>
        <v>0.33333333333333331</v>
      </c>
      <c r="AW29" s="89">
        <f t="shared" ref="AW29:AW32" si="73">+VLOOKUP(G28,$AE$4:$AH$20,3,FALSE)</f>
        <v>0.5</v>
      </c>
      <c r="AX29" s="89">
        <f t="shared" ref="AX29:AX32" si="74">+VLOOKUP(G28,$AE$4:$AH$20,4,FALSE)</f>
        <v>1</v>
      </c>
    </row>
    <row r="30" spans="1:50" x14ac:dyDescent="0.25">
      <c r="A30" s="16">
        <v>4</v>
      </c>
      <c r="B30" s="55" t="s">
        <v>15</v>
      </c>
      <c r="C30" s="9">
        <f>1/F27</f>
        <v>1</v>
      </c>
      <c r="D30" s="9">
        <f>1/F28</f>
        <v>2</v>
      </c>
      <c r="E30" s="9">
        <f>1/F29</f>
        <v>3</v>
      </c>
      <c r="F30" s="9">
        <v>1</v>
      </c>
      <c r="G30" s="10">
        <v>1</v>
      </c>
      <c r="L30" s="1"/>
      <c r="M30" s="69">
        <f t="shared" si="58"/>
        <v>0.16666666666666666</v>
      </c>
      <c r="N30" s="70">
        <f t="shared" si="53"/>
        <v>0.2857142857142857</v>
      </c>
      <c r="O30" s="70">
        <f t="shared" si="54"/>
        <v>0.42857142857142855</v>
      </c>
      <c r="P30" s="70">
        <f t="shared" si="55"/>
        <v>0.2608695652173913</v>
      </c>
      <c r="Q30" s="71">
        <f t="shared" si="56"/>
        <v>0.25</v>
      </c>
      <c r="R30" s="1"/>
      <c r="S30" s="1"/>
      <c r="T30" s="1"/>
      <c r="U30" s="1"/>
      <c r="V30" s="16">
        <v>4</v>
      </c>
      <c r="W30" s="72">
        <f t="shared" si="59"/>
        <v>0.27836438923395446</v>
      </c>
      <c r="X30" s="1"/>
      <c r="Y30" s="73">
        <v>1.4572981366459627</v>
      </c>
      <c r="Z30" s="74">
        <f t="shared" si="57"/>
        <v>5.235217552993678</v>
      </c>
      <c r="AA30" s="1"/>
      <c r="AB30" s="1"/>
      <c r="AC30" s="64"/>
      <c r="AJ30" s="89">
        <f t="shared" si="60"/>
        <v>1</v>
      </c>
      <c r="AK30" s="89">
        <f t="shared" si="61"/>
        <v>1</v>
      </c>
      <c r="AL30" s="89">
        <f t="shared" si="62"/>
        <v>1</v>
      </c>
      <c r="AM30" s="89">
        <f t="shared" si="63"/>
        <v>1</v>
      </c>
      <c r="AN30" s="89">
        <f t="shared" si="64"/>
        <v>1</v>
      </c>
      <c r="AO30" s="89">
        <f t="shared" si="65"/>
        <v>1</v>
      </c>
      <c r="AP30" s="89">
        <f t="shared" si="66"/>
        <v>1</v>
      </c>
      <c r="AQ30" s="89">
        <f t="shared" si="67"/>
        <v>1</v>
      </c>
      <c r="AR30" s="89">
        <f t="shared" si="68"/>
        <v>1</v>
      </c>
      <c r="AS30" s="89">
        <f t="shared" si="69"/>
        <v>0.25</v>
      </c>
      <c r="AT30" s="89">
        <f t="shared" si="70"/>
        <v>0.33333333333333331</v>
      </c>
      <c r="AU30" s="89">
        <f t="shared" si="71"/>
        <v>0.5</v>
      </c>
      <c r="AV30" s="89">
        <f t="shared" si="72"/>
        <v>1</v>
      </c>
      <c r="AW30" s="89">
        <f t="shared" si="73"/>
        <v>1</v>
      </c>
      <c r="AX30" s="89">
        <f t="shared" si="74"/>
        <v>1</v>
      </c>
    </row>
    <row r="31" spans="1:50" ht="15.75" thickBot="1" x14ac:dyDescent="0.3">
      <c r="A31" s="19">
        <v>5</v>
      </c>
      <c r="B31" s="38" t="s">
        <v>16</v>
      </c>
      <c r="C31" s="11">
        <f>1/G27</f>
        <v>2</v>
      </c>
      <c r="D31" s="11">
        <f>1/G28</f>
        <v>2</v>
      </c>
      <c r="E31" s="11">
        <f>1/G29</f>
        <v>1</v>
      </c>
      <c r="F31" s="11">
        <f>1/G30</f>
        <v>1</v>
      </c>
      <c r="G31" s="12">
        <v>1</v>
      </c>
      <c r="L31" s="1"/>
      <c r="M31" s="76">
        <f t="shared" si="58"/>
        <v>0.33333333333333331</v>
      </c>
      <c r="N31" s="77">
        <f t="shared" si="53"/>
        <v>0.2857142857142857</v>
      </c>
      <c r="O31" s="77">
        <f t="shared" si="54"/>
        <v>0.14285714285714285</v>
      </c>
      <c r="P31" s="77">
        <f t="shared" si="55"/>
        <v>0.2608695652173913</v>
      </c>
      <c r="Q31" s="78">
        <f t="shared" si="56"/>
        <v>0.25</v>
      </c>
      <c r="R31" s="1"/>
      <c r="S31" s="1"/>
      <c r="T31" s="1"/>
      <c r="U31" s="1"/>
      <c r="V31" s="19">
        <v>5</v>
      </c>
      <c r="W31" s="72">
        <f t="shared" si="59"/>
        <v>0.25455486542443062</v>
      </c>
      <c r="X31" s="1"/>
      <c r="Y31" s="73">
        <v>1.3092132505175984</v>
      </c>
      <c r="Z31" s="74">
        <f t="shared" si="57"/>
        <v>5.1431476209841405</v>
      </c>
      <c r="AA31" s="1"/>
      <c r="AB31" s="1"/>
      <c r="AC31" s="64"/>
      <c r="AJ31" s="89">
        <f t="shared" si="60"/>
        <v>1</v>
      </c>
      <c r="AK31" s="89">
        <f t="shared" si="61"/>
        <v>1</v>
      </c>
      <c r="AL31" s="89">
        <f t="shared" si="62"/>
        <v>1</v>
      </c>
      <c r="AM31" s="89">
        <f t="shared" si="63"/>
        <v>1</v>
      </c>
      <c r="AN31" s="89">
        <f t="shared" si="64"/>
        <v>2</v>
      </c>
      <c r="AO31" s="89">
        <f t="shared" si="65"/>
        <v>3</v>
      </c>
      <c r="AP31" s="89">
        <f t="shared" si="66"/>
        <v>2</v>
      </c>
      <c r="AQ31" s="89">
        <f t="shared" si="67"/>
        <v>3</v>
      </c>
      <c r="AR31" s="89">
        <f t="shared" si="68"/>
        <v>3</v>
      </c>
      <c r="AS31" s="89">
        <f t="shared" si="69"/>
        <v>1</v>
      </c>
      <c r="AT31" s="89">
        <f t="shared" si="70"/>
        <v>1</v>
      </c>
      <c r="AU31" s="89">
        <f t="shared" si="71"/>
        <v>1</v>
      </c>
      <c r="AV31" s="89">
        <f t="shared" si="72"/>
        <v>1</v>
      </c>
      <c r="AW31" s="89">
        <f t="shared" si="73"/>
        <v>1</v>
      </c>
      <c r="AX31" s="89">
        <f t="shared" si="74"/>
        <v>1</v>
      </c>
    </row>
    <row r="32" spans="1:50" x14ac:dyDescent="0.25">
      <c r="B32" s="46"/>
      <c r="C32" s="70">
        <f>+SUM(C27:C31)</f>
        <v>6</v>
      </c>
      <c r="D32" s="70">
        <f t="shared" ref="D32:G32" si="75">+SUM(D27:D31)</f>
        <v>7</v>
      </c>
      <c r="E32" s="70">
        <f t="shared" si="75"/>
        <v>7</v>
      </c>
      <c r="F32" s="70">
        <f t="shared" si="75"/>
        <v>3.833333333333333</v>
      </c>
      <c r="G32" s="70">
        <f t="shared" si="75"/>
        <v>4</v>
      </c>
      <c r="L32" s="64"/>
      <c r="M32" s="82"/>
      <c r="N32" s="9"/>
      <c r="O32" s="9"/>
      <c r="P32" s="9"/>
      <c r="Q32" s="9"/>
      <c r="R32" s="1"/>
      <c r="S32" s="1"/>
      <c r="T32" s="1"/>
      <c r="U32" s="1"/>
      <c r="W32" s="80"/>
      <c r="X32" s="1"/>
      <c r="Y32" s="81" t="s">
        <v>19</v>
      </c>
      <c r="Z32" s="74">
        <f>+AVERAGE(Z27:Z31)</f>
        <v>5.1849219520738918</v>
      </c>
      <c r="AA32" s="1"/>
      <c r="AB32" s="1"/>
      <c r="AC32" s="64"/>
      <c r="AJ32" s="89">
        <f t="shared" si="60"/>
        <v>1</v>
      </c>
      <c r="AK32" s="89">
        <f t="shared" si="61"/>
        <v>2</v>
      </c>
      <c r="AL32" s="89">
        <f t="shared" si="62"/>
        <v>3</v>
      </c>
      <c r="AM32" s="89">
        <f t="shared" si="63"/>
        <v>1</v>
      </c>
      <c r="AN32" s="89">
        <f t="shared" si="64"/>
        <v>2</v>
      </c>
      <c r="AO32" s="89">
        <f t="shared" si="65"/>
        <v>3</v>
      </c>
      <c r="AP32" s="89">
        <f t="shared" si="66"/>
        <v>1</v>
      </c>
      <c r="AQ32" s="89">
        <f t="shared" si="67"/>
        <v>1</v>
      </c>
      <c r="AR32" s="89">
        <f t="shared" si="68"/>
        <v>1</v>
      </c>
      <c r="AS32" s="89">
        <f t="shared" si="69"/>
        <v>1</v>
      </c>
      <c r="AT32" s="89">
        <f t="shared" si="70"/>
        <v>1</v>
      </c>
      <c r="AU32" s="89">
        <f t="shared" si="71"/>
        <v>1</v>
      </c>
      <c r="AV32" s="89">
        <f t="shared" si="72"/>
        <v>1</v>
      </c>
      <c r="AW32" s="89">
        <f t="shared" si="73"/>
        <v>1</v>
      </c>
      <c r="AX32" s="89">
        <f t="shared" si="74"/>
        <v>1</v>
      </c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9C9A-5D77-48A8-B18C-B78F58EA6E21}">
  <dimension ref="A1:AX32"/>
  <sheetViews>
    <sheetView topLeftCell="W3" zoomScale="85" zoomScaleNormal="85" workbookViewId="0">
      <selection activeCell="Z1" sqref="A1:XFD1048576"/>
    </sheetView>
  </sheetViews>
  <sheetFormatPr defaultRowHeight="15" x14ac:dyDescent="0.25"/>
  <cols>
    <col min="1" max="1" width="8.85546875" style="57"/>
    <col min="2" max="2" width="39.7109375" customWidth="1"/>
    <col min="12" max="12" width="8.85546875" style="47"/>
    <col min="13" max="13" width="8.85546875" style="57"/>
    <col min="22" max="22" width="8.85546875" style="47"/>
    <col min="23" max="23" width="12.140625" style="57" customWidth="1"/>
    <col min="25" max="25" width="10.140625" customWidth="1"/>
    <col min="29" max="29" width="8.85546875" style="47"/>
  </cols>
  <sheetData>
    <row r="1" spans="1:47" x14ac:dyDescent="0.25">
      <c r="A1" s="41"/>
      <c r="B1" s="42"/>
      <c r="C1" s="42"/>
      <c r="D1" s="42"/>
      <c r="E1" s="42"/>
      <c r="F1" s="42"/>
      <c r="G1" s="42"/>
      <c r="H1" s="43"/>
      <c r="I1" s="43"/>
      <c r="J1" s="43"/>
      <c r="K1" s="43"/>
      <c r="L1" s="44"/>
      <c r="M1" s="65"/>
      <c r="N1" s="43"/>
      <c r="O1" s="43"/>
      <c r="P1" s="43"/>
      <c r="Q1" s="43"/>
      <c r="R1" s="43"/>
      <c r="S1" s="43"/>
      <c r="T1" s="43"/>
      <c r="U1" s="43"/>
      <c r="V1" s="44"/>
      <c r="W1" s="65"/>
      <c r="X1" s="43"/>
      <c r="Y1" s="43"/>
      <c r="Z1" s="43"/>
      <c r="AA1" s="43"/>
      <c r="AB1" s="43"/>
      <c r="AC1" s="44"/>
    </row>
    <row r="2" spans="1:47" x14ac:dyDescent="0.25">
      <c r="A2" s="45"/>
      <c r="B2" s="46"/>
      <c r="C2" s="46"/>
      <c r="D2" s="46"/>
      <c r="E2" s="46"/>
      <c r="F2" s="46"/>
      <c r="G2" s="46"/>
    </row>
    <row r="3" spans="1:47" ht="15.75" thickBot="1" x14ac:dyDescent="0.3">
      <c r="A3" s="45"/>
      <c r="B3" s="48" t="s">
        <v>0</v>
      </c>
      <c r="C3" s="46"/>
      <c r="D3" s="46"/>
      <c r="E3" s="46"/>
      <c r="F3" s="46"/>
      <c r="G3" s="46"/>
      <c r="AE3" s="86" t="s">
        <v>20</v>
      </c>
      <c r="AF3" s="91" t="s">
        <v>21</v>
      </c>
      <c r="AG3" s="91"/>
      <c r="AH3" s="9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24">
        <v>0</v>
      </c>
      <c r="B4" s="36" t="s">
        <v>1</v>
      </c>
      <c r="C4" s="25">
        <v>1</v>
      </c>
      <c r="D4" s="25">
        <v>2</v>
      </c>
      <c r="E4" s="26">
        <v>3</v>
      </c>
      <c r="F4" s="49"/>
      <c r="G4" s="49"/>
      <c r="L4" s="66" t="s">
        <v>17</v>
      </c>
      <c r="M4" s="14">
        <v>1</v>
      </c>
      <c r="N4" s="5">
        <v>2</v>
      </c>
      <c r="O4" s="6">
        <v>3</v>
      </c>
      <c r="P4" s="13"/>
      <c r="Q4" s="13"/>
      <c r="R4" s="1"/>
      <c r="S4" s="1"/>
      <c r="T4" s="1"/>
      <c r="U4" s="1"/>
      <c r="V4" s="83">
        <v>0</v>
      </c>
      <c r="W4" s="16" t="s">
        <v>18</v>
      </c>
      <c r="X4" s="1"/>
      <c r="Y4" s="13"/>
      <c r="Z4" s="1"/>
      <c r="AA4" s="1"/>
      <c r="AB4" s="1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27">
        <v>1</v>
      </c>
      <c r="B5" s="46" t="s">
        <v>2</v>
      </c>
      <c r="C5" s="9">
        <v>1</v>
      </c>
      <c r="D5" s="9">
        <v>1</v>
      </c>
      <c r="E5" s="10">
        <v>1</v>
      </c>
      <c r="F5" s="9"/>
      <c r="G5" s="9"/>
      <c r="L5" s="68">
        <f>+AC5</f>
        <v>0</v>
      </c>
      <c r="M5" s="69">
        <f>+C5/C$8</f>
        <v>0.33333333333333331</v>
      </c>
      <c r="N5" s="70">
        <f t="shared" ref="N5:N7" si="0">+D5/D$8</f>
        <v>0.33333333333333331</v>
      </c>
      <c r="O5" s="71">
        <f t="shared" ref="O5:O7" si="1">+E5/E$8</f>
        <v>0.33333333333333331</v>
      </c>
      <c r="P5" s="9"/>
      <c r="Q5" s="9"/>
      <c r="R5" s="1"/>
      <c r="S5" s="1"/>
      <c r="T5" s="1"/>
      <c r="U5" s="1"/>
      <c r="V5" s="84">
        <v>1</v>
      </c>
      <c r="W5" s="72">
        <f t="shared" ref="W5:W7" si="2">+AVERAGE(M5:U5)</f>
        <v>0.33333333333333331</v>
      </c>
      <c r="X5" s="1"/>
      <c r="Y5" s="73">
        <f t="array" ref="Y5:Y7">+MMULT(C5:E7,W5:W7)</f>
        <v>1</v>
      </c>
      <c r="Z5" s="74">
        <f>+Y5/W5</f>
        <v>3</v>
      </c>
      <c r="AA5" s="74">
        <f>+(Z9-3)/2</f>
        <v>0</v>
      </c>
      <c r="AB5" s="74">
        <v>0.57999999999999996</v>
      </c>
      <c r="AC5" s="75">
        <f>+AA5/AB5</f>
        <v>0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I5" s="1"/>
      <c r="AJ5" s="92"/>
      <c r="AK5" s="92"/>
      <c r="AL5" s="92"/>
      <c r="AM5" s="92"/>
      <c r="AN5" s="92"/>
      <c r="AO5" s="92"/>
      <c r="AP5" s="92"/>
      <c r="AQ5" s="92"/>
      <c r="AR5" s="92"/>
    </row>
    <row r="6" spans="1:47" x14ac:dyDescent="0.25">
      <c r="A6" s="27">
        <v>2</v>
      </c>
      <c r="B6" s="46" t="s">
        <v>3</v>
      </c>
      <c r="C6" s="9">
        <f>1/D5</f>
        <v>1</v>
      </c>
      <c r="D6" s="9">
        <v>1</v>
      </c>
      <c r="E6" s="10">
        <v>1</v>
      </c>
      <c r="F6" s="9"/>
      <c r="G6" s="9"/>
      <c r="L6" s="1"/>
      <c r="M6" s="69">
        <f t="shared" ref="M6:M7" si="4">+C6/C$8</f>
        <v>0.33333333333333331</v>
      </c>
      <c r="N6" s="70">
        <f t="shared" si="0"/>
        <v>0.33333333333333331</v>
      </c>
      <c r="O6" s="71">
        <f t="shared" si="1"/>
        <v>0.33333333333333331</v>
      </c>
      <c r="P6" s="9"/>
      <c r="Q6" s="9"/>
      <c r="R6" s="1"/>
      <c r="S6" s="1"/>
      <c r="T6" s="1"/>
      <c r="U6" s="1"/>
      <c r="V6" s="84">
        <v>2</v>
      </c>
      <c r="W6" s="72">
        <f t="shared" si="2"/>
        <v>0.33333333333333331</v>
      </c>
      <c r="X6" s="1"/>
      <c r="Y6" s="73">
        <v>1</v>
      </c>
      <c r="Z6" s="74">
        <f t="shared" ref="Z6:Z7" si="5">+Y6/W6</f>
        <v>3</v>
      </c>
      <c r="AA6" s="1"/>
      <c r="AB6" s="1"/>
      <c r="AC6" s="64"/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I6" s="1"/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1</v>
      </c>
      <c r="AN6" s="89">
        <f>+VLOOKUP(D5,$AE$4:$AH$20,3,FALSE)</f>
        <v>1</v>
      </c>
      <c r="AO6" s="89">
        <f>+VLOOKUP(D5,$AE$4:$AH$20,4,FALSE)</f>
        <v>1</v>
      </c>
      <c r="AP6" s="89">
        <f>+VLOOKUP(E5,$AE$4:$AH$20,2,FALSE)</f>
        <v>1</v>
      </c>
      <c r="AQ6" s="89">
        <f>+VLOOKUP(E5,$AE$4:$AH$20,3,FALSE)</f>
        <v>1</v>
      </c>
      <c r="AR6" s="89">
        <f>+VLOOKUP(E5,$AE$4:$AH$20,3,FALSE)</f>
        <v>1</v>
      </c>
    </row>
    <row r="7" spans="1:47" ht="15.75" thickBot="1" x14ac:dyDescent="0.3">
      <c r="A7" s="28">
        <v>3</v>
      </c>
      <c r="B7" s="37" t="s">
        <v>4</v>
      </c>
      <c r="C7" s="11">
        <f>1/E5</f>
        <v>1</v>
      </c>
      <c r="D7" s="11">
        <f>1/E6</f>
        <v>1</v>
      </c>
      <c r="E7" s="12">
        <v>1</v>
      </c>
      <c r="F7" s="9"/>
      <c r="G7" s="9"/>
      <c r="L7" s="1"/>
      <c r="M7" s="76">
        <f t="shared" si="4"/>
        <v>0.33333333333333331</v>
      </c>
      <c r="N7" s="77">
        <f t="shared" si="0"/>
        <v>0.33333333333333331</v>
      </c>
      <c r="O7" s="78">
        <f t="shared" si="1"/>
        <v>0.33333333333333331</v>
      </c>
      <c r="P7" s="9"/>
      <c r="Q7" s="9"/>
      <c r="R7" s="1"/>
      <c r="S7" s="1"/>
      <c r="T7" s="1"/>
      <c r="U7" s="1"/>
      <c r="V7" s="85">
        <v>3</v>
      </c>
      <c r="W7" s="72">
        <f t="shared" si="2"/>
        <v>0.33333333333333331</v>
      </c>
      <c r="X7" s="1"/>
      <c r="Y7" s="73">
        <v>1</v>
      </c>
      <c r="Z7" s="74">
        <f t="shared" si="5"/>
        <v>3</v>
      </c>
      <c r="AA7" s="1"/>
      <c r="AB7" s="1"/>
      <c r="AC7" s="64"/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I7" s="1"/>
      <c r="AJ7" s="89">
        <f t="shared" ref="AJ7:AJ8" si="8">+VLOOKUP(C6,$AE$4:$AH$20,2,FALSE)</f>
        <v>1</v>
      </c>
      <c r="AK7" s="89">
        <f t="shared" ref="AK7:AK8" si="9">+VLOOKUP(C6,$AE$4:$AH$20,3,FALSE)</f>
        <v>1</v>
      </c>
      <c r="AL7" s="89">
        <f t="shared" ref="AL7:AL8" si="10">+VLOOKUP(C6,$AE$4:$AH$20,4,FALSE)</f>
        <v>1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1</v>
      </c>
      <c r="AQ7" s="89">
        <f t="shared" ref="AQ7:AQ8" si="15">+VLOOKUP(E6,$AE$4:$AH$20,3,FALSE)</f>
        <v>1</v>
      </c>
      <c r="AR7" s="89">
        <f t="shared" ref="AR7:AR8" si="16">+VLOOKUP(E6,$AE$4:$AH$20,3,FALSE)</f>
        <v>1</v>
      </c>
    </row>
    <row r="8" spans="1:47" x14ac:dyDescent="0.25">
      <c r="A8" s="45"/>
      <c r="B8" s="46"/>
      <c r="C8" s="2">
        <f>+SUM(C5:C7)</f>
        <v>3</v>
      </c>
      <c r="D8" s="2">
        <f>+SUM(D5:D7)</f>
        <v>3</v>
      </c>
      <c r="E8" s="2">
        <f>+SUM(E5:E7)</f>
        <v>3</v>
      </c>
      <c r="F8" s="50"/>
      <c r="G8" s="50"/>
      <c r="L8" s="1"/>
      <c r="M8" s="79"/>
      <c r="N8" s="2"/>
      <c r="O8" s="2"/>
      <c r="P8" s="9"/>
      <c r="Q8" s="9"/>
      <c r="R8" s="1"/>
      <c r="S8" s="1"/>
      <c r="T8" s="1"/>
      <c r="U8" s="1"/>
      <c r="W8" s="80"/>
      <c r="X8" s="1"/>
      <c r="Y8" s="73"/>
      <c r="Z8" s="74"/>
      <c r="AA8" s="1"/>
      <c r="AB8" s="1"/>
      <c r="AC8" s="6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I8" s="1"/>
      <c r="AJ8" s="89">
        <f t="shared" si="8"/>
        <v>1</v>
      </c>
      <c r="AK8" s="89">
        <f t="shared" si="9"/>
        <v>1</v>
      </c>
      <c r="AL8" s="89">
        <f t="shared" si="10"/>
        <v>1</v>
      </c>
      <c r="AM8" s="89">
        <f t="shared" si="11"/>
        <v>1</v>
      </c>
      <c r="AN8" s="89">
        <f t="shared" si="12"/>
        <v>1</v>
      </c>
      <c r="AO8" s="89">
        <f t="shared" si="13"/>
        <v>1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7" x14ac:dyDescent="0.25">
      <c r="A9" s="45"/>
      <c r="B9" s="46"/>
      <c r="C9" s="50"/>
      <c r="D9" s="50"/>
      <c r="E9" s="50"/>
      <c r="F9" s="50"/>
      <c r="G9" s="50"/>
      <c r="L9" s="64"/>
      <c r="M9" s="79"/>
      <c r="N9" s="2"/>
      <c r="O9" s="2"/>
      <c r="P9" s="2"/>
      <c r="Q9" s="2"/>
      <c r="R9" s="1"/>
      <c r="S9" s="1"/>
      <c r="T9" s="1"/>
      <c r="U9" s="1"/>
      <c r="W9" s="80"/>
      <c r="X9" s="1"/>
      <c r="Y9" s="81" t="s">
        <v>19</v>
      </c>
      <c r="Z9" s="74">
        <f>+AVERAGE(Z5:Z8)</f>
        <v>3</v>
      </c>
      <c r="AA9" s="1"/>
      <c r="AB9" s="1"/>
      <c r="AC9" s="64"/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  <c r="AI9" s="1"/>
    </row>
    <row r="10" spans="1:47" ht="15.75" thickBot="1" x14ac:dyDescent="0.3">
      <c r="A10" s="45"/>
      <c r="B10" s="46"/>
      <c r="C10" s="50"/>
      <c r="D10" s="50"/>
      <c r="E10" s="50"/>
      <c r="F10" s="50"/>
      <c r="G10" s="50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7" x14ac:dyDescent="0.25">
      <c r="A11" s="29">
        <v>0</v>
      </c>
      <c r="B11" s="30" t="s">
        <v>2</v>
      </c>
      <c r="C11" s="25">
        <v>1</v>
      </c>
      <c r="D11" s="25">
        <v>2</v>
      </c>
      <c r="E11" s="25">
        <v>3</v>
      </c>
      <c r="F11" s="26">
        <v>4</v>
      </c>
      <c r="G11" s="50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R11" s="1"/>
      <c r="S11" s="1"/>
      <c r="T11" s="1"/>
      <c r="U11" s="1"/>
      <c r="V11" s="14">
        <v>0</v>
      </c>
      <c r="W11" s="16" t="s">
        <v>18</v>
      </c>
      <c r="X11" s="1"/>
      <c r="Y11" s="13"/>
      <c r="Z11" s="1"/>
      <c r="AA11" s="1"/>
      <c r="AB11" s="1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 x14ac:dyDescent="0.25">
      <c r="A12" s="31">
        <v>1</v>
      </c>
      <c r="B12" s="51" t="s">
        <v>5</v>
      </c>
      <c r="C12" s="9">
        <v>1</v>
      </c>
      <c r="D12" s="9">
        <v>1</v>
      </c>
      <c r="E12" s="9">
        <v>1</v>
      </c>
      <c r="F12" s="10">
        <v>1</v>
      </c>
      <c r="G12" s="50"/>
      <c r="L12" s="68">
        <f>+AC12</f>
        <v>2.2467801827688118E-2</v>
      </c>
      <c r="M12" s="69">
        <f>+C12/C$16</f>
        <v>0.25</v>
      </c>
      <c r="N12" s="70">
        <f t="shared" ref="N12:N15" si="17">+D12/D$16</f>
        <v>0.25</v>
      </c>
      <c r="O12" s="70">
        <f t="shared" ref="O12:O15" si="18">+E12/E$16</f>
        <v>0.2</v>
      </c>
      <c r="P12" s="71">
        <f t="shared" ref="P12:P15" si="19">+F12/F$16</f>
        <v>0.2857142857142857</v>
      </c>
      <c r="Q12" s="9"/>
      <c r="R12" s="1"/>
      <c r="S12" s="1"/>
      <c r="T12" s="1"/>
      <c r="U12" s="1"/>
      <c r="V12" s="16">
        <v>1</v>
      </c>
      <c r="W12" s="72">
        <f t="shared" ref="W12:W15" si="20">+AVERAGE(M12:U12)</f>
        <v>0.24642857142857141</v>
      </c>
      <c r="X12" s="1"/>
      <c r="Y12" s="73">
        <f t="array" ref="Y12:Y15">+MMULT(C12:F15,W12:W15)</f>
        <v>1</v>
      </c>
      <c r="Z12" s="74">
        <f>+Y12/W12</f>
        <v>4.0579710144927539</v>
      </c>
      <c r="AA12" s="74">
        <f>+(Z16-4)/3</f>
        <v>2.0221021644919308E-2</v>
      </c>
      <c r="AB12" s="74">
        <v>0.9</v>
      </c>
      <c r="AC12" s="75">
        <f>+AA12/AB12</f>
        <v>2.2467801827688118E-2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I12" s="1"/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7" x14ac:dyDescent="0.25">
      <c r="A13" s="31">
        <v>2</v>
      </c>
      <c r="B13" s="51" t="s">
        <v>6</v>
      </c>
      <c r="C13" s="9">
        <f>1/D12</f>
        <v>1</v>
      </c>
      <c r="D13" s="9">
        <v>1</v>
      </c>
      <c r="E13" s="9">
        <v>1</v>
      </c>
      <c r="F13" s="10">
        <v>1</v>
      </c>
      <c r="G13" s="50"/>
      <c r="L13" s="1"/>
      <c r="M13" s="69">
        <f t="shared" ref="M13:M15" si="23">+C13/C$16</f>
        <v>0.25</v>
      </c>
      <c r="N13" s="70">
        <f t="shared" si="17"/>
        <v>0.25</v>
      </c>
      <c r="O13" s="70">
        <f t="shared" si="18"/>
        <v>0.2</v>
      </c>
      <c r="P13" s="71">
        <f t="shared" si="19"/>
        <v>0.2857142857142857</v>
      </c>
      <c r="Q13" s="9"/>
      <c r="R13" s="1"/>
      <c r="S13" s="1"/>
      <c r="T13" s="1"/>
      <c r="U13" s="1"/>
      <c r="V13" s="16">
        <v>2</v>
      </c>
      <c r="W13" s="72">
        <f t="shared" si="20"/>
        <v>0.24642857142857141</v>
      </c>
      <c r="X13" s="1"/>
      <c r="Y13" s="73">
        <v>1</v>
      </c>
      <c r="Z13" s="74">
        <f t="shared" ref="Z13:Z15" si="24">+Y13/W13</f>
        <v>4.0579710144927539</v>
      </c>
      <c r="AA13" s="1"/>
      <c r="AB13" s="1"/>
      <c r="AC13" s="64"/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I13" s="1"/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1</v>
      </c>
      <c r="AN13" s="89">
        <f>+VLOOKUP(D12,$AE$4:$AH$20,3,FALSE)</f>
        <v>1</v>
      </c>
      <c r="AO13" s="89">
        <f>+VLOOKUP(D12,$AE$4:$AH$20,4,FALSE)</f>
        <v>1</v>
      </c>
      <c r="AP13" s="89">
        <f>+VLOOKUP(E12,$AE$4:$AH$20,2,FALSE)</f>
        <v>1</v>
      </c>
      <c r="AQ13" s="89">
        <f>+VLOOKUP(E12,$AE$4:$AH$20,3,FALSE)</f>
        <v>1</v>
      </c>
      <c r="AR13" s="89">
        <f>+VLOOKUP(E12,$AE$4:$AH$20,3,FALSE)</f>
        <v>1</v>
      </c>
    </row>
    <row r="14" spans="1:47" x14ac:dyDescent="0.25">
      <c r="A14" s="31">
        <v>3</v>
      </c>
      <c r="B14" s="51" t="s">
        <v>7</v>
      </c>
      <c r="C14" s="9">
        <f>1/E12</f>
        <v>1</v>
      </c>
      <c r="D14" s="9">
        <f>1/E13</f>
        <v>1</v>
      </c>
      <c r="E14" s="9">
        <v>1</v>
      </c>
      <c r="F14" s="10">
        <v>0.5</v>
      </c>
      <c r="G14" s="50"/>
      <c r="L14" s="1"/>
      <c r="M14" s="69">
        <f t="shared" si="23"/>
        <v>0.25</v>
      </c>
      <c r="N14" s="70">
        <f t="shared" si="17"/>
        <v>0.25</v>
      </c>
      <c r="O14" s="70">
        <f t="shared" si="18"/>
        <v>0.2</v>
      </c>
      <c r="P14" s="71">
        <f t="shared" si="19"/>
        <v>0.14285714285714285</v>
      </c>
      <c r="Q14" s="9"/>
      <c r="R14" s="1"/>
      <c r="S14" s="1"/>
      <c r="T14" s="1"/>
      <c r="U14" s="1"/>
      <c r="V14" s="16">
        <v>3</v>
      </c>
      <c r="W14" s="72">
        <f t="shared" si="20"/>
        <v>0.21071428571428569</v>
      </c>
      <c r="X14" s="1"/>
      <c r="Y14" s="73">
        <v>0.85178571428571426</v>
      </c>
      <c r="Z14" s="74">
        <f t="shared" si="24"/>
        <v>4.0423728813559325</v>
      </c>
      <c r="AA14" s="1"/>
      <c r="AB14" s="1"/>
      <c r="AC14" s="64"/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I14" s="1"/>
      <c r="AJ14" s="89">
        <f t="shared" ref="AJ14:AJ15" si="28">+VLOOKUP(C13,$AE$4:$AH$20,2,FALSE)</f>
        <v>1</v>
      </c>
      <c r="AK14" s="89">
        <f t="shared" ref="AK14:AK15" si="29">+VLOOKUP(C13,$AE$4:$AH$20,3,FALSE)</f>
        <v>1</v>
      </c>
      <c r="AL14" s="89">
        <f t="shared" ref="AL14:AL15" si="30">+VLOOKUP(C13,$AE$4:$AH$20,4,FALSE)</f>
        <v>1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1</v>
      </c>
      <c r="AQ14" s="89">
        <f t="shared" ref="AQ14:AQ15" si="35">+VLOOKUP(E13,$AE$4:$AH$20,3,FALSE)</f>
        <v>1</v>
      </c>
      <c r="AR14" s="89">
        <f t="shared" ref="AR14:AR15" si="36">+VLOOKUP(E13,$AE$4:$AH$20,3,FALSE)</f>
        <v>1</v>
      </c>
    </row>
    <row r="15" spans="1:47" ht="15.75" thickBot="1" x14ac:dyDescent="0.3">
      <c r="A15" s="32">
        <v>4</v>
      </c>
      <c r="B15" s="38" t="s">
        <v>8</v>
      </c>
      <c r="C15" s="11">
        <f>1/F12</f>
        <v>1</v>
      </c>
      <c r="D15" s="11">
        <f>1/F13</f>
        <v>1</v>
      </c>
      <c r="E15" s="11">
        <f>1/F14</f>
        <v>2</v>
      </c>
      <c r="F15" s="12">
        <v>1</v>
      </c>
      <c r="G15" s="50"/>
      <c r="L15" s="1"/>
      <c r="M15" s="76">
        <f t="shared" si="23"/>
        <v>0.25</v>
      </c>
      <c r="N15" s="77">
        <f t="shared" si="17"/>
        <v>0.25</v>
      </c>
      <c r="O15" s="77">
        <f t="shared" si="18"/>
        <v>0.4</v>
      </c>
      <c r="P15" s="78">
        <f t="shared" si="19"/>
        <v>0.2857142857142857</v>
      </c>
      <c r="Q15" s="9"/>
      <c r="R15" s="1"/>
      <c r="S15" s="1"/>
      <c r="T15" s="1"/>
      <c r="U15" s="1"/>
      <c r="V15" s="17">
        <v>4</v>
      </c>
      <c r="W15" s="72">
        <f t="shared" si="20"/>
        <v>0.29642857142857143</v>
      </c>
      <c r="X15" s="1"/>
      <c r="Y15" s="73">
        <v>1.2107142857142856</v>
      </c>
      <c r="Z15" s="74">
        <f t="shared" si="24"/>
        <v>4.0843373493975896</v>
      </c>
      <c r="AA15" s="1"/>
      <c r="AB15" s="1"/>
      <c r="AC15" s="64"/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I15" s="1"/>
      <c r="AJ15" s="89">
        <f t="shared" si="28"/>
        <v>1</v>
      </c>
      <c r="AK15" s="89">
        <f t="shared" si="29"/>
        <v>1</v>
      </c>
      <c r="AL15" s="89">
        <f t="shared" si="30"/>
        <v>1</v>
      </c>
      <c r="AM15" s="89">
        <f t="shared" si="31"/>
        <v>1</v>
      </c>
      <c r="AN15" s="89">
        <f t="shared" si="32"/>
        <v>1</v>
      </c>
      <c r="AO15" s="89">
        <f t="shared" si="33"/>
        <v>1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7" x14ac:dyDescent="0.25">
      <c r="A16" s="52"/>
      <c r="B16" s="53"/>
      <c r="C16" s="2">
        <f>+SUM(C12:C15)</f>
        <v>4</v>
      </c>
      <c r="D16" s="2">
        <f t="shared" ref="D16:F16" si="38">+SUM(D12:D15)</f>
        <v>4</v>
      </c>
      <c r="E16" s="2">
        <f t="shared" si="38"/>
        <v>5</v>
      </c>
      <c r="F16" s="2">
        <f t="shared" si="38"/>
        <v>3.5</v>
      </c>
      <c r="G16" s="50"/>
      <c r="L16" s="64"/>
      <c r="M16" s="79"/>
      <c r="N16" s="2"/>
      <c r="O16" s="2"/>
      <c r="P16" s="2"/>
      <c r="Q16" s="2"/>
      <c r="R16" s="1"/>
      <c r="S16" s="1"/>
      <c r="T16" s="1"/>
      <c r="U16" s="1"/>
      <c r="W16" s="80"/>
      <c r="X16" s="1"/>
      <c r="Y16" s="81" t="s">
        <v>19</v>
      </c>
      <c r="Z16" s="74">
        <f>+AVERAGE(Z12:Z15)</f>
        <v>4.0606630649347579</v>
      </c>
      <c r="AA16" s="1"/>
      <c r="AB16" s="1"/>
      <c r="AC16" s="64"/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  <c r="AI16" s="1"/>
    </row>
    <row r="17" spans="1:50" x14ac:dyDescent="0.25">
      <c r="A17" s="45"/>
      <c r="B17" s="46"/>
      <c r="C17" s="46"/>
      <c r="D17" s="46"/>
      <c r="E17" s="46"/>
      <c r="F17" s="46"/>
      <c r="G17" s="46"/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0" ht="15.75" thickBot="1" x14ac:dyDescent="0.3">
      <c r="A18" s="45"/>
      <c r="B18" s="46"/>
      <c r="C18" s="46"/>
      <c r="D18" s="46"/>
      <c r="E18" s="46"/>
      <c r="F18" s="46"/>
      <c r="G18" s="46"/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0" x14ac:dyDescent="0.25">
      <c r="A19" s="29">
        <v>0</v>
      </c>
      <c r="B19" s="25" t="s">
        <v>4</v>
      </c>
      <c r="C19" s="25">
        <v>1</v>
      </c>
      <c r="D19" s="25">
        <v>2</v>
      </c>
      <c r="E19" s="26">
        <v>3</v>
      </c>
      <c r="F19" s="54"/>
      <c r="G19" s="54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R19" s="1"/>
      <c r="S19" s="1"/>
      <c r="T19" s="1"/>
      <c r="U19" s="1"/>
      <c r="V19" s="83">
        <v>0</v>
      </c>
      <c r="W19" s="16" t="s">
        <v>18</v>
      </c>
      <c r="X19" s="1"/>
      <c r="Y19" s="13"/>
      <c r="Z19" s="1"/>
      <c r="AA19" s="1"/>
      <c r="AB19" s="1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0" x14ac:dyDescent="0.25">
      <c r="A20" s="31">
        <v>1</v>
      </c>
      <c r="B20" s="55" t="s">
        <v>9</v>
      </c>
      <c r="C20" s="9">
        <v>1</v>
      </c>
      <c r="D20" s="9">
        <v>0.5</v>
      </c>
      <c r="E20" s="10">
        <v>0.5</v>
      </c>
      <c r="F20" s="9"/>
      <c r="G20" s="9"/>
      <c r="L20" s="68">
        <f>+AC20</f>
        <v>4.6329166478203385E-2</v>
      </c>
      <c r="M20" s="69">
        <f>+C20/C$23</f>
        <v>0.2</v>
      </c>
      <c r="N20" s="70">
        <f t="shared" ref="N20:N22" si="39">+D20/D$23</f>
        <v>0.14285714285714285</v>
      </c>
      <c r="O20" s="71">
        <f t="shared" ref="O20:O22" si="40">+E20/E$23</f>
        <v>0.25</v>
      </c>
      <c r="P20" s="9"/>
      <c r="Q20" s="9"/>
      <c r="R20" s="1"/>
      <c r="S20" s="1"/>
      <c r="T20" s="1"/>
      <c r="U20" s="1"/>
      <c r="V20" s="84">
        <v>1</v>
      </c>
      <c r="W20" s="72">
        <f t="shared" ref="W20:W22" si="41">+AVERAGE(M20:U20)</f>
        <v>0.19761904761904761</v>
      </c>
      <c r="X20" s="1"/>
      <c r="Y20" s="73">
        <f t="array" ref="Y20:Y22">+MMULT(C20:E22,W20:W22)</f>
        <v>0.59880952380952379</v>
      </c>
      <c r="Z20" s="74">
        <f>+Y20/W20</f>
        <v>3.0301204819277108</v>
      </c>
      <c r="AA20" s="74">
        <f>+(Z24-3)/2</f>
        <v>2.687091655735796E-2</v>
      </c>
      <c r="AB20" s="74">
        <v>0.57999999999999996</v>
      </c>
      <c r="AC20" s="75">
        <f>+AA20/AB20</f>
        <v>4.6329166478203385E-2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I20" s="1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31">
        <v>2</v>
      </c>
      <c r="B21" s="55" t="s">
        <v>10</v>
      </c>
      <c r="C21" s="9">
        <f>1/D20</f>
        <v>2</v>
      </c>
      <c r="D21" s="9">
        <v>1</v>
      </c>
      <c r="E21" s="10">
        <v>0.5</v>
      </c>
      <c r="F21" s="9"/>
      <c r="G21" s="9"/>
      <c r="L21" s="1"/>
      <c r="M21" s="69">
        <f t="shared" ref="M21:M22" si="42">+C21/C$23</f>
        <v>0.4</v>
      </c>
      <c r="N21" s="70">
        <f t="shared" si="39"/>
        <v>0.2857142857142857</v>
      </c>
      <c r="O21" s="71">
        <f t="shared" si="40"/>
        <v>0.25</v>
      </c>
      <c r="P21" s="9"/>
      <c r="Q21" s="9"/>
      <c r="R21" s="1"/>
      <c r="S21" s="1"/>
      <c r="T21" s="1"/>
      <c r="U21" s="1"/>
      <c r="V21" s="84">
        <v>2</v>
      </c>
      <c r="W21" s="72">
        <f t="shared" si="41"/>
        <v>0.31190476190476191</v>
      </c>
      <c r="X21" s="1"/>
      <c r="Y21" s="73">
        <v>0.95238095238095233</v>
      </c>
      <c r="Z21" s="74">
        <f t="shared" ref="Z21:Z22" si="43">+Y21/W21</f>
        <v>3.0534351145038165</v>
      </c>
      <c r="AA21" s="1"/>
      <c r="AB21" s="1"/>
      <c r="AC21" s="64"/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0.33333333333333331</v>
      </c>
      <c r="AN21" s="89">
        <f>+VLOOKUP(D20,$AE$4:$AH$20,3,FALSE)</f>
        <v>0.5</v>
      </c>
      <c r="AO21" s="89">
        <f>+VLOOKUP(D20,$AE$4:$AH$20,4,FALSE)</f>
        <v>1</v>
      </c>
      <c r="AP21" s="89">
        <f>+VLOOKUP(E20,$AE$4:$AH$20,2,FALSE)</f>
        <v>0.33333333333333331</v>
      </c>
      <c r="AQ21" s="89">
        <f>+VLOOKUP(E20,$AE$4:$AH$20,3,FALSE)</f>
        <v>0.5</v>
      </c>
      <c r="AR21" s="89">
        <f>+VLOOKUP(E20,$AE$4:$AH$20,3,FALSE)</f>
        <v>0.5</v>
      </c>
    </row>
    <row r="22" spans="1:50" ht="15.75" thickBot="1" x14ac:dyDescent="0.3">
      <c r="A22" s="32">
        <v>3</v>
      </c>
      <c r="B22" s="38" t="s">
        <v>11</v>
      </c>
      <c r="C22" s="11">
        <f>1/E20</f>
        <v>2</v>
      </c>
      <c r="D22" s="11">
        <f>1/E21</f>
        <v>2</v>
      </c>
      <c r="E22" s="12">
        <v>1</v>
      </c>
      <c r="F22" s="9"/>
      <c r="G22" s="9"/>
      <c r="L22" s="1"/>
      <c r="M22" s="76">
        <f t="shared" si="42"/>
        <v>0.4</v>
      </c>
      <c r="N22" s="77">
        <f t="shared" si="39"/>
        <v>0.5714285714285714</v>
      </c>
      <c r="O22" s="78">
        <f t="shared" si="40"/>
        <v>0.5</v>
      </c>
      <c r="P22" s="9"/>
      <c r="Q22" s="9"/>
      <c r="R22" s="1"/>
      <c r="S22" s="1"/>
      <c r="T22" s="1"/>
      <c r="U22" s="1"/>
      <c r="V22" s="85">
        <v>3</v>
      </c>
      <c r="W22" s="72">
        <f t="shared" si="41"/>
        <v>0.49047619047619051</v>
      </c>
      <c r="X22" s="1"/>
      <c r="Y22" s="73">
        <v>1.5095238095238095</v>
      </c>
      <c r="Z22" s="74">
        <f t="shared" si="43"/>
        <v>3.0776699029126209</v>
      </c>
      <c r="AA22" s="1"/>
      <c r="AB22" s="1"/>
      <c r="AC22" s="64"/>
      <c r="AJ22" s="89">
        <f t="shared" ref="AJ22:AJ23" si="44">+VLOOKUP(C21,$AE$4:$AH$20,2,FALSE)</f>
        <v>1</v>
      </c>
      <c r="AK22" s="89">
        <f t="shared" ref="AK22:AK23" si="45">+VLOOKUP(C21,$AE$4:$AH$20,3,FALSE)</f>
        <v>2</v>
      </c>
      <c r="AL22" s="89">
        <f t="shared" ref="AL22:AL23" si="46">+VLOOKUP(C21,$AE$4:$AH$20,4,FALSE)</f>
        <v>3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0.33333333333333331</v>
      </c>
      <c r="AQ22" s="89">
        <f t="shared" ref="AQ22:AQ23" si="51">+VLOOKUP(E21,$AE$4:$AH$20,3,FALSE)</f>
        <v>0.5</v>
      </c>
      <c r="AR22" s="89">
        <f t="shared" ref="AR22:AR23" si="52">+VLOOKUP(E21,$AE$4:$AH$20,3,FALSE)</f>
        <v>0.5</v>
      </c>
    </row>
    <row r="23" spans="1:50" x14ac:dyDescent="0.25">
      <c r="A23" s="27"/>
      <c r="B23" s="56"/>
      <c r="C23" s="2">
        <f>+SUM(C20:C22)</f>
        <v>5</v>
      </c>
      <c r="D23" s="2">
        <f>+SUM(D20:D22)</f>
        <v>3.5</v>
      </c>
      <c r="E23" s="2">
        <f>+SUM(E20:E22)</f>
        <v>2</v>
      </c>
      <c r="F23" s="9"/>
      <c r="G23" s="9"/>
      <c r="L23" s="1"/>
      <c r="M23" s="79"/>
      <c r="N23" s="2"/>
      <c r="O23" s="2"/>
      <c r="P23" s="9"/>
      <c r="Q23" s="9"/>
      <c r="R23" s="1"/>
      <c r="S23" s="1"/>
      <c r="T23" s="1"/>
      <c r="U23" s="1"/>
      <c r="W23" s="80"/>
      <c r="X23" s="1"/>
      <c r="Y23" s="73"/>
      <c r="Z23" s="74"/>
      <c r="AA23" s="1"/>
      <c r="AB23" s="1"/>
      <c r="AC23" s="64"/>
      <c r="AJ23" s="89">
        <f t="shared" si="44"/>
        <v>1</v>
      </c>
      <c r="AK23" s="89">
        <f t="shared" si="45"/>
        <v>2</v>
      </c>
      <c r="AL23" s="89">
        <f t="shared" si="46"/>
        <v>3</v>
      </c>
      <c r="AM23" s="89">
        <f t="shared" si="47"/>
        <v>1</v>
      </c>
      <c r="AN23" s="89">
        <f t="shared" si="48"/>
        <v>2</v>
      </c>
      <c r="AO23" s="89">
        <f t="shared" si="49"/>
        <v>3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x14ac:dyDescent="0.25">
      <c r="A24" s="45"/>
      <c r="B24" s="46"/>
      <c r="C24" s="50"/>
      <c r="D24" s="50"/>
      <c r="E24" s="50"/>
      <c r="F24" s="50"/>
      <c r="G24" s="50"/>
      <c r="L24" s="64"/>
      <c r="M24" s="79"/>
      <c r="N24" s="2"/>
      <c r="O24" s="2"/>
      <c r="P24" s="2"/>
      <c r="Q24" s="2"/>
      <c r="R24" s="1"/>
      <c r="S24" s="1"/>
      <c r="T24" s="1"/>
      <c r="U24" s="1"/>
      <c r="W24" s="80"/>
      <c r="X24" s="1"/>
      <c r="Y24" s="81" t="s">
        <v>19</v>
      </c>
      <c r="Z24" s="74">
        <f>+AVERAGE(Z20:Z23)</f>
        <v>3.0537418331147159</v>
      </c>
      <c r="AA24" s="1"/>
      <c r="AB24" s="1"/>
      <c r="AC24" s="64"/>
    </row>
    <row r="25" spans="1:50" ht="15.75" thickBot="1" x14ac:dyDescent="0.3">
      <c r="A25" s="45"/>
      <c r="B25" s="46"/>
      <c r="C25" s="46"/>
      <c r="D25" s="46"/>
      <c r="E25" s="46"/>
      <c r="F25" s="46"/>
      <c r="G25" s="46"/>
    </row>
    <row r="26" spans="1:50" x14ac:dyDescent="0.25">
      <c r="A26" s="29">
        <v>0</v>
      </c>
      <c r="B26" s="33" t="s">
        <v>3</v>
      </c>
      <c r="C26" s="25">
        <v>1</v>
      </c>
      <c r="D26" s="25">
        <v>2</v>
      </c>
      <c r="E26" s="25">
        <v>3</v>
      </c>
      <c r="F26" s="25">
        <v>4</v>
      </c>
      <c r="G26" s="34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R26" s="1"/>
      <c r="S26" s="1"/>
      <c r="T26" s="1"/>
      <c r="U26" s="1"/>
      <c r="V26" s="14">
        <v>0</v>
      </c>
      <c r="W26" s="16" t="s">
        <v>18</v>
      </c>
      <c r="X26" s="1"/>
      <c r="Y26" s="81"/>
      <c r="Z26" s="1"/>
      <c r="AA26" s="1"/>
      <c r="AB26" s="1"/>
    </row>
    <row r="27" spans="1:50" x14ac:dyDescent="0.25">
      <c r="A27" s="31">
        <v>1</v>
      </c>
      <c r="B27" s="55" t="s">
        <v>12</v>
      </c>
      <c r="C27" s="9">
        <v>1</v>
      </c>
      <c r="D27" s="9">
        <v>0.5</v>
      </c>
      <c r="E27" s="9">
        <v>4</v>
      </c>
      <c r="F27" s="9">
        <v>2</v>
      </c>
      <c r="G27" s="10">
        <v>2</v>
      </c>
      <c r="L27" s="68">
        <f>+AC27</f>
        <v>3.4161430798016715E-2</v>
      </c>
      <c r="M27" s="69">
        <f>+C27/C$32</f>
        <v>0.23529411764705882</v>
      </c>
      <c r="N27" s="70">
        <f t="shared" ref="N27:N31" si="53">+D27/D$32</f>
        <v>0.23529411764705882</v>
      </c>
      <c r="O27" s="70">
        <f t="shared" ref="O27:O31" si="54">+E27/E$32</f>
        <v>0.23529411764705882</v>
      </c>
      <c r="P27" s="70">
        <f t="shared" ref="P27:P31" si="55">+F27/F$32</f>
        <v>0.25531914893617025</v>
      </c>
      <c r="Q27" s="71">
        <f t="shared" ref="Q27:Q31" si="56">+G27/G$32</f>
        <v>0.19047619047619047</v>
      </c>
      <c r="R27" s="1"/>
      <c r="S27" s="1"/>
      <c r="T27" s="1"/>
      <c r="U27" s="1"/>
      <c r="V27" s="16">
        <v>1</v>
      </c>
      <c r="W27" s="72">
        <f>+AVERAGE(M27:U27)</f>
        <v>0.2303355384707074</v>
      </c>
      <c r="X27" s="1"/>
      <c r="Y27" s="73">
        <f t="array" ref="Y27:Y31">+MMULT(C27:G31,W27:W31)</f>
        <v>1.1938256153525237</v>
      </c>
      <c r="Z27" s="74">
        <f t="shared" ref="Z27:Z31" si="57">+Y27/W27</f>
        <v>5.1829848892568826</v>
      </c>
      <c r="AA27" s="74">
        <f>+(Z32-5)/4</f>
        <v>3.8260802493778723E-2</v>
      </c>
      <c r="AB27" s="74">
        <v>1.1200000000000001</v>
      </c>
      <c r="AC27" s="75">
        <f>+AA27/AB27</f>
        <v>3.4161430798016715E-2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x14ac:dyDescent="0.25">
      <c r="A28" s="31">
        <v>2</v>
      </c>
      <c r="B28" s="55" t="s">
        <v>13</v>
      </c>
      <c r="C28" s="9">
        <f>1/D27</f>
        <v>2</v>
      </c>
      <c r="D28" s="9">
        <v>1</v>
      </c>
      <c r="E28" s="9">
        <v>8</v>
      </c>
      <c r="F28" s="9">
        <v>4</v>
      </c>
      <c r="G28" s="10">
        <v>4</v>
      </c>
      <c r="L28" s="1"/>
      <c r="M28" s="69">
        <f t="shared" ref="M28:M31" si="58">+C28/C$32</f>
        <v>0.47058823529411764</v>
      </c>
      <c r="N28" s="70">
        <f t="shared" si="53"/>
        <v>0.47058823529411764</v>
      </c>
      <c r="O28" s="70">
        <f t="shared" si="54"/>
        <v>0.47058823529411764</v>
      </c>
      <c r="P28" s="70">
        <f t="shared" si="55"/>
        <v>0.5106382978723405</v>
      </c>
      <c r="Q28" s="71">
        <f t="shared" si="56"/>
        <v>0.38095238095238093</v>
      </c>
      <c r="R28" s="1"/>
      <c r="S28" s="1"/>
      <c r="T28" s="1"/>
      <c r="U28" s="1"/>
      <c r="V28" s="16">
        <v>2</v>
      </c>
      <c r="W28" s="72">
        <f t="shared" ref="W28:W31" si="59">+AVERAGE(M28:U28)</f>
        <v>0.46067107694141479</v>
      </c>
      <c r="X28" s="1"/>
      <c r="Y28" s="73">
        <v>2.3876512307050475</v>
      </c>
      <c r="Z28" s="74">
        <f t="shared" si="57"/>
        <v>5.1829848892568826</v>
      </c>
      <c r="AA28" s="1"/>
      <c r="AB28" s="1"/>
      <c r="AC28" s="64"/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0.33333333333333331</v>
      </c>
      <c r="AN28" s="89">
        <f>+VLOOKUP(D27,$AE$4:$AH$20,3,FALSE)</f>
        <v>0.5</v>
      </c>
      <c r="AO28" s="89">
        <f>+VLOOKUP(D27,$AE$4:$AH$20,4,FALSE)</f>
        <v>1</v>
      </c>
      <c r="AP28" s="89">
        <f>+VLOOKUP(E27,$AE$4:$AH$20,2,FALSE)</f>
        <v>3</v>
      </c>
      <c r="AQ28" s="89">
        <f>+VLOOKUP(E27,$AE$4:$AH$20,3,FALSE)</f>
        <v>4</v>
      </c>
      <c r="AR28" s="89">
        <f>+VLOOKUP(E27,$AE$4:$AH$20,3,FALSE)</f>
        <v>4</v>
      </c>
      <c r="AS28" s="89">
        <f>+VLOOKUP(F27,$AE$4:$AH$20,2,FALSE)</f>
        <v>1</v>
      </c>
      <c r="AT28" s="89">
        <f>+VLOOKUP(F27,$AE$4:$AH$20,3,FALSE)</f>
        <v>2</v>
      </c>
      <c r="AU28" s="89">
        <f>+VLOOKUP(F27,$AE$4:$AH$20,4,FALSE)</f>
        <v>3</v>
      </c>
      <c r="AV28" s="89">
        <f>+VLOOKUP(G27,$AE$4:$AH$20,2,FALSE)</f>
        <v>1</v>
      </c>
      <c r="AW28" s="89">
        <f>+VLOOKUP(G27,$AE$4:$AH$20,3,FALSE)</f>
        <v>2</v>
      </c>
      <c r="AX28" s="89">
        <f>+VLOOKUP(G27,$AE$4:$AH$20,4,FALSE)</f>
        <v>3</v>
      </c>
    </row>
    <row r="29" spans="1:50" x14ac:dyDescent="0.25">
      <c r="A29" s="31">
        <v>3</v>
      </c>
      <c r="B29" s="55" t="s">
        <v>14</v>
      </c>
      <c r="C29" s="9">
        <f>1/E27</f>
        <v>0.25</v>
      </c>
      <c r="D29" s="9">
        <f>1/E28</f>
        <v>0.125</v>
      </c>
      <c r="E29" s="9">
        <v>1</v>
      </c>
      <c r="F29" s="9">
        <v>0.5</v>
      </c>
      <c r="G29" s="10">
        <v>0.5</v>
      </c>
      <c r="L29" s="1"/>
      <c r="M29" s="69">
        <f t="shared" si="58"/>
        <v>5.8823529411764705E-2</v>
      </c>
      <c r="N29" s="70">
        <f t="shared" si="53"/>
        <v>5.8823529411764705E-2</v>
      </c>
      <c r="O29" s="70">
        <f t="shared" si="54"/>
        <v>5.8823529411764705E-2</v>
      </c>
      <c r="P29" s="70">
        <f t="shared" si="55"/>
        <v>6.3829787234042562E-2</v>
      </c>
      <c r="Q29" s="71">
        <f t="shared" si="56"/>
        <v>4.7619047619047616E-2</v>
      </c>
      <c r="R29" s="1"/>
      <c r="S29" s="1"/>
      <c r="T29" s="1"/>
      <c r="U29" s="1"/>
      <c r="V29" s="16">
        <v>3</v>
      </c>
      <c r="W29" s="72">
        <f t="shared" si="59"/>
        <v>5.7583884617676849E-2</v>
      </c>
      <c r="X29" s="1"/>
      <c r="Y29" s="73">
        <v>0.29845640383813093</v>
      </c>
      <c r="Z29" s="74">
        <f t="shared" si="57"/>
        <v>5.1829848892568826</v>
      </c>
      <c r="AA29" s="1"/>
      <c r="AB29" s="1"/>
      <c r="AC29" s="64"/>
      <c r="AJ29" s="89">
        <f t="shared" ref="AJ29:AJ32" si="60">+VLOOKUP(C28,$AE$4:$AH$20,2,FALSE)</f>
        <v>1</v>
      </c>
      <c r="AK29" s="89">
        <f t="shared" ref="AK29:AK32" si="61">+VLOOKUP(C28,$AE$4:$AH$20,3,FALSE)</f>
        <v>2</v>
      </c>
      <c r="AL29" s="89">
        <f t="shared" ref="AL29:AL32" si="62">+VLOOKUP(C28,$AE$4:$AH$20,4,FALSE)</f>
        <v>3</v>
      </c>
      <c r="AM29" s="89">
        <f t="shared" ref="AM29:AM32" si="63">+VLOOKUP(D28,$AE$4:$AH$20,2,FALSE)</f>
        <v>1</v>
      </c>
      <c r="AN29" s="89">
        <f t="shared" ref="AN29:AN32" si="64">+VLOOKUP(D28,$AE$4:$AH$20,3,FALSE)</f>
        <v>1</v>
      </c>
      <c r="AO29" s="89">
        <f t="shared" ref="AO29:AO32" si="65">+VLOOKUP(D28,$AE$4:$AH$20,4,FALSE)</f>
        <v>1</v>
      </c>
      <c r="AP29" s="89">
        <f t="shared" ref="AP29:AP32" si="66">+VLOOKUP(E28,$AE$4:$AH$20,2,FALSE)</f>
        <v>7</v>
      </c>
      <c r="AQ29" s="89">
        <f t="shared" ref="AQ29:AQ32" si="67">+VLOOKUP(E28,$AE$4:$AH$20,3,FALSE)</f>
        <v>8</v>
      </c>
      <c r="AR29" s="89">
        <f t="shared" ref="AR29:AR32" si="68">+VLOOKUP(E28,$AE$4:$AH$20,3,FALSE)</f>
        <v>8</v>
      </c>
      <c r="AS29" s="89">
        <f t="shared" ref="AS29:AS32" si="69">+VLOOKUP(F28,$AE$4:$AH$20,2,FALSE)</f>
        <v>3</v>
      </c>
      <c r="AT29" s="89">
        <f t="shared" ref="AT29:AT32" si="70">+VLOOKUP(F28,$AE$4:$AH$20,3,FALSE)</f>
        <v>4</v>
      </c>
      <c r="AU29" s="89">
        <f t="shared" ref="AU29:AU32" si="71">+VLOOKUP(F28,$AE$4:$AH$20,4,FALSE)</f>
        <v>5</v>
      </c>
      <c r="AV29" s="89">
        <f t="shared" ref="AV29:AV32" si="72">+VLOOKUP(G28,$AE$4:$AH$20,2,FALSE)</f>
        <v>3</v>
      </c>
      <c r="AW29" s="89">
        <f t="shared" ref="AW29:AW32" si="73">+VLOOKUP(G28,$AE$4:$AH$20,3,FALSE)</f>
        <v>4</v>
      </c>
      <c r="AX29" s="89">
        <f t="shared" ref="AX29:AX32" si="74">+VLOOKUP(G28,$AE$4:$AH$20,4,FALSE)</f>
        <v>5</v>
      </c>
    </row>
    <row r="30" spans="1:50" x14ac:dyDescent="0.25">
      <c r="A30" s="31">
        <v>4</v>
      </c>
      <c r="B30" s="55" t="s">
        <v>15</v>
      </c>
      <c r="C30" s="9">
        <f>1/F27</f>
        <v>0.5</v>
      </c>
      <c r="D30" s="9">
        <f>1/F28</f>
        <v>0.25</v>
      </c>
      <c r="E30" s="9">
        <f>1/F29</f>
        <v>2</v>
      </c>
      <c r="F30" s="9">
        <v>1</v>
      </c>
      <c r="G30" s="10">
        <v>3</v>
      </c>
      <c r="L30" s="1"/>
      <c r="M30" s="69">
        <f t="shared" si="58"/>
        <v>0.11764705882352941</v>
      </c>
      <c r="N30" s="70">
        <f t="shared" si="53"/>
        <v>0.11764705882352941</v>
      </c>
      <c r="O30" s="70">
        <f t="shared" si="54"/>
        <v>0.11764705882352941</v>
      </c>
      <c r="P30" s="70">
        <f t="shared" si="55"/>
        <v>0.12765957446808512</v>
      </c>
      <c r="Q30" s="71">
        <f t="shared" si="56"/>
        <v>0.2857142857142857</v>
      </c>
      <c r="R30" s="1"/>
      <c r="S30" s="1"/>
      <c r="T30" s="1"/>
      <c r="U30" s="1"/>
      <c r="V30" s="16">
        <v>4</v>
      </c>
      <c r="W30" s="72">
        <f t="shared" si="59"/>
        <v>0.15326300733059178</v>
      </c>
      <c r="X30" s="1"/>
      <c r="Y30" s="73">
        <v>0.79320579295547988</v>
      </c>
      <c r="Z30" s="74">
        <f t="shared" si="57"/>
        <v>5.1754549696686887</v>
      </c>
      <c r="AA30" s="1"/>
      <c r="AB30" s="1"/>
      <c r="AC30" s="64"/>
      <c r="AJ30" s="89">
        <f t="shared" si="60"/>
        <v>0.2</v>
      </c>
      <c r="AK30" s="89">
        <f t="shared" si="61"/>
        <v>0.25</v>
      </c>
      <c r="AL30" s="89">
        <f t="shared" si="62"/>
        <v>0.33333333333333331</v>
      </c>
      <c r="AM30" s="89">
        <f t="shared" si="63"/>
        <v>0.1111111111111111</v>
      </c>
      <c r="AN30" s="89">
        <f t="shared" si="64"/>
        <v>0.125</v>
      </c>
      <c r="AO30" s="89">
        <f t="shared" si="65"/>
        <v>0.14285714285714285</v>
      </c>
      <c r="AP30" s="89">
        <f t="shared" si="66"/>
        <v>1</v>
      </c>
      <c r="AQ30" s="89">
        <f t="shared" si="67"/>
        <v>1</v>
      </c>
      <c r="AR30" s="89">
        <f t="shared" si="68"/>
        <v>1</v>
      </c>
      <c r="AS30" s="89">
        <f t="shared" si="69"/>
        <v>0.33333333333333331</v>
      </c>
      <c r="AT30" s="89">
        <f t="shared" si="70"/>
        <v>0.5</v>
      </c>
      <c r="AU30" s="89">
        <f t="shared" si="71"/>
        <v>1</v>
      </c>
      <c r="AV30" s="89">
        <f t="shared" si="72"/>
        <v>0.33333333333333331</v>
      </c>
      <c r="AW30" s="89">
        <f t="shared" si="73"/>
        <v>0.5</v>
      </c>
      <c r="AX30" s="89">
        <f t="shared" si="74"/>
        <v>1</v>
      </c>
    </row>
    <row r="31" spans="1:50" ht="15.75" thickBot="1" x14ac:dyDescent="0.3">
      <c r="A31" s="35">
        <v>5</v>
      </c>
      <c r="B31" s="38" t="s">
        <v>16</v>
      </c>
      <c r="C31" s="11">
        <f>1/G27</f>
        <v>0.5</v>
      </c>
      <c r="D31" s="11">
        <f>1/G28</f>
        <v>0.25</v>
      </c>
      <c r="E31" s="11">
        <f>1/G29</f>
        <v>2</v>
      </c>
      <c r="F31" s="11">
        <f>1/G30</f>
        <v>0.33333333333333331</v>
      </c>
      <c r="G31" s="12">
        <v>1</v>
      </c>
      <c r="L31" s="1"/>
      <c r="M31" s="76">
        <f t="shared" si="58"/>
        <v>0.11764705882352941</v>
      </c>
      <c r="N31" s="77">
        <f t="shared" si="53"/>
        <v>0.11764705882352941</v>
      </c>
      <c r="O31" s="77">
        <f t="shared" si="54"/>
        <v>0.11764705882352941</v>
      </c>
      <c r="P31" s="77">
        <f t="shared" si="55"/>
        <v>4.2553191489361701E-2</v>
      </c>
      <c r="Q31" s="78">
        <f t="shared" si="56"/>
        <v>9.5238095238095233E-2</v>
      </c>
      <c r="R31" s="1"/>
      <c r="S31" s="1"/>
      <c r="T31" s="1"/>
      <c r="U31" s="1"/>
      <c r="V31" s="19">
        <v>5</v>
      </c>
      <c r="W31" s="72">
        <f t="shared" si="59"/>
        <v>9.8146492639609034E-2</v>
      </c>
      <c r="X31" s="1"/>
      <c r="Y31" s="73">
        <v>0.49473746945586738</v>
      </c>
      <c r="Z31" s="74">
        <f t="shared" si="57"/>
        <v>5.0408064124362397</v>
      </c>
      <c r="AA31" s="1"/>
      <c r="AB31" s="1"/>
      <c r="AC31" s="64"/>
      <c r="AJ31" s="89">
        <f t="shared" si="60"/>
        <v>0.33333333333333331</v>
      </c>
      <c r="AK31" s="89">
        <f t="shared" si="61"/>
        <v>0.5</v>
      </c>
      <c r="AL31" s="89">
        <f t="shared" si="62"/>
        <v>1</v>
      </c>
      <c r="AM31" s="89">
        <f t="shared" si="63"/>
        <v>0.2</v>
      </c>
      <c r="AN31" s="89">
        <f t="shared" si="64"/>
        <v>0.25</v>
      </c>
      <c r="AO31" s="89">
        <f t="shared" si="65"/>
        <v>0.33333333333333331</v>
      </c>
      <c r="AP31" s="89">
        <f t="shared" si="66"/>
        <v>1</v>
      </c>
      <c r="AQ31" s="89">
        <f t="shared" si="67"/>
        <v>2</v>
      </c>
      <c r="AR31" s="89">
        <f t="shared" si="68"/>
        <v>2</v>
      </c>
      <c r="AS31" s="89">
        <f t="shared" si="69"/>
        <v>1</v>
      </c>
      <c r="AT31" s="89">
        <f t="shared" si="70"/>
        <v>1</v>
      </c>
      <c r="AU31" s="89">
        <f t="shared" si="71"/>
        <v>1</v>
      </c>
      <c r="AV31" s="89">
        <f t="shared" si="72"/>
        <v>2</v>
      </c>
      <c r="AW31" s="89">
        <f t="shared" si="73"/>
        <v>3</v>
      </c>
      <c r="AX31" s="89">
        <f t="shared" si="74"/>
        <v>4</v>
      </c>
    </row>
    <row r="32" spans="1:50" x14ac:dyDescent="0.25">
      <c r="C32" s="70">
        <f>+SUM(C27:C31)</f>
        <v>4.25</v>
      </c>
      <c r="D32" s="70">
        <f t="shared" ref="D32:G32" si="75">+SUM(D27:D31)</f>
        <v>2.125</v>
      </c>
      <c r="E32" s="70">
        <f t="shared" si="75"/>
        <v>17</v>
      </c>
      <c r="F32" s="70">
        <f t="shared" si="75"/>
        <v>7.833333333333333</v>
      </c>
      <c r="G32" s="70">
        <f t="shared" si="75"/>
        <v>10.5</v>
      </c>
      <c r="L32" s="64"/>
      <c r="M32" s="82"/>
      <c r="N32" s="9"/>
      <c r="O32" s="9"/>
      <c r="P32" s="9"/>
      <c r="Q32" s="9"/>
      <c r="R32" s="1"/>
      <c r="S32" s="1"/>
      <c r="T32" s="1"/>
      <c r="U32" s="1"/>
      <c r="W32" s="80"/>
      <c r="X32" s="1"/>
      <c r="Y32" s="81" t="s">
        <v>19</v>
      </c>
      <c r="Z32" s="74">
        <f>+AVERAGE(Z27:Z31)</f>
        <v>5.1530432099751149</v>
      </c>
      <c r="AA32" s="1"/>
      <c r="AB32" s="1"/>
      <c r="AC32" s="64"/>
      <c r="AJ32" s="89">
        <f t="shared" si="60"/>
        <v>0.33333333333333331</v>
      </c>
      <c r="AK32" s="89">
        <f t="shared" si="61"/>
        <v>0.5</v>
      </c>
      <c r="AL32" s="89">
        <f t="shared" si="62"/>
        <v>1</v>
      </c>
      <c r="AM32" s="89">
        <f t="shared" si="63"/>
        <v>0.2</v>
      </c>
      <c r="AN32" s="89">
        <f t="shared" si="64"/>
        <v>0.25</v>
      </c>
      <c r="AO32" s="89">
        <f t="shared" si="65"/>
        <v>0.33333333333333331</v>
      </c>
      <c r="AP32" s="89">
        <f t="shared" si="66"/>
        <v>1</v>
      </c>
      <c r="AQ32" s="89">
        <f t="shared" si="67"/>
        <v>2</v>
      </c>
      <c r="AR32" s="89">
        <f t="shared" si="68"/>
        <v>2</v>
      </c>
      <c r="AS32" s="89">
        <f t="shared" si="69"/>
        <v>0.25</v>
      </c>
      <c r="AT32" s="89">
        <f t="shared" si="70"/>
        <v>0.33333333333333331</v>
      </c>
      <c r="AU32" s="89">
        <f t="shared" si="71"/>
        <v>0.5</v>
      </c>
      <c r="AV32" s="89">
        <f t="shared" si="72"/>
        <v>1</v>
      </c>
      <c r="AW32" s="89">
        <f t="shared" si="73"/>
        <v>1</v>
      </c>
      <c r="AX32" s="89">
        <f t="shared" si="74"/>
        <v>1</v>
      </c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69D0-5223-49D7-89D7-AAB449AD3E40}">
  <dimension ref="A1:AX32"/>
  <sheetViews>
    <sheetView topLeftCell="W1" zoomScale="85" zoomScaleNormal="85" workbookViewId="0">
      <selection activeCell="F11" sqref="F11"/>
    </sheetView>
  </sheetViews>
  <sheetFormatPr defaultRowHeight="15" x14ac:dyDescent="0.25"/>
  <cols>
    <col min="1" max="1" width="8.85546875" style="57"/>
    <col min="2" max="2" width="39.7109375" customWidth="1"/>
    <col min="12" max="12" width="8.85546875" style="47"/>
    <col min="13" max="13" width="8.85546875" style="57"/>
    <col min="22" max="22" width="8.85546875" style="47"/>
    <col min="23" max="23" width="12.140625" style="57" customWidth="1"/>
    <col min="25" max="25" width="10.140625" customWidth="1"/>
    <col min="29" max="29" width="8.85546875" style="47"/>
  </cols>
  <sheetData>
    <row r="1" spans="1:47" x14ac:dyDescent="0.25">
      <c r="A1" s="41"/>
      <c r="B1" s="42"/>
      <c r="C1" s="42"/>
      <c r="D1" s="42"/>
      <c r="E1" s="42"/>
      <c r="F1" s="42"/>
      <c r="G1" s="42"/>
      <c r="H1" s="43"/>
      <c r="I1" s="43"/>
      <c r="J1" s="43"/>
      <c r="K1" s="43"/>
      <c r="L1" s="44"/>
      <c r="M1" s="65"/>
      <c r="N1" s="43"/>
      <c r="O1" s="43"/>
      <c r="P1" s="43"/>
      <c r="Q1" s="43"/>
      <c r="R1" s="43"/>
      <c r="S1" s="43"/>
      <c r="T1" s="43"/>
      <c r="U1" s="43"/>
      <c r="V1" s="44"/>
      <c r="W1" s="65"/>
      <c r="X1" s="43"/>
      <c r="Y1" s="43"/>
      <c r="Z1" s="43"/>
      <c r="AA1" s="43"/>
      <c r="AB1" s="43"/>
      <c r="AC1" s="44"/>
    </row>
    <row r="2" spans="1:47" x14ac:dyDescent="0.25">
      <c r="A2" s="45"/>
      <c r="B2" s="46"/>
      <c r="C2" s="46"/>
      <c r="D2" s="46"/>
      <c r="E2" s="46"/>
      <c r="F2" s="46"/>
      <c r="G2" s="46"/>
    </row>
    <row r="3" spans="1:47" ht="15.75" thickBot="1" x14ac:dyDescent="0.3">
      <c r="A3" s="45"/>
      <c r="B3" s="48" t="s">
        <v>0</v>
      </c>
      <c r="C3" s="46"/>
      <c r="D3" s="46"/>
      <c r="E3" s="46"/>
      <c r="F3" s="46"/>
      <c r="G3" s="46"/>
      <c r="AE3" s="86" t="s">
        <v>20</v>
      </c>
      <c r="AF3" s="91" t="s">
        <v>21</v>
      </c>
      <c r="AG3" s="91"/>
      <c r="AH3" s="9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24">
        <v>0</v>
      </c>
      <c r="B4" s="36" t="s">
        <v>1</v>
      </c>
      <c r="C4" s="25">
        <v>1</v>
      </c>
      <c r="D4" s="25">
        <v>2</v>
      </c>
      <c r="E4" s="26">
        <v>3</v>
      </c>
      <c r="F4" s="49"/>
      <c r="G4" s="49"/>
      <c r="L4" s="66" t="s">
        <v>17</v>
      </c>
      <c r="M4" s="14">
        <v>1</v>
      </c>
      <c r="N4" s="5">
        <v>2</v>
      </c>
      <c r="O4" s="6">
        <v>3</v>
      </c>
      <c r="P4" s="13"/>
      <c r="Q4" s="13"/>
      <c r="R4" s="1"/>
      <c r="S4" s="1"/>
      <c r="T4" s="1"/>
      <c r="U4" s="1"/>
      <c r="V4" s="83">
        <v>0</v>
      </c>
      <c r="W4" s="16" t="s">
        <v>18</v>
      </c>
      <c r="X4" s="1"/>
      <c r="Y4" s="13"/>
      <c r="Z4" s="1"/>
      <c r="AA4" s="1"/>
      <c r="AB4" s="1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27">
        <v>1</v>
      </c>
      <c r="B5" s="46" t="s">
        <v>2</v>
      </c>
      <c r="C5" s="9">
        <v>1</v>
      </c>
      <c r="D5" s="9">
        <f>1/2</f>
        <v>0.5</v>
      </c>
      <c r="E5" s="10">
        <f>1/6</f>
        <v>0.16666666666666666</v>
      </c>
      <c r="F5" s="9"/>
      <c r="G5" s="9"/>
      <c r="L5" s="68">
        <f>+AC5</f>
        <v>2.5218147896547916E-2</v>
      </c>
      <c r="M5" s="69">
        <f>+C5/C$8</f>
        <v>0.1111111111111111</v>
      </c>
      <c r="N5" s="70">
        <f t="shared" ref="N5:N7" si="0">+D5/D$8</f>
        <v>7.6923076923076927E-2</v>
      </c>
      <c r="O5" s="71">
        <f t="shared" ref="O5:O7" si="1">+E5/E$8</f>
        <v>0.12195121951219512</v>
      </c>
      <c r="P5" s="9"/>
      <c r="Q5" s="9"/>
      <c r="R5" s="1"/>
      <c r="S5" s="1"/>
      <c r="T5" s="1"/>
      <c r="U5" s="1"/>
      <c r="V5" s="84">
        <v>1</v>
      </c>
      <c r="W5" s="72">
        <f t="shared" ref="W5:W7" si="2">+AVERAGE(M5:U5)</f>
        <v>0.10332846918212772</v>
      </c>
      <c r="X5" s="1"/>
      <c r="Y5" s="73">
        <f t="array" ref="Y5:Y7">+MMULT(C5:E7,W5:W7)</f>
        <v>0.31081926203877419</v>
      </c>
      <c r="Z5" s="74">
        <f>+Y5/W5</f>
        <v>3.0080699394754533</v>
      </c>
      <c r="AA5" s="74">
        <f>+(Z9-3)/2</f>
        <v>1.462652577999779E-2</v>
      </c>
      <c r="AB5" s="74">
        <v>0.57999999999999996</v>
      </c>
      <c r="AC5" s="75">
        <f>+AA5/AB5</f>
        <v>2.5218147896547916E-2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I5" s="1"/>
      <c r="AJ5" s="92"/>
      <c r="AK5" s="92"/>
      <c r="AL5" s="92"/>
      <c r="AM5" s="92"/>
      <c r="AN5" s="92"/>
      <c r="AO5" s="92"/>
      <c r="AP5" s="92"/>
      <c r="AQ5" s="92"/>
      <c r="AR5" s="92"/>
    </row>
    <row r="6" spans="1:47" x14ac:dyDescent="0.25">
      <c r="A6" s="27">
        <v>2</v>
      </c>
      <c r="B6" s="46" t="s">
        <v>3</v>
      </c>
      <c r="C6" s="9">
        <f>1/D5</f>
        <v>2</v>
      </c>
      <c r="D6" s="9">
        <v>1</v>
      </c>
      <c r="E6" s="10">
        <v>0.2</v>
      </c>
      <c r="F6" s="9"/>
      <c r="G6" s="9"/>
      <c r="L6" s="1"/>
      <c r="M6" s="69">
        <f t="shared" ref="M6:M7" si="4">+C6/C$8</f>
        <v>0.22222222222222221</v>
      </c>
      <c r="N6" s="70">
        <f t="shared" si="0"/>
        <v>0.15384615384615385</v>
      </c>
      <c r="O6" s="71">
        <f t="shared" si="1"/>
        <v>0.14634146341463414</v>
      </c>
      <c r="P6" s="9"/>
      <c r="Q6" s="9"/>
      <c r="R6" s="1"/>
      <c r="S6" s="1"/>
      <c r="T6" s="1"/>
      <c r="U6" s="1"/>
      <c r="V6" s="84">
        <v>2</v>
      </c>
      <c r="W6" s="72">
        <f t="shared" si="2"/>
        <v>0.1741366131610034</v>
      </c>
      <c r="X6" s="1"/>
      <c r="Y6" s="73">
        <v>0.52530053505663266</v>
      </c>
      <c r="Z6" s="74">
        <f t="shared" ref="Z6:Z7" si="5">+Y6/W6</f>
        <v>3.0166001596169196</v>
      </c>
      <c r="AA6" s="1"/>
      <c r="AB6" s="1"/>
      <c r="AC6" s="64"/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I6" s="1"/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0.33333333333333331</v>
      </c>
      <c r="AN6" s="89">
        <f>+VLOOKUP(D5,$AE$4:$AH$20,3,FALSE)</f>
        <v>0.5</v>
      </c>
      <c r="AO6" s="89">
        <f>+VLOOKUP(D5,$AE$4:$AH$20,4,FALSE)</f>
        <v>1</v>
      </c>
      <c r="AP6" s="89">
        <f>+VLOOKUP(E5,$AE$4:$AH$20,2,FALSE)</f>
        <v>0.14285714285714285</v>
      </c>
      <c r="AQ6" s="89">
        <f>+VLOOKUP(E5,$AE$4:$AH$20,3,FALSE)</f>
        <v>0.16666666666666666</v>
      </c>
      <c r="AR6" s="89">
        <f>+VLOOKUP(E5,$AE$4:$AH$20,3,FALSE)</f>
        <v>0.16666666666666666</v>
      </c>
    </row>
    <row r="7" spans="1:47" ht="15.75" thickBot="1" x14ac:dyDescent="0.3">
      <c r="A7" s="28">
        <v>3</v>
      </c>
      <c r="B7" s="37" t="s">
        <v>4</v>
      </c>
      <c r="C7" s="11">
        <f>1/E5</f>
        <v>6</v>
      </c>
      <c r="D7" s="11">
        <f>1/E6</f>
        <v>5</v>
      </c>
      <c r="E7" s="12">
        <v>1</v>
      </c>
      <c r="F7" s="9"/>
      <c r="G7" s="9"/>
      <c r="L7" s="1"/>
      <c r="M7" s="76">
        <f t="shared" si="4"/>
        <v>0.66666666666666663</v>
      </c>
      <c r="N7" s="77">
        <f t="shared" si="0"/>
        <v>0.76923076923076927</v>
      </c>
      <c r="O7" s="78">
        <f t="shared" si="1"/>
        <v>0.73170731707317072</v>
      </c>
      <c r="P7" s="9"/>
      <c r="Q7" s="9"/>
      <c r="R7" s="1"/>
      <c r="S7" s="1"/>
      <c r="T7" s="1"/>
      <c r="U7" s="1"/>
      <c r="V7" s="85">
        <v>3</v>
      </c>
      <c r="W7" s="72">
        <f t="shared" si="2"/>
        <v>0.72253491765686884</v>
      </c>
      <c r="X7" s="1"/>
      <c r="Y7" s="73">
        <v>2.2131887985546519</v>
      </c>
      <c r="Z7" s="74">
        <f t="shared" si="5"/>
        <v>3.0630890555876129</v>
      </c>
      <c r="AA7" s="1"/>
      <c r="AB7" s="1"/>
      <c r="AC7" s="64"/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I7" s="1"/>
      <c r="AJ7" s="89">
        <f t="shared" ref="AJ7:AJ8" si="8">+VLOOKUP(C6,$AE$4:$AH$20,2,FALSE)</f>
        <v>1</v>
      </c>
      <c r="AK7" s="89">
        <f t="shared" ref="AK7:AK8" si="9">+VLOOKUP(C6,$AE$4:$AH$20,3,FALSE)</f>
        <v>2</v>
      </c>
      <c r="AL7" s="89">
        <f t="shared" ref="AL7:AL8" si="10">+VLOOKUP(C6,$AE$4:$AH$20,4,FALSE)</f>
        <v>3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0.16666666666666666</v>
      </c>
      <c r="AQ7" s="89">
        <f t="shared" ref="AQ7:AQ8" si="15">+VLOOKUP(E6,$AE$4:$AH$20,3,FALSE)</f>
        <v>0.2</v>
      </c>
      <c r="AR7" s="89">
        <f t="shared" ref="AR7:AR8" si="16">+VLOOKUP(E6,$AE$4:$AH$20,3,FALSE)</f>
        <v>0.2</v>
      </c>
    </row>
    <row r="8" spans="1:47" x14ac:dyDescent="0.25">
      <c r="A8" s="45"/>
      <c r="B8" s="46"/>
      <c r="C8" s="2">
        <f>+SUM(C5:C7)</f>
        <v>9</v>
      </c>
      <c r="D8" s="2">
        <f>+SUM(D5:D7)</f>
        <v>6.5</v>
      </c>
      <c r="E8" s="2">
        <f>+SUM(E5:E7)</f>
        <v>1.3666666666666667</v>
      </c>
      <c r="F8" s="50"/>
      <c r="G8" s="50"/>
      <c r="L8" s="1"/>
      <c r="M8" s="79"/>
      <c r="N8" s="2"/>
      <c r="O8" s="2"/>
      <c r="P8" s="9"/>
      <c r="Q8" s="9"/>
      <c r="R8" s="1"/>
      <c r="S8" s="1"/>
      <c r="T8" s="1"/>
      <c r="U8" s="1"/>
      <c r="W8" s="80"/>
      <c r="X8" s="1"/>
      <c r="Y8" s="73"/>
      <c r="Z8" s="74"/>
      <c r="AA8" s="1"/>
      <c r="AB8" s="1"/>
      <c r="AC8" s="6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I8" s="1"/>
      <c r="AJ8" s="89">
        <f t="shared" si="8"/>
        <v>5</v>
      </c>
      <c r="AK8" s="89">
        <f t="shared" si="9"/>
        <v>6</v>
      </c>
      <c r="AL8" s="89">
        <f t="shared" si="10"/>
        <v>7</v>
      </c>
      <c r="AM8" s="89">
        <f t="shared" si="11"/>
        <v>4</v>
      </c>
      <c r="AN8" s="89">
        <f t="shared" si="12"/>
        <v>5</v>
      </c>
      <c r="AO8" s="89">
        <f t="shared" si="13"/>
        <v>6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7" x14ac:dyDescent="0.25">
      <c r="A9" s="45"/>
      <c r="B9" s="46"/>
      <c r="C9" s="50"/>
      <c r="D9" s="50"/>
      <c r="E9" s="50"/>
      <c r="F9" s="50"/>
      <c r="G9" s="50"/>
      <c r="L9" s="64"/>
      <c r="M9" s="79"/>
      <c r="N9" s="2"/>
      <c r="O9" s="2"/>
      <c r="P9" s="2"/>
      <c r="Q9" s="2"/>
      <c r="R9" s="1"/>
      <c r="S9" s="1"/>
      <c r="T9" s="1"/>
      <c r="U9" s="1"/>
      <c r="W9" s="80"/>
      <c r="X9" s="1"/>
      <c r="Y9" s="81" t="s">
        <v>19</v>
      </c>
      <c r="Z9" s="74">
        <f>+AVERAGE(Z5:Z8)</f>
        <v>3.0292530515599956</v>
      </c>
      <c r="AA9" s="1"/>
      <c r="AB9" s="1"/>
      <c r="AC9" s="64"/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  <c r="AI9" s="1"/>
    </row>
    <row r="10" spans="1:47" ht="15.75" thickBot="1" x14ac:dyDescent="0.3">
      <c r="A10" s="45"/>
      <c r="B10" s="46"/>
      <c r="C10" s="50"/>
      <c r="D10" s="50"/>
      <c r="E10" s="50"/>
      <c r="F10" s="50"/>
      <c r="G10" s="50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7" x14ac:dyDescent="0.25">
      <c r="A11" s="29">
        <v>0</v>
      </c>
      <c r="B11" s="30" t="s">
        <v>2</v>
      </c>
      <c r="C11" s="25">
        <v>1</v>
      </c>
      <c r="D11" s="25">
        <v>2</v>
      </c>
      <c r="E11" s="25">
        <v>3</v>
      </c>
      <c r="F11" s="26">
        <v>4</v>
      </c>
      <c r="G11" s="50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R11" s="1"/>
      <c r="S11" s="1"/>
      <c r="T11" s="1"/>
      <c r="U11" s="1"/>
      <c r="V11" s="14">
        <v>0</v>
      </c>
      <c r="W11" s="16" t="s">
        <v>18</v>
      </c>
      <c r="X11" s="1"/>
      <c r="Y11" s="13"/>
      <c r="Z11" s="1"/>
      <c r="AA11" s="1"/>
      <c r="AB11" s="1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 x14ac:dyDescent="0.25">
      <c r="A12" s="31">
        <v>1</v>
      </c>
      <c r="B12" s="51" t="s">
        <v>5</v>
      </c>
      <c r="C12" s="9">
        <v>1</v>
      </c>
      <c r="D12" s="9">
        <v>3</v>
      </c>
      <c r="E12" s="9">
        <f>1/3</f>
        <v>0.33333333333333331</v>
      </c>
      <c r="F12" s="10">
        <v>3</v>
      </c>
      <c r="G12" s="50"/>
      <c r="L12" s="68">
        <f>+AC12</f>
        <v>7.4565649330709138E-2</v>
      </c>
      <c r="M12" s="69">
        <f>+C12/C$16</f>
        <v>0.2142857142857143</v>
      </c>
      <c r="N12" s="70">
        <f t="shared" ref="N12:N15" si="17">+D12/D$16</f>
        <v>0.25</v>
      </c>
      <c r="O12" s="70">
        <f t="shared" ref="O12:O15" si="18">+E12/E$16</f>
        <v>0.17857142857142858</v>
      </c>
      <c r="P12" s="71">
        <f t="shared" ref="P12:P15" si="19">+F12/F$16</f>
        <v>0.40909090909090906</v>
      </c>
      <c r="Q12" s="9"/>
      <c r="R12" s="1"/>
      <c r="S12" s="1"/>
      <c r="T12" s="1"/>
      <c r="U12" s="1"/>
      <c r="V12" s="16">
        <v>1</v>
      </c>
      <c r="W12" s="72">
        <f t="shared" ref="W12:W15" si="20">+AVERAGE(M12:U12)</f>
        <v>0.26298701298701299</v>
      </c>
      <c r="X12" s="1"/>
      <c r="Y12" s="73">
        <f t="array" ref="Y12:Y15">+MMULT(C12:F15,W12:W15)</f>
        <v>1.1378066378066378</v>
      </c>
      <c r="Z12" s="74">
        <f>+Y12/W12</f>
        <v>4.3264746227709194</v>
      </c>
      <c r="AA12" s="74">
        <f>+(Z16-4)/3</f>
        <v>6.7109084397638227E-2</v>
      </c>
      <c r="AB12" s="74">
        <v>0.9</v>
      </c>
      <c r="AC12" s="75">
        <f>+AA12/AB12</f>
        <v>7.4565649330709138E-2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I12" s="1"/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7" x14ac:dyDescent="0.25">
      <c r="A13" s="31">
        <v>2</v>
      </c>
      <c r="B13" s="51" t="s">
        <v>6</v>
      </c>
      <c r="C13" s="9">
        <f>1/D12</f>
        <v>0.33333333333333331</v>
      </c>
      <c r="D13" s="9">
        <v>1</v>
      </c>
      <c r="E13" s="9">
        <v>0.2</v>
      </c>
      <c r="F13" s="9">
        <f>1/3</f>
        <v>0.33333333333333331</v>
      </c>
      <c r="G13" s="50"/>
      <c r="L13" s="1"/>
      <c r="M13" s="69">
        <f t="shared" ref="M13:M15" si="23">+C13/C$16</f>
        <v>7.1428571428571438E-2</v>
      </c>
      <c r="N13" s="70">
        <f t="shared" si="17"/>
        <v>8.3333333333333329E-2</v>
      </c>
      <c r="O13" s="70">
        <f t="shared" si="18"/>
        <v>0.10714285714285716</v>
      </c>
      <c r="P13" s="71">
        <f t="shared" si="19"/>
        <v>4.5454545454545449E-2</v>
      </c>
      <c r="Q13" s="9"/>
      <c r="R13" s="1"/>
      <c r="S13" s="1"/>
      <c r="T13" s="1"/>
      <c r="U13" s="1"/>
      <c r="V13" s="16">
        <v>2</v>
      </c>
      <c r="W13" s="72">
        <f t="shared" si="20"/>
        <v>7.6839826839826847E-2</v>
      </c>
      <c r="X13" s="1"/>
      <c r="Y13" s="73">
        <v>0.31774891774891778</v>
      </c>
      <c r="Z13" s="74">
        <f t="shared" ref="Z13:Z15" si="24">+Y13/W13</f>
        <v>4.1352112676056336</v>
      </c>
      <c r="AA13" s="1"/>
      <c r="AB13" s="1"/>
      <c r="AC13" s="64"/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I13" s="1"/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2</v>
      </c>
      <c r="AN13" s="89">
        <f>+VLOOKUP(D12,$AE$4:$AH$20,3,FALSE)</f>
        <v>3</v>
      </c>
      <c r="AO13" s="89">
        <f>+VLOOKUP(D12,$AE$4:$AH$20,4,FALSE)</f>
        <v>4</v>
      </c>
      <c r="AP13" s="89">
        <f>+VLOOKUP(E12,$AE$4:$AH$20,2,FALSE)</f>
        <v>0.25</v>
      </c>
      <c r="AQ13" s="89">
        <f>+VLOOKUP(E12,$AE$4:$AH$20,3,FALSE)</f>
        <v>0.33333333333333331</v>
      </c>
      <c r="AR13" s="89">
        <f>+VLOOKUP(E12,$AE$4:$AH$20,3,FALSE)</f>
        <v>0.33333333333333331</v>
      </c>
    </row>
    <row r="14" spans="1:47" x14ac:dyDescent="0.25">
      <c r="A14" s="31">
        <v>3</v>
      </c>
      <c r="B14" s="51" t="s">
        <v>7</v>
      </c>
      <c r="C14" s="9">
        <f>1/E12</f>
        <v>3</v>
      </c>
      <c r="D14" s="9">
        <f>1/E13</f>
        <v>5</v>
      </c>
      <c r="E14" s="9">
        <v>1</v>
      </c>
      <c r="F14" s="10">
        <v>3</v>
      </c>
      <c r="G14" s="50"/>
      <c r="L14" s="1"/>
      <c r="M14" s="69">
        <f t="shared" si="23"/>
        <v>0.6428571428571429</v>
      </c>
      <c r="N14" s="70">
        <f t="shared" si="17"/>
        <v>0.41666666666666669</v>
      </c>
      <c r="O14" s="70">
        <f t="shared" si="18"/>
        <v>0.53571428571428581</v>
      </c>
      <c r="P14" s="71">
        <f t="shared" si="19"/>
        <v>0.40909090909090906</v>
      </c>
      <c r="Q14" s="9"/>
      <c r="R14" s="1"/>
      <c r="S14" s="1"/>
      <c r="T14" s="1"/>
      <c r="U14" s="1"/>
      <c r="V14" s="16">
        <v>3</v>
      </c>
      <c r="W14" s="72">
        <f t="shared" si="20"/>
        <v>0.50108225108225113</v>
      </c>
      <c r="X14" s="1"/>
      <c r="Y14" s="73">
        <v>2.1515151515151514</v>
      </c>
      <c r="Z14" s="74">
        <f t="shared" si="24"/>
        <v>4.2937365010799127</v>
      </c>
      <c r="AA14" s="1"/>
      <c r="AB14" s="1"/>
      <c r="AC14" s="64"/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I14" s="1"/>
      <c r="AJ14" s="89">
        <f t="shared" ref="AJ14:AJ15" si="28">+VLOOKUP(C13,$AE$4:$AH$20,2,FALSE)</f>
        <v>0.25</v>
      </c>
      <c r="AK14" s="89">
        <f t="shared" ref="AK14:AK15" si="29">+VLOOKUP(C13,$AE$4:$AH$20,3,FALSE)</f>
        <v>0.33333333333333331</v>
      </c>
      <c r="AL14" s="89">
        <f t="shared" ref="AL14:AL15" si="30">+VLOOKUP(C13,$AE$4:$AH$20,4,FALSE)</f>
        <v>0.5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0.16666666666666666</v>
      </c>
      <c r="AQ14" s="89">
        <f t="shared" ref="AQ14:AQ15" si="35">+VLOOKUP(E13,$AE$4:$AH$20,3,FALSE)</f>
        <v>0.2</v>
      </c>
      <c r="AR14" s="89">
        <f t="shared" ref="AR14:AR15" si="36">+VLOOKUP(E13,$AE$4:$AH$20,3,FALSE)</f>
        <v>0.2</v>
      </c>
    </row>
    <row r="15" spans="1:47" ht="15.75" thickBot="1" x14ac:dyDescent="0.3">
      <c r="A15" s="32">
        <v>4</v>
      </c>
      <c r="B15" s="38" t="s">
        <v>8</v>
      </c>
      <c r="C15" s="11">
        <f>1/F12</f>
        <v>0.33333333333333331</v>
      </c>
      <c r="D15" s="11">
        <f>1/F13</f>
        <v>3</v>
      </c>
      <c r="E15" s="11">
        <f>1/F14</f>
        <v>0.33333333333333331</v>
      </c>
      <c r="F15" s="12">
        <v>1</v>
      </c>
      <c r="G15" s="50"/>
      <c r="L15" s="1"/>
      <c r="M15" s="76">
        <f t="shared" si="23"/>
        <v>7.1428571428571438E-2</v>
      </c>
      <c r="N15" s="77">
        <f t="shared" si="17"/>
        <v>0.25</v>
      </c>
      <c r="O15" s="77">
        <f t="shared" si="18"/>
        <v>0.17857142857142858</v>
      </c>
      <c r="P15" s="78">
        <f t="shared" si="19"/>
        <v>0.13636363636363635</v>
      </c>
      <c r="Q15" s="9"/>
      <c r="R15" s="1"/>
      <c r="S15" s="1"/>
      <c r="T15" s="1"/>
      <c r="U15" s="1"/>
      <c r="V15" s="17">
        <v>4</v>
      </c>
      <c r="W15" s="72">
        <f t="shared" si="20"/>
        <v>0.15909090909090909</v>
      </c>
      <c r="X15" s="1"/>
      <c r="Y15" s="73">
        <v>0.64430014430014437</v>
      </c>
      <c r="Z15" s="74">
        <f t="shared" si="24"/>
        <v>4.0498866213151929</v>
      </c>
      <c r="AA15" s="1"/>
      <c r="AB15" s="1"/>
      <c r="AC15" s="64"/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I15" s="1"/>
      <c r="AJ15" s="89">
        <f t="shared" si="28"/>
        <v>2</v>
      </c>
      <c r="AK15" s="89">
        <f t="shared" si="29"/>
        <v>3</v>
      </c>
      <c r="AL15" s="89">
        <f t="shared" si="30"/>
        <v>4</v>
      </c>
      <c r="AM15" s="89">
        <f t="shared" si="31"/>
        <v>4</v>
      </c>
      <c r="AN15" s="89">
        <f t="shared" si="32"/>
        <v>5</v>
      </c>
      <c r="AO15" s="89">
        <f t="shared" si="33"/>
        <v>6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7" x14ac:dyDescent="0.25">
      <c r="A16" s="52"/>
      <c r="B16" s="53"/>
      <c r="C16" s="2">
        <f>+SUM(C12:C15)</f>
        <v>4.6666666666666661</v>
      </c>
      <c r="D16" s="2">
        <f t="shared" ref="D16:F16" si="38">+SUM(D12:D15)</f>
        <v>12</v>
      </c>
      <c r="E16" s="2">
        <f t="shared" si="38"/>
        <v>1.8666666666666665</v>
      </c>
      <c r="F16" s="2">
        <f t="shared" si="38"/>
        <v>7.3333333333333339</v>
      </c>
      <c r="G16" s="50"/>
      <c r="L16" s="64"/>
      <c r="M16" s="79"/>
      <c r="N16" s="2"/>
      <c r="O16" s="2"/>
      <c r="P16" s="2"/>
      <c r="Q16" s="2"/>
      <c r="R16" s="1"/>
      <c r="S16" s="1"/>
      <c r="T16" s="1"/>
      <c r="U16" s="1"/>
      <c r="W16" s="80"/>
      <c r="X16" s="1"/>
      <c r="Y16" s="81" t="s">
        <v>19</v>
      </c>
      <c r="Z16" s="74">
        <f>+AVERAGE(Z12:Z15)</f>
        <v>4.2013272531929147</v>
      </c>
      <c r="AA16" s="1"/>
      <c r="AB16" s="1"/>
      <c r="AC16" s="64"/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  <c r="AI16" s="1"/>
    </row>
    <row r="17" spans="1:50" x14ac:dyDescent="0.25">
      <c r="A17" s="45"/>
      <c r="B17" s="46"/>
      <c r="C17" s="46"/>
      <c r="D17" s="46"/>
      <c r="E17" s="46"/>
      <c r="F17" s="46"/>
      <c r="G17" s="46"/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0" ht="15.75" thickBot="1" x14ac:dyDescent="0.3">
      <c r="A18" s="45"/>
      <c r="B18" s="46"/>
      <c r="C18" s="46"/>
      <c r="D18" s="46"/>
      <c r="E18" s="46"/>
      <c r="F18" s="46"/>
      <c r="G18" s="46"/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0" x14ac:dyDescent="0.25">
      <c r="A19" s="29">
        <v>0</v>
      </c>
      <c r="B19" s="25" t="s">
        <v>4</v>
      </c>
      <c r="C19" s="25">
        <v>1</v>
      </c>
      <c r="D19" s="25">
        <v>2</v>
      </c>
      <c r="E19" s="26">
        <v>3</v>
      </c>
      <c r="F19" s="54"/>
      <c r="G19" s="54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R19" s="1"/>
      <c r="S19" s="1"/>
      <c r="T19" s="1"/>
      <c r="U19" s="1"/>
      <c r="V19" s="83">
        <v>0</v>
      </c>
      <c r="W19" s="16" t="s">
        <v>18</v>
      </c>
      <c r="X19" s="1"/>
      <c r="Y19" s="13"/>
      <c r="Z19" s="1"/>
      <c r="AA19" s="1"/>
      <c r="AB19" s="1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0" x14ac:dyDescent="0.25">
      <c r="A20" s="31">
        <v>1</v>
      </c>
      <c r="B20" s="55" t="s">
        <v>9</v>
      </c>
      <c r="C20" s="9">
        <v>1</v>
      </c>
      <c r="D20" s="9">
        <f>1/4</f>
        <v>0.25</v>
      </c>
      <c r="E20" s="10">
        <v>0.2</v>
      </c>
      <c r="F20" s="9"/>
      <c r="G20" s="9"/>
      <c r="L20" s="68">
        <f>+AC20</f>
        <v>7.4733595377001735E-2</v>
      </c>
      <c r="M20" s="69">
        <f>+C20/C$23</f>
        <v>0.1</v>
      </c>
      <c r="N20" s="70">
        <f t="shared" ref="N20:N22" si="39">+D20/D$23</f>
        <v>5.8823529411764705E-2</v>
      </c>
      <c r="O20" s="71">
        <f t="shared" ref="O20:O22" si="40">+E20/E$23</f>
        <v>0.13043478260869568</v>
      </c>
      <c r="P20" s="9"/>
      <c r="Q20" s="9"/>
      <c r="R20" s="1"/>
      <c r="S20" s="1"/>
      <c r="T20" s="1"/>
      <c r="U20" s="1"/>
      <c r="V20" s="84">
        <v>1</v>
      </c>
      <c r="W20" s="72">
        <f t="shared" ref="W20:W22" si="41">+AVERAGE(M20:U20)</f>
        <v>9.6419437340153458E-2</v>
      </c>
      <c r="X20" s="1"/>
      <c r="Y20" s="73">
        <f t="array" ref="Y20:Y22">+MMULT(C20:E22,W20:W22)</f>
        <v>0.29134697357203754</v>
      </c>
      <c r="Z20" s="74">
        <f>+Y20/W20</f>
        <v>3.0216622458001772</v>
      </c>
      <c r="AA20" s="74">
        <f>+(Z24-3)/2</f>
        <v>4.3345485318661003E-2</v>
      </c>
      <c r="AB20" s="74">
        <v>0.57999999999999996</v>
      </c>
      <c r="AC20" s="75">
        <f>+AA20/AB20</f>
        <v>7.4733595377001735E-2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I20" s="1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31">
        <v>2</v>
      </c>
      <c r="B21" s="55" t="s">
        <v>10</v>
      </c>
      <c r="C21" s="9">
        <f>1/D20</f>
        <v>4</v>
      </c>
      <c r="D21" s="9">
        <v>1</v>
      </c>
      <c r="E21" s="9">
        <f>1/3</f>
        <v>0.33333333333333331</v>
      </c>
      <c r="F21" s="9"/>
      <c r="G21" s="9"/>
      <c r="L21" s="1"/>
      <c r="M21" s="69">
        <f t="shared" ref="M21:M22" si="42">+C21/C$23</f>
        <v>0.4</v>
      </c>
      <c r="N21" s="70">
        <f t="shared" si="39"/>
        <v>0.23529411764705882</v>
      </c>
      <c r="O21" s="71">
        <f t="shared" si="40"/>
        <v>0.21739130434782608</v>
      </c>
      <c r="P21" s="9"/>
      <c r="Q21" s="9"/>
      <c r="R21" s="1"/>
      <c r="S21" s="1"/>
      <c r="T21" s="1"/>
      <c r="U21" s="1"/>
      <c r="V21" s="84">
        <v>2</v>
      </c>
      <c r="W21" s="72">
        <f t="shared" si="41"/>
        <v>0.28422847399829493</v>
      </c>
      <c r="X21" s="1"/>
      <c r="Y21" s="73">
        <v>0.87635691957942607</v>
      </c>
      <c r="Z21" s="74">
        <f t="shared" ref="Z21:Z22" si="43">+Y21/W21</f>
        <v>3.0832833433313347</v>
      </c>
      <c r="AA21" s="1"/>
      <c r="AB21" s="1"/>
      <c r="AC21" s="64"/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0.2</v>
      </c>
      <c r="AN21" s="89">
        <f>+VLOOKUP(D20,$AE$4:$AH$20,3,FALSE)</f>
        <v>0.25</v>
      </c>
      <c r="AO21" s="89">
        <f>+VLOOKUP(D20,$AE$4:$AH$20,4,FALSE)</f>
        <v>0.33333333333333331</v>
      </c>
      <c r="AP21" s="89">
        <f>+VLOOKUP(E20,$AE$4:$AH$20,2,FALSE)</f>
        <v>0.16666666666666666</v>
      </c>
      <c r="AQ21" s="89">
        <f>+VLOOKUP(E20,$AE$4:$AH$20,3,FALSE)</f>
        <v>0.2</v>
      </c>
      <c r="AR21" s="89">
        <f>+VLOOKUP(E20,$AE$4:$AH$20,3,FALSE)</f>
        <v>0.2</v>
      </c>
    </row>
    <row r="22" spans="1:50" ht="15.75" thickBot="1" x14ac:dyDescent="0.3">
      <c r="A22" s="32">
        <v>3</v>
      </c>
      <c r="B22" s="38" t="s">
        <v>11</v>
      </c>
      <c r="C22" s="11">
        <f>1/E20</f>
        <v>5</v>
      </c>
      <c r="D22" s="11">
        <f>1/E21</f>
        <v>3</v>
      </c>
      <c r="E22" s="12">
        <v>1</v>
      </c>
      <c r="F22" s="9"/>
      <c r="G22" s="9"/>
      <c r="L22" s="1"/>
      <c r="M22" s="76">
        <f t="shared" si="42"/>
        <v>0.5</v>
      </c>
      <c r="N22" s="77">
        <f t="shared" si="39"/>
        <v>0.70588235294117652</v>
      </c>
      <c r="O22" s="78">
        <f t="shared" si="40"/>
        <v>0.65217391304347827</v>
      </c>
      <c r="P22" s="9"/>
      <c r="Q22" s="9"/>
      <c r="R22" s="1"/>
      <c r="S22" s="1"/>
      <c r="T22" s="1"/>
      <c r="U22" s="1"/>
      <c r="V22" s="85">
        <v>3</v>
      </c>
      <c r="W22" s="72">
        <f t="shared" si="41"/>
        <v>0.61935208866155167</v>
      </c>
      <c r="X22" s="1"/>
      <c r="Y22" s="73">
        <v>1.9541346973572038</v>
      </c>
      <c r="Z22" s="74">
        <f t="shared" si="43"/>
        <v>3.1551273227804537</v>
      </c>
      <c r="AA22" s="1"/>
      <c r="AB22" s="1"/>
      <c r="AC22" s="64"/>
      <c r="AJ22" s="89">
        <f t="shared" ref="AJ22:AJ23" si="44">+VLOOKUP(C21,$AE$4:$AH$20,2,FALSE)</f>
        <v>3</v>
      </c>
      <c r="AK22" s="89">
        <f t="shared" ref="AK22:AK23" si="45">+VLOOKUP(C21,$AE$4:$AH$20,3,FALSE)</f>
        <v>4</v>
      </c>
      <c r="AL22" s="89">
        <f t="shared" ref="AL22:AL23" si="46">+VLOOKUP(C21,$AE$4:$AH$20,4,FALSE)</f>
        <v>5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0.25</v>
      </c>
      <c r="AQ22" s="89">
        <f t="shared" ref="AQ22:AQ23" si="51">+VLOOKUP(E21,$AE$4:$AH$20,3,FALSE)</f>
        <v>0.33333333333333331</v>
      </c>
      <c r="AR22" s="89">
        <f t="shared" ref="AR22:AR23" si="52">+VLOOKUP(E21,$AE$4:$AH$20,3,FALSE)</f>
        <v>0.33333333333333331</v>
      </c>
    </row>
    <row r="23" spans="1:50" x14ac:dyDescent="0.25">
      <c r="A23" s="27"/>
      <c r="B23" s="56"/>
      <c r="C23" s="2">
        <f>+SUM(C20:C22)</f>
        <v>10</v>
      </c>
      <c r="D23" s="2">
        <f>+SUM(D20:D22)</f>
        <v>4.25</v>
      </c>
      <c r="E23" s="2">
        <f>+SUM(E20:E22)</f>
        <v>1.5333333333333332</v>
      </c>
      <c r="F23" s="9"/>
      <c r="G23" s="9"/>
      <c r="L23" s="1"/>
      <c r="M23" s="79"/>
      <c r="N23" s="2"/>
      <c r="O23" s="2"/>
      <c r="P23" s="9"/>
      <c r="Q23" s="9"/>
      <c r="R23" s="1"/>
      <c r="S23" s="1"/>
      <c r="T23" s="1"/>
      <c r="U23" s="1"/>
      <c r="W23" s="80"/>
      <c r="X23" s="1"/>
      <c r="Y23" s="73"/>
      <c r="Z23" s="74"/>
      <c r="AA23" s="1"/>
      <c r="AB23" s="1"/>
      <c r="AC23" s="64"/>
      <c r="AJ23" s="89">
        <f t="shared" si="44"/>
        <v>4</v>
      </c>
      <c r="AK23" s="89">
        <f t="shared" si="45"/>
        <v>5</v>
      </c>
      <c r="AL23" s="89">
        <f t="shared" si="46"/>
        <v>6</v>
      </c>
      <c r="AM23" s="89">
        <f t="shared" si="47"/>
        <v>2</v>
      </c>
      <c r="AN23" s="89">
        <f t="shared" si="48"/>
        <v>3</v>
      </c>
      <c r="AO23" s="89">
        <f t="shared" si="49"/>
        <v>4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x14ac:dyDescent="0.25">
      <c r="A24" s="45"/>
      <c r="B24" s="46"/>
      <c r="C24" s="50"/>
      <c r="D24" s="50"/>
      <c r="E24" s="50"/>
      <c r="F24" s="50"/>
      <c r="G24" s="50"/>
      <c r="L24" s="64"/>
      <c r="M24" s="79"/>
      <c r="N24" s="2"/>
      <c r="O24" s="2"/>
      <c r="P24" s="2"/>
      <c r="Q24" s="2"/>
      <c r="R24" s="1"/>
      <c r="S24" s="1"/>
      <c r="T24" s="1"/>
      <c r="U24" s="1"/>
      <c r="W24" s="80"/>
      <c r="X24" s="1"/>
      <c r="Y24" s="81" t="s">
        <v>19</v>
      </c>
      <c r="Z24" s="74">
        <f>+AVERAGE(Z20:Z23)</f>
        <v>3.086690970637322</v>
      </c>
      <c r="AA24" s="1"/>
      <c r="AB24" s="1"/>
      <c r="AC24" s="64"/>
    </row>
    <row r="25" spans="1:50" ht="15.75" thickBot="1" x14ac:dyDescent="0.3">
      <c r="A25" s="45"/>
      <c r="B25" s="46"/>
      <c r="C25" s="46"/>
      <c r="D25" s="46"/>
      <c r="E25" s="46"/>
      <c r="F25" s="46"/>
      <c r="G25" s="46"/>
    </row>
    <row r="26" spans="1:50" x14ac:dyDescent="0.25">
      <c r="A26" s="29">
        <v>0</v>
      </c>
      <c r="B26" s="33" t="s">
        <v>3</v>
      </c>
      <c r="C26" s="25">
        <v>1</v>
      </c>
      <c r="D26" s="25">
        <v>2</v>
      </c>
      <c r="E26" s="25">
        <v>3</v>
      </c>
      <c r="F26" s="25">
        <v>4</v>
      </c>
      <c r="G26" s="34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R26" s="1"/>
      <c r="S26" s="1"/>
      <c r="T26" s="1"/>
      <c r="U26" s="1"/>
      <c r="V26" s="14">
        <v>0</v>
      </c>
      <c r="W26" s="16" t="s">
        <v>18</v>
      </c>
      <c r="X26" s="1"/>
      <c r="Y26" s="81"/>
      <c r="Z26" s="1"/>
      <c r="AA26" s="1"/>
      <c r="AB26" s="1"/>
    </row>
    <row r="27" spans="1:50" x14ac:dyDescent="0.25">
      <c r="A27" s="31">
        <v>1</v>
      </c>
      <c r="B27" s="55" t="s">
        <v>12</v>
      </c>
      <c r="C27" s="9">
        <v>1</v>
      </c>
      <c r="D27" s="9">
        <v>6</v>
      </c>
      <c r="E27" s="9">
        <v>6</v>
      </c>
      <c r="F27" s="9">
        <v>6</v>
      </c>
      <c r="G27" s="10">
        <v>1</v>
      </c>
      <c r="L27" s="68">
        <f>+AC27</f>
        <v>8.7470632504634382E-2</v>
      </c>
      <c r="M27" s="69">
        <f>+C27/C$32</f>
        <v>0.4</v>
      </c>
      <c r="N27" s="70">
        <f t="shared" ref="N27:N31" si="53">+D27/D$32</f>
        <v>0.33333333333333331</v>
      </c>
      <c r="O27" s="70">
        <f t="shared" ref="O27:O31" si="54">+E27/E$32</f>
        <v>0.4</v>
      </c>
      <c r="P27" s="70">
        <f t="shared" ref="P27:P31" si="55">+F27/F$32</f>
        <v>0.42253521126760568</v>
      </c>
      <c r="Q27" s="71">
        <f t="shared" ref="Q27:Q31" si="56">+G27/G$32</f>
        <v>0.39473684210526316</v>
      </c>
      <c r="R27" s="1"/>
      <c r="S27" s="1"/>
      <c r="T27" s="1"/>
      <c r="U27" s="1"/>
      <c r="V27" s="16">
        <v>1</v>
      </c>
      <c r="W27" s="72">
        <f>+AVERAGE(M27:U27)</f>
        <v>0.39012107734124041</v>
      </c>
      <c r="X27" s="1"/>
      <c r="Y27" s="73">
        <f t="array" ref="Y27:Y31">+MMULT(C27:G31,W27:W31)</f>
        <v>2.1543447821431512</v>
      </c>
      <c r="Z27" s="74">
        <f t="shared" ref="Z27:Z31" si="57">+Y27/W27</f>
        <v>5.5222465723346126</v>
      </c>
      <c r="AA27" s="74">
        <f>+(Z32-5)/4</f>
        <v>9.7967108405190517E-2</v>
      </c>
      <c r="AB27" s="74">
        <v>1.1200000000000001</v>
      </c>
      <c r="AC27" s="75">
        <f>+AA27/AB27</f>
        <v>8.7470632504634382E-2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x14ac:dyDescent="0.25">
      <c r="A28" s="31">
        <v>2</v>
      </c>
      <c r="B28" s="55" t="s">
        <v>13</v>
      </c>
      <c r="C28" s="9">
        <f>1/D27</f>
        <v>0.16666666666666666</v>
      </c>
      <c r="D28" s="9">
        <v>1</v>
      </c>
      <c r="E28" s="9">
        <v>1</v>
      </c>
      <c r="F28" s="9">
        <v>0.2</v>
      </c>
      <c r="G28" s="10">
        <v>0.2</v>
      </c>
      <c r="L28" s="1"/>
      <c r="M28" s="69">
        <f t="shared" ref="M28:M31" si="58">+C28/C$32</f>
        <v>6.6666666666666666E-2</v>
      </c>
      <c r="N28" s="70">
        <f t="shared" si="53"/>
        <v>5.5555555555555552E-2</v>
      </c>
      <c r="O28" s="70">
        <f t="shared" si="54"/>
        <v>6.6666666666666666E-2</v>
      </c>
      <c r="P28" s="70">
        <f t="shared" si="55"/>
        <v>1.4084507042253523E-2</v>
      </c>
      <c r="Q28" s="71">
        <f t="shared" si="56"/>
        <v>7.8947368421052641E-2</v>
      </c>
      <c r="R28" s="1"/>
      <c r="S28" s="1"/>
      <c r="T28" s="1"/>
      <c r="U28" s="1"/>
      <c r="V28" s="16">
        <v>2</v>
      </c>
      <c r="W28" s="72">
        <f t="shared" ref="W28:W31" si="59">+AVERAGE(M28:U28)</f>
        <v>5.6384152870439005E-2</v>
      </c>
      <c r="X28" s="1"/>
      <c r="Y28" s="73">
        <v>0.28411943003047524</v>
      </c>
      <c r="Z28" s="74">
        <f t="shared" si="57"/>
        <v>5.0389943905574386</v>
      </c>
      <c r="AA28" s="1"/>
      <c r="AB28" s="1"/>
      <c r="AC28" s="64"/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5</v>
      </c>
      <c r="AN28" s="89">
        <f>+VLOOKUP(D27,$AE$4:$AH$20,3,FALSE)</f>
        <v>6</v>
      </c>
      <c r="AO28" s="89">
        <f>+VLOOKUP(D27,$AE$4:$AH$20,4,FALSE)</f>
        <v>7</v>
      </c>
      <c r="AP28" s="89">
        <f>+VLOOKUP(E27,$AE$4:$AH$20,2,FALSE)</f>
        <v>5</v>
      </c>
      <c r="AQ28" s="89">
        <f>+VLOOKUP(E27,$AE$4:$AH$20,3,FALSE)</f>
        <v>6</v>
      </c>
      <c r="AR28" s="89">
        <f>+VLOOKUP(E27,$AE$4:$AH$20,3,FALSE)</f>
        <v>6</v>
      </c>
      <c r="AS28" s="89">
        <f>+VLOOKUP(F27,$AE$4:$AH$20,2,FALSE)</f>
        <v>5</v>
      </c>
      <c r="AT28" s="89">
        <f>+VLOOKUP(F27,$AE$4:$AH$20,3,FALSE)</f>
        <v>6</v>
      </c>
      <c r="AU28" s="89">
        <f>+VLOOKUP(F27,$AE$4:$AH$20,4,FALSE)</f>
        <v>7</v>
      </c>
      <c r="AV28" s="89">
        <f>+VLOOKUP(G27,$AE$4:$AH$20,2,FALSE)</f>
        <v>1</v>
      </c>
      <c r="AW28" s="89">
        <f>+VLOOKUP(G27,$AE$4:$AH$20,3,FALSE)</f>
        <v>1</v>
      </c>
      <c r="AX28" s="89">
        <f>+VLOOKUP(G27,$AE$4:$AH$20,4,FALSE)</f>
        <v>1</v>
      </c>
    </row>
    <row r="29" spans="1:50" x14ac:dyDescent="0.25">
      <c r="A29" s="31">
        <v>3</v>
      </c>
      <c r="B29" s="55" t="s">
        <v>14</v>
      </c>
      <c r="C29" s="9">
        <f>1/E27</f>
        <v>0.16666666666666666</v>
      </c>
      <c r="D29" s="9">
        <f>1/E28</f>
        <v>1</v>
      </c>
      <c r="E29" s="9">
        <v>1</v>
      </c>
      <c r="F29" s="9">
        <v>1</v>
      </c>
      <c r="G29" s="10">
        <f t="shared" ref="G29:G30" si="60">1/6</f>
        <v>0.16666666666666666</v>
      </c>
      <c r="L29" s="1"/>
      <c r="M29" s="69">
        <f t="shared" si="58"/>
        <v>6.6666666666666666E-2</v>
      </c>
      <c r="N29" s="70">
        <f t="shared" si="53"/>
        <v>5.5555555555555552E-2</v>
      </c>
      <c r="O29" s="70">
        <f t="shared" si="54"/>
        <v>6.6666666666666666E-2</v>
      </c>
      <c r="P29" s="70">
        <f t="shared" si="55"/>
        <v>7.0422535211267609E-2</v>
      </c>
      <c r="Q29" s="71">
        <f t="shared" si="56"/>
        <v>6.5789473684210523E-2</v>
      </c>
      <c r="R29" s="1"/>
      <c r="S29" s="1"/>
      <c r="T29" s="1"/>
      <c r="U29" s="1"/>
      <c r="V29" s="16">
        <v>3</v>
      </c>
      <c r="W29" s="72">
        <f t="shared" si="59"/>
        <v>6.5020179556873406E-2</v>
      </c>
      <c r="X29" s="1"/>
      <c r="Y29" s="73">
        <v>0.35905746369052521</v>
      </c>
      <c r="Z29" s="74">
        <f t="shared" si="57"/>
        <v>5.5222465723346126</v>
      </c>
      <c r="AA29" s="1"/>
      <c r="AB29" s="1"/>
      <c r="AC29" s="64"/>
      <c r="AJ29" s="89">
        <f t="shared" ref="AJ29:AJ32" si="61">+VLOOKUP(C28,$AE$4:$AH$20,2,FALSE)</f>
        <v>0.14285714285714285</v>
      </c>
      <c r="AK29" s="89">
        <f t="shared" ref="AK29:AK32" si="62">+VLOOKUP(C28,$AE$4:$AH$20,3,FALSE)</f>
        <v>0.16666666666666666</v>
      </c>
      <c r="AL29" s="89">
        <f t="shared" ref="AL29:AL32" si="63">+VLOOKUP(C28,$AE$4:$AH$20,4,FALSE)</f>
        <v>0.2</v>
      </c>
      <c r="AM29" s="89">
        <f t="shared" ref="AM29:AM32" si="64">+VLOOKUP(D28,$AE$4:$AH$20,2,FALSE)</f>
        <v>1</v>
      </c>
      <c r="AN29" s="89">
        <f t="shared" ref="AN29:AN32" si="65">+VLOOKUP(D28,$AE$4:$AH$20,3,FALSE)</f>
        <v>1</v>
      </c>
      <c r="AO29" s="89">
        <f t="shared" ref="AO29:AO32" si="66">+VLOOKUP(D28,$AE$4:$AH$20,4,FALSE)</f>
        <v>1</v>
      </c>
      <c r="AP29" s="89">
        <f t="shared" ref="AP29:AP32" si="67">+VLOOKUP(E28,$AE$4:$AH$20,2,FALSE)</f>
        <v>1</v>
      </c>
      <c r="AQ29" s="89">
        <f t="shared" ref="AQ29:AQ32" si="68">+VLOOKUP(E28,$AE$4:$AH$20,3,FALSE)</f>
        <v>1</v>
      </c>
      <c r="AR29" s="89">
        <f t="shared" ref="AR29:AR32" si="69">+VLOOKUP(E28,$AE$4:$AH$20,3,FALSE)</f>
        <v>1</v>
      </c>
      <c r="AS29" s="89">
        <f t="shared" ref="AS29:AS32" si="70">+VLOOKUP(F28,$AE$4:$AH$20,2,FALSE)</f>
        <v>0.16666666666666666</v>
      </c>
      <c r="AT29" s="89">
        <f t="shared" ref="AT29:AT32" si="71">+VLOOKUP(F28,$AE$4:$AH$20,3,FALSE)</f>
        <v>0.2</v>
      </c>
      <c r="AU29" s="89">
        <f t="shared" ref="AU29:AU32" si="72">+VLOOKUP(F28,$AE$4:$AH$20,4,FALSE)</f>
        <v>0.25</v>
      </c>
      <c r="AV29" s="89">
        <f t="shared" ref="AV29:AV32" si="73">+VLOOKUP(G28,$AE$4:$AH$20,2,FALSE)</f>
        <v>0.16666666666666666</v>
      </c>
      <c r="AW29" s="89">
        <f t="shared" ref="AW29:AW32" si="74">+VLOOKUP(G28,$AE$4:$AH$20,3,FALSE)</f>
        <v>0.2</v>
      </c>
      <c r="AX29" s="89">
        <f t="shared" ref="AX29:AX32" si="75">+VLOOKUP(G28,$AE$4:$AH$20,4,FALSE)</f>
        <v>0.25</v>
      </c>
    </row>
    <row r="30" spans="1:50" x14ac:dyDescent="0.25">
      <c r="A30" s="31">
        <v>4</v>
      </c>
      <c r="B30" s="55" t="s">
        <v>15</v>
      </c>
      <c r="C30" s="9">
        <f>1/F27</f>
        <v>0.16666666666666666</v>
      </c>
      <c r="D30" s="9">
        <f>1/F28</f>
        <v>5</v>
      </c>
      <c r="E30" s="9">
        <f>1/F29</f>
        <v>1</v>
      </c>
      <c r="F30" s="9">
        <v>1</v>
      </c>
      <c r="G30" s="10">
        <f t="shared" si="60"/>
        <v>0.16666666666666666</v>
      </c>
      <c r="L30" s="1"/>
      <c r="M30" s="69">
        <f t="shared" si="58"/>
        <v>6.6666666666666666E-2</v>
      </c>
      <c r="N30" s="70">
        <f t="shared" si="53"/>
        <v>0.27777777777777779</v>
      </c>
      <c r="O30" s="70">
        <f t="shared" si="54"/>
        <v>6.6666666666666666E-2</v>
      </c>
      <c r="P30" s="70">
        <f t="shared" si="55"/>
        <v>7.0422535211267609E-2</v>
      </c>
      <c r="Q30" s="71">
        <f t="shared" si="56"/>
        <v>6.5789473684210523E-2</v>
      </c>
      <c r="R30" s="1"/>
      <c r="S30" s="1"/>
      <c r="T30" s="1"/>
      <c r="U30" s="1"/>
      <c r="V30" s="16">
        <v>4</v>
      </c>
      <c r="W30" s="72">
        <f t="shared" si="59"/>
        <v>0.10946462400131785</v>
      </c>
      <c r="X30" s="1"/>
      <c r="Y30" s="73">
        <v>0.58459407517228124</v>
      </c>
      <c r="Z30" s="74">
        <f t="shared" si="57"/>
        <v>5.3404840194330117</v>
      </c>
      <c r="AA30" s="1"/>
      <c r="AB30" s="1"/>
      <c r="AC30" s="64"/>
      <c r="AJ30" s="89">
        <f t="shared" si="61"/>
        <v>0.14285714285714285</v>
      </c>
      <c r="AK30" s="89">
        <f t="shared" si="62"/>
        <v>0.16666666666666666</v>
      </c>
      <c r="AL30" s="89">
        <f t="shared" si="63"/>
        <v>0.2</v>
      </c>
      <c r="AM30" s="89">
        <f t="shared" si="64"/>
        <v>1</v>
      </c>
      <c r="AN30" s="89">
        <f t="shared" si="65"/>
        <v>1</v>
      </c>
      <c r="AO30" s="89">
        <f t="shared" si="66"/>
        <v>1</v>
      </c>
      <c r="AP30" s="89">
        <f t="shared" si="67"/>
        <v>1</v>
      </c>
      <c r="AQ30" s="89">
        <f t="shared" si="68"/>
        <v>1</v>
      </c>
      <c r="AR30" s="89">
        <f t="shared" si="69"/>
        <v>1</v>
      </c>
      <c r="AS30" s="89">
        <f t="shared" si="70"/>
        <v>1</v>
      </c>
      <c r="AT30" s="89">
        <f t="shared" si="71"/>
        <v>1</v>
      </c>
      <c r="AU30" s="89">
        <f t="shared" si="72"/>
        <v>1</v>
      </c>
      <c r="AV30" s="89">
        <f t="shared" si="73"/>
        <v>0.14285714285714285</v>
      </c>
      <c r="AW30" s="89">
        <f t="shared" si="74"/>
        <v>0.16666666666666666</v>
      </c>
      <c r="AX30" s="89">
        <f t="shared" si="75"/>
        <v>0.2</v>
      </c>
    </row>
    <row r="31" spans="1:50" ht="15.75" thickBot="1" x14ac:dyDescent="0.3">
      <c r="A31" s="35">
        <v>5</v>
      </c>
      <c r="B31" s="38" t="s">
        <v>16</v>
      </c>
      <c r="C31" s="11">
        <f>1/G27</f>
        <v>1</v>
      </c>
      <c r="D31" s="11">
        <f>1/G28</f>
        <v>5</v>
      </c>
      <c r="E31" s="11">
        <f>1/G29</f>
        <v>6</v>
      </c>
      <c r="F31" s="11">
        <f>1/G30</f>
        <v>6</v>
      </c>
      <c r="G31" s="12">
        <v>1</v>
      </c>
      <c r="L31" s="1"/>
      <c r="M31" s="76">
        <f t="shared" si="58"/>
        <v>0.4</v>
      </c>
      <c r="N31" s="77">
        <f t="shared" si="53"/>
        <v>0.27777777777777779</v>
      </c>
      <c r="O31" s="77">
        <f t="shared" si="54"/>
        <v>0.4</v>
      </c>
      <c r="P31" s="77">
        <f t="shared" si="55"/>
        <v>0.42253521126760568</v>
      </c>
      <c r="Q31" s="78">
        <f t="shared" si="56"/>
        <v>0.39473684210526316</v>
      </c>
      <c r="R31" s="1"/>
      <c r="S31" s="1"/>
      <c r="T31" s="1"/>
      <c r="U31" s="1"/>
      <c r="V31" s="19">
        <v>5</v>
      </c>
      <c r="W31" s="72">
        <f t="shared" si="59"/>
        <v>0.37900996623012934</v>
      </c>
      <c r="X31" s="1"/>
      <c r="Y31" s="73">
        <v>2.0979606292727122</v>
      </c>
      <c r="Z31" s="74">
        <f t="shared" si="57"/>
        <v>5.5353706134441358</v>
      </c>
      <c r="AA31" s="1"/>
      <c r="AB31" s="1"/>
      <c r="AC31" s="64"/>
      <c r="AJ31" s="89">
        <f t="shared" si="61"/>
        <v>0.14285714285714285</v>
      </c>
      <c r="AK31" s="89">
        <f t="shared" si="62"/>
        <v>0.16666666666666666</v>
      </c>
      <c r="AL31" s="89">
        <f t="shared" si="63"/>
        <v>0.2</v>
      </c>
      <c r="AM31" s="89">
        <f t="shared" si="64"/>
        <v>4</v>
      </c>
      <c r="AN31" s="89">
        <f t="shared" si="65"/>
        <v>5</v>
      </c>
      <c r="AO31" s="89">
        <f t="shared" si="66"/>
        <v>6</v>
      </c>
      <c r="AP31" s="89">
        <f t="shared" si="67"/>
        <v>1</v>
      </c>
      <c r="AQ31" s="89">
        <f t="shared" si="68"/>
        <v>1</v>
      </c>
      <c r="AR31" s="89">
        <f t="shared" si="69"/>
        <v>1</v>
      </c>
      <c r="AS31" s="89">
        <f t="shared" si="70"/>
        <v>1</v>
      </c>
      <c r="AT31" s="89">
        <f t="shared" si="71"/>
        <v>1</v>
      </c>
      <c r="AU31" s="89">
        <f t="shared" si="72"/>
        <v>1</v>
      </c>
      <c r="AV31" s="89">
        <f t="shared" si="73"/>
        <v>0.14285714285714285</v>
      </c>
      <c r="AW31" s="89">
        <f t="shared" si="74"/>
        <v>0.16666666666666666</v>
      </c>
      <c r="AX31" s="89">
        <f t="shared" si="75"/>
        <v>0.2</v>
      </c>
    </row>
    <row r="32" spans="1:50" x14ac:dyDescent="0.25">
      <c r="C32" s="70">
        <f>+SUM(C27:C31)</f>
        <v>2.5</v>
      </c>
      <c r="D32" s="70">
        <f t="shared" ref="D32:G32" si="76">+SUM(D27:D31)</f>
        <v>18</v>
      </c>
      <c r="E32" s="70">
        <f t="shared" si="76"/>
        <v>15</v>
      </c>
      <c r="F32" s="70">
        <f t="shared" si="76"/>
        <v>14.2</v>
      </c>
      <c r="G32" s="70">
        <f t="shared" si="76"/>
        <v>2.5333333333333332</v>
      </c>
      <c r="L32" s="64"/>
      <c r="M32" s="82"/>
      <c r="N32" s="9"/>
      <c r="O32" s="9"/>
      <c r="P32" s="9"/>
      <c r="Q32" s="9"/>
      <c r="R32" s="1"/>
      <c r="S32" s="1"/>
      <c r="T32" s="1"/>
      <c r="U32" s="1"/>
      <c r="W32" s="80"/>
      <c r="X32" s="1"/>
      <c r="Y32" s="81" t="s">
        <v>19</v>
      </c>
      <c r="Z32" s="74">
        <f>+AVERAGE(Z27:Z31)</f>
        <v>5.3918684336207621</v>
      </c>
      <c r="AA32" s="1"/>
      <c r="AB32" s="1"/>
      <c r="AC32" s="64"/>
      <c r="AJ32" s="89">
        <f t="shared" si="61"/>
        <v>1</v>
      </c>
      <c r="AK32" s="89">
        <f t="shared" si="62"/>
        <v>1</v>
      </c>
      <c r="AL32" s="89">
        <f t="shared" si="63"/>
        <v>1</v>
      </c>
      <c r="AM32" s="89">
        <f t="shared" si="64"/>
        <v>4</v>
      </c>
      <c r="AN32" s="89">
        <f t="shared" si="65"/>
        <v>5</v>
      </c>
      <c r="AO32" s="89">
        <f t="shared" si="66"/>
        <v>6</v>
      </c>
      <c r="AP32" s="89">
        <f t="shared" si="67"/>
        <v>5</v>
      </c>
      <c r="AQ32" s="89">
        <f t="shared" si="68"/>
        <v>6</v>
      </c>
      <c r="AR32" s="89">
        <f t="shared" si="69"/>
        <v>6</v>
      </c>
      <c r="AS32" s="89">
        <f t="shared" si="70"/>
        <v>5</v>
      </c>
      <c r="AT32" s="89">
        <f t="shared" si="71"/>
        <v>6</v>
      </c>
      <c r="AU32" s="89">
        <f t="shared" si="72"/>
        <v>7</v>
      </c>
      <c r="AV32" s="89">
        <f t="shared" si="73"/>
        <v>1</v>
      </c>
      <c r="AW32" s="89">
        <f t="shared" si="74"/>
        <v>1</v>
      </c>
      <c r="AX32" s="89">
        <f t="shared" si="75"/>
        <v>1</v>
      </c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B993-5E19-468B-ACE5-08B8BB440E8F}">
  <dimension ref="A1:AX32"/>
  <sheetViews>
    <sheetView topLeftCell="W1" zoomScale="85" zoomScaleNormal="85" workbookViewId="0">
      <selection activeCell="G30" sqref="G30"/>
    </sheetView>
  </sheetViews>
  <sheetFormatPr defaultRowHeight="15" x14ac:dyDescent="0.25"/>
  <cols>
    <col min="1" max="1" width="8.85546875" style="57"/>
    <col min="2" max="2" width="39.7109375" customWidth="1"/>
    <col min="12" max="12" width="8.85546875" style="47"/>
    <col min="13" max="13" width="8.85546875" style="57"/>
    <col min="22" max="22" width="8.85546875" style="47"/>
    <col min="23" max="23" width="12.140625" style="57" customWidth="1"/>
    <col min="25" max="25" width="10.140625" customWidth="1"/>
    <col min="29" max="29" width="8.85546875" style="47"/>
  </cols>
  <sheetData>
    <row r="1" spans="1:47" x14ac:dyDescent="0.25">
      <c r="A1" s="41"/>
      <c r="B1" s="42"/>
      <c r="C1" s="42"/>
      <c r="D1" s="42"/>
      <c r="E1" s="42"/>
      <c r="F1" s="42"/>
      <c r="G1" s="42"/>
      <c r="H1" s="43"/>
      <c r="I1" s="43"/>
      <c r="J1" s="43"/>
      <c r="K1" s="43"/>
      <c r="L1" s="44"/>
      <c r="M1" s="65"/>
      <c r="N1" s="43"/>
      <c r="O1" s="43"/>
      <c r="P1" s="43"/>
      <c r="Q1" s="43"/>
      <c r="R1" s="43"/>
      <c r="S1" s="43"/>
      <c r="T1" s="43"/>
      <c r="U1" s="43"/>
      <c r="V1" s="44"/>
      <c r="W1" s="65"/>
      <c r="X1" s="43"/>
      <c r="Y1" s="43"/>
      <c r="Z1" s="43"/>
      <c r="AA1" s="43"/>
      <c r="AB1" s="43"/>
      <c r="AC1" s="44"/>
    </row>
    <row r="2" spans="1:47" x14ac:dyDescent="0.25">
      <c r="A2" s="45"/>
      <c r="B2" s="46"/>
      <c r="C2" s="46"/>
      <c r="D2" s="46"/>
      <c r="E2" s="46"/>
      <c r="F2" s="46"/>
      <c r="G2" s="46"/>
    </row>
    <row r="3" spans="1:47" ht="15.75" thickBot="1" x14ac:dyDescent="0.3">
      <c r="A3" s="45"/>
      <c r="B3" s="48" t="s">
        <v>0</v>
      </c>
      <c r="C3" s="46"/>
      <c r="D3" s="46"/>
      <c r="E3" s="46"/>
      <c r="F3" s="46"/>
      <c r="G3" s="46"/>
      <c r="AE3" s="86" t="s">
        <v>20</v>
      </c>
      <c r="AF3" s="91" t="s">
        <v>21</v>
      </c>
      <c r="AG3" s="91"/>
      <c r="AH3" s="9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24">
        <v>0</v>
      </c>
      <c r="B4" s="36" t="s">
        <v>1</v>
      </c>
      <c r="C4" s="25">
        <v>1</v>
      </c>
      <c r="D4" s="25">
        <v>2</v>
      </c>
      <c r="E4" s="26">
        <v>3</v>
      </c>
      <c r="F4" s="49"/>
      <c r="G4" s="49"/>
      <c r="L4" s="66" t="s">
        <v>17</v>
      </c>
      <c r="M4" s="14">
        <v>1</v>
      </c>
      <c r="N4" s="5">
        <v>2</v>
      </c>
      <c r="O4" s="6">
        <v>3</v>
      </c>
      <c r="P4" s="13"/>
      <c r="Q4" s="13"/>
      <c r="R4" s="1"/>
      <c r="S4" s="1"/>
      <c r="T4" s="1"/>
      <c r="U4" s="1"/>
      <c r="V4" s="83">
        <v>0</v>
      </c>
      <c r="W4" s="16" t="s">
        <v>18</v>
      </c>
      <c r="X4" s="1"/>
      <c r="Y4" s="13"/>
      <c r="Z4" s="1"/>
      <c r="AA4" s="1"/>
      <c r="AB4" s="1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27">
        <v>1</v>
      </c>
      <c r="B5" s="46" t="s">
        <v>2</v>
      </c>
      <c r="C5" s="9">
        <v>1</v>
      </c>
      <c r="D5" s="9">
        <v>5</v>
      </c>
      <c r="E5" s="10">
        <v>5</v>
      </c>
      <c r="F5" s="9"/>
      <c r="G5" s="9"/>
      <c r="L5" s="68">
        <f>+AC5</f>
        <v>0</v>
      </c>
      <c r="M5" s="69">
        <f>+C5/C$8</f>
        <v>0.7142857142857143</v>
      </c>
      <c r="N5" s="70">
        <f t="shared" ref="N5:N7" si="0">+D5/D$8</f>
        <v>0.7142857142857143</v>
      </c>
      <c r="O5" s="71">
        <f t="shared" ref="O5:O7" si="1">+E5/E$8</f>
        <v>0.7142857142857143</v>
      </c>
      <c r="P5" s="9"/>
      <c r="Q5" s="9"/>
      <c r="R5" s="1"/>
      <c r="S5" s="1"/>
      <c r="T5" s="1"/>
      <c r="U5" s="1"/>
      <c r="V5" s="84">
        <v>1</v>
      </c>
      <c r="W5" s="72">
        <f t="shared" ref="W5:W7" si="2">+AVERAGE(M5:U5)</f>
        <v>0.7142857142857143</v>
      </c>
      <c r="X5" s="1"/>
      <c r="Y5" s="73">
        <f t="array" ref="Y5:Y7">+MMULT(C5:E7,W5:W7)</f>
        <v>2.1428571428571423</v>
      </c>
      <c r="Z5" s="74">
        <f>+Y5/W5</f>
        <v>2.9999999999999991</v>
      </c>
      <c r="AA5" s="74">
        <f>+(Z9-3)/2</f>
        <v>0</v>
      </c>
      <c r="AB5" s="74">
        <v>0.57999999999999996</v>
      </c>
      <c r="AC5" s="75">
        <f>+AA5/AB5</f>
        <v>0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I5" s="1"/>
      <c r="AJ5" s="92"/>
      <c r="AK5" s="92"/>
      <c r="AL5" s="92"/>
      <c r="AM5" s="92"/>
      <c r="AN5" s="92"/>
      <c r="AO5" s="92"/>
      <c r="AP5" s="92"/>
      <c r="AQ5" s="92"/>
      <c r="AR5" s="92"/>
    </row>
    <row r="6" spans="1:47" x14ac:dyDescent="0.25">
      <c r="A6" s="27">
        <v>2</v>
      </c>
      <c r="B6" s="46" t="s">
        <v>3</v>
      </c>
      <c r="C6" s="9">
        <f>1/D5</f>
        <v>0.2</v>
      </c>
      <c r="D6" s="9">
        <v>1</v>
      </c>
      <c r="E6" s="10">
        <v>1</v>
      </c>
      <c r="F6" s="9"/>
      <c r="G6" s="9"/>
      <c r="L6" s="1"/>
      <c r="M6" s="69">
        <f t="shared" ref="M6:M7" si="4">+C6/C$8</f>
        <v>0.14285714285714288</v>
      </c>
      <c r="N6" s="70">
        <f t="shared" si="0"/>
        <v>0.14285714285714285</v>
      </c>
      <c r="O6" s="71">
        <f t="shared" si="1"/>
        <v>0.14285714285714285</v>
      </c>
      <c r="P6" s="9"/>
      <c r="Q6" s="9"/>
      <c r="R6" s="1"/>
      <c r="S6" s="1"/>
      <c r="T6" s="1"/>
      <c r="U6" s="1"/>
      <c r="V6" s="84">
        <v>2</v>
      </c>
      <c r="W6" s="72">
        <f t="shared" si="2"/>
        <v>0.14285714285714285</v>
      </c>
      <c r="X6" s="1"/>
      <c r="Y6" s="73">
        <v>0.42857142857142855</v>
      </c>
      <c r="Z6" s="74">
        <f t="shared" ref="Z6:Z7" si="5">+Y6/W6</f>
        <v>3</v>
      </c>
      <c r="AA6" s="1"/>
      <c r="AB6" s="1"/>
      <c r="AC6" s="64"/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I6" s="1"/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4</v>
      </c>
      <c r="AN6" s="89">
        <f>+VLOOKUP(D5,$AE$4:$AH$20,3,FALSE)</f>
        <v>5</v>
      </c>
      <c r="AO6" s="89">
        <f>+VLOOKUP(D5,$AE$4:$AH$20,4,FALSE)</f>
        <v>6</v>
      </c>
      <c r="AP6" s="89">
        <f>+VLOOKUP(E5,$AE$4:$AH$20,2,FALSE)</f>
        <v>4</v>
      </c>
      <c r="AQ6" s="89">
        <f>+VLOOKUP(E5,$AE$4:$AH$20,3,FALSE)</f>
        <v>5</v>
      </c>
      <c r="AR6" s="89">
        <f>+VLOOKUP(E5,$AE$4:$AH$20,3,FALSE)</f>
        <v>5</v>
      </c>
    </row>
    <row r="7" spans="1:47" ht="15.75" thickBot="1" x14ac:dyDescent="0.3">
      <c r="A7" s="28">
        <v>3</v>
      </c>
      <c r="B7" s="37" t="s">
        <v>4</v>
      </c>
      <c r="C7" s="11">
        <f>1/E5</f>
        <v>0.2</v>
      </c>
      <c r="D7" s="11">
        <f>1/E6</f>
        <v>1</v>
      </c>
      <c r="E7" s="12">
        <v>1</v>
      </c>
      <c r="F7" s="9"/>
      <c r="G7" s="9"/>
      <c r="L7" s="1"/>
      <c r="M7" s="76">
        <f t="shared" si="4"/>
        <v>0.14285714285714288</v>
      </c>
      <c r="N7" s="77">
        <f t="shared" si="0"/>
        <v>0.14285714285714285</v>
      </c>
      <c r="O7" s="78">
        <f t="shared" si="1"/>
        <v>0.14285714285714285</v>
      </c>
      <c r="P7" s="9"/>
      <c r="Q7" s="9"/>
      <c r="R7" s="1"/>
      <c r="S7" s="1"/>
      <c r="T7" s="1"/>
      <c r="U7" s="1"/>
      <c r="V7" s="85">
        <v>3</v>
      </c>
      <c r="W7" s="72">
        <f t="shared" si="2"/>
        <v>0.14285714285714285</v>
      </c>
      <c r="X7" s="1"/>
      <c r="Y7" s="73">
        <v>0.42857142857142855</v>
      </c>
      <c r="Z7" s="74">
        <f t="shared" si="5"/>
        <v>3</v>
      </c>
      <c r="AA7" s="1"/>
      <c r="AB7" s="1"/>
      <c r="AC7" s="64"/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I7" s="1"/>
      <c r="AJ7" s="89">
        <f t="shared" ref="AJ7:AJ8" si="8">+VLOOKUP(C6,$AE$4:$AH$20,2,FALSE)</f>
        <v>0.16666666666666666</v>
      </c>
      <c r="AK7" s="89">
        <f t="shared" ref="AK7:AK8" si="9">+VLOOKUP(C6,$AE$4:$AH$20,3,FALSE)</f>
        <v>0.2</v>
      </c>
      <c r="AL7" s="89">
        <f t="shared" ref="AL7:AL8" si="10">+VLOOKUP(C6,$AE$4:$AH$20,4,FALSE)</f>
        <v>0.25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1</v>
      </c>
      <c r="AQ7" s="89">
        <f t="shared" ref="AQ7:AQ8" si="15">+VLOOKUP(E6,$AE$4:$AH$20,3,FALSE)</f>
        <v>1</v>
      </c>
      <c r="AR7" s="89">
        <f t="shared" ref="AR7:AR8" si="16">+VLOOKUP(E6,$AE$4:$AH$20,3,FALSE)</f>
        <v>1</v>
      </c>
    </row>
    <row r="8" spans="1:47" x14ac:dyDescent="0.25">
      <c r="A8" s="45"/>
      <c r="B8" s="46"/>
      <c r="C8" s="2">
        <f>+SUM(C5:C7)</f>
        <v>1.4</v>
      </c>
      <c r="D8" s="2">
        <f>+SUM(D5:D7)</f>
        <v>7</v>
      </c>
      <c r="E8" s="2">
        <f>+SUM(E5:E7)</f>
        <v>7</v>
      </c>
      <c r="F8" s="50"/>
      <c r="G8" s="50"/>
      <c r="L8" s="1"/>
      <c r="M8" s="79"/>
      <c r="N8" s="2"/>
      <c r="O8" s="2"/>
      <c r="P8" s="9"/>
      <c r="Q8" s="9"/>
      <c r="R8" s="1"/>
      <c r="S8" s="1"/>
      <c r="T8" s="1"/>
      <c r="U8" s="1"/>
      <c r="W8" s="80"/>
      <c r="X8" s="1"/>
      <c r="Y8" s="73"/>
      <c r="Z8" s="74"/>
      <c r="AA8" s="1"/>
      <c r="AB8" s="1"/>
      <c r="AC8" s="6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I8" s="1"/>
      <c r="AJ8" s="89">
        <f t="shared" si="8"/>
        <v>0.16666666666666666</v>
      </c>
      <c r="AK8" s="89">
        <f t="shared" si="9"/>
        <v>0.2</v>
      </c>
      <c r="AL8" s="89">
        <f t="shared" si="10"/>
        <v>0.25</v>
      </c>
      <c r="AM8" s="89">
        <f t="shared" si="11"/>
        <v>1</v>
      </c>
      <c r="AN8" s="89">
        <f t="shared" si="12"/>
        <v>1</v>
      </c>
      <c r="AO8" s="89">
        <f t="shared" si="13"/>
        <v>1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7" x14ac:dyDescent="0.25">
      <c r="A9" s="45"/>
      <c r="B9" s="46"/>
      <c r="C9" s="50"/>
      <c r="D9" s="50"/>
      <c r="E9" s="50"/>
      <c r="F9" s="50"/>
      <c r="G9" s="50"/>
      <c r="L9" s="64"/>
      <c r="M9" s="79"/>
      <c r="N9" s="2"/>
      <c r="O9" s="2"/>
      <c r="P9" s="2"/>
      <c r="Q9" s="2"/>
      <c r="R9" s="1"/>
      <c r="S9" s="1"/>
      <c r="T9" s="1"/>
      <c r="U9" s="1"/>
      <c r="W9" s="80"/>
      <c r="X9" s="1"/>
      <c r="Y9" s="81" t="s">
        <v>19</v>
      </c>
      <c r="Z9" s="74">
        <f>+AVERAGE(Z5:Z8)</f>
        <v>3</v>
      </c>
      <c r="AA9" s="1"/>
      <c r="AB9" s="1"/>
      <c r="AC9" s="64"/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  <c r="AI9" s="1"/>
    </row>
    <row r="10" spans="1:47" ht="15.75" thickBot="1" x14ac:dyDescent="0.3">
      <c r="A10" s="45"/>
      <c r="B10" s="46"/>
      <c r="C10" s="50"/>
      <c r="D10" s="50"/>
      <c r="E10" s="50"/>
      <c r="F10" s="50"/>
      <c r="G10" s="50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7" x14ac:dyDescent="0.25">
      <c r="A11" s="29">
        <v>0</v>
      </c>
      <c r="B11" s="30" t="s">
        <v>2</v>
      </c>
      <c r="C11" s="25">
        <v>1</v>
      </c>
      <c r="D11" s="25">
        <v>2</v>
      </c>
      <c r="E11" s="25">
        <v>3</v>
      </c>
      <c r="F11" s="26">
        <v>4</v>
      </c>
      <c r="G11" s="50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R11" s="1"/>
      <c r="S11" s="1"/>
      <c r="T11" s="1"/>
      <c r="U11" s="1"/>
      <c r="V11" s="14">
        <v>0</v>
      </c>
      <c r="W11" s="16" t="s">
        <v>18</v>
      </c>
      <c r="X11" s="1"/>
      <c r="Y11" s="13"/>
      <c r="Z11" s="1"/>
      <c r="AA11" s="1"/>
      <c r="AB11" s="1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 x14ac:dyDescent="0.25">
      <c r="A12" s="31">
        <v>1</v>
      </c>
      <c r="B12" s="51" t="s">
        <v>5</v>
      </c>
      <c r="C12" s="9">
        <v>1</v>
      </c>
      <c r="D12" s="9">
        <v>5</v>
      </c>
      <c r="E12" s="9">
        <v>4</v>
      </c>
      <c r="F12" s="10">
        <v>1</v>
      </c>
      <c r="G12" s="50"/>
      <c r="L12" s="68">
        <f>+AC12</f>
        <v>9.2567586635939447E-2</v>
      </c>
      <c r="M12" s="69">
        <f>+C12/C$16</f>
        <v>0.4081632653061224</v>
      </c>
      <c r="N12" s="70">
        <f t="shared" ref="N12:N15" si="17">+D12/D$16</f>
        <v>0.3125</v>
      </c>
      <c r="O12" s="70">
        <f t="shared" ref="O12:O15" si="18">+E12/E$16</f>
        <v>0.64516129032258063</v>
      </c>
      <c r="P12" s="71">
        <f t="shared" ref="P12:P15" si="19">+F12/F$16</f>
        <v>0.3125</v>
      </c>
      <c r="Q12" s="9"/>
      <c r="R12" s="1"/>
      <c r="S12" s="1"/>
      <c r="T12" s="1"/>
      <c r="U12" s="1"/>
      <c r="V12" s="16">
        <v>1</v>
      </c>
      <c r="W12" s="72">
        <f t="shared" ref="W12:W15" si="20">+AVERAGE(M12:U12)</f>
        <v>0.41958113890717574</v>
      </c>
      <c r="X12" s="1"/>
      <c r="Y12" s="73">
        <f t="array" ref="Y12:Y15">+MMULT(C12:F15,W12:W15)</f>
        <v>1.9051390717577354</v>
      </c>
      <c r="Z12" s="74">
        <f>+Y12/W12</f>
        <v>4.5405736700171619</v>
      </c>
      <c r="AA12" s="74">
        <f>+(Z16-4)/3</f>
        <v>8.33108279723455E-2</v>
      </c>
      <c r="AB12" s="74">
        <v>0.9</v>
      </c>
      <c r="AC12" s="75">
        <f>+AA12/AB12</f>
        <v>9.2567586635939447E-2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I12" s="1"/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7" x14ac:dyDescent="0.25">
      <c r="A13" s="31">
        <v>2</v>
      </c>
      <c r="B13" s="51" t="s">
        <v>6</v>
      </c>
      <c r="C13" s="9">
        <f>1/D12</f>
        <v>0.2</v>
      </c>
      <c r="D13" s="9">
        <v>1</v>
      </c>
      <c r="E13" s="9">
        <v>0.2</v>
      </c>
      <c r="F13" s="10">
        <v>0.2</v>
      </c>
      <c r="G13" s="50"/>
      <c r="L13" s="1"/>
      <c r="M13" s="69">
        <f t="shared" ref="M13:M15" si="23">+C13/C$16</f>
        <v>8.1632653061224483E-2</v>
      </c>
      <c r="N13" s="70">
        <f t="shared" si="17"/>
        <v>6.25E-2</v>
      </c>
      <c r="O13" s="70">
        <f t="shared" si="18"/>
        <v>3.2258064516129031E-2</v>
      </c>
      <c r="P13" s="71">
        <f t="shared" si="19"/>
        <v>6.25E-2</v>
      </c>
      <c r="Q13" s="9"/>
      <c r="R13" s="1"/>
      <c r="S13" s="1"/>
      <c r="T13" s="1"/>
      <c r="U13" s="1"/>
      <c r="V13" s="16">
        <v>2</v>
      </c>
      <c r="W13" s="72">
        <f t="shared" si="20"/>
        <v>5.9722679394338375E-2</v>
      </c>
      <c r="X13" s="1"/>
      <c r="Y13" s="73">
        <v>0.24777814351547067</v>
      </c>
      <c r="Z13" s="74">
        <f t="shared" ref="Z13:Z15" si="24">+Y13/W13</f>
        <v>4.1488115742335516</v>
      </c>
      <c r="AA13" s="1"/>
      <c r="AB13" s="1"/>
      <c r="AC13" s="64"/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I13" s="1"/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4</v>
      </c>
      <c r="AN13" s="89">
        <f>+VLOOKUP(D12,$AE$4:$AH$20,3,FALSE)</f>
        <v>5</v>
      </c>
      <c r="AO13" s="89">
        <f>+VLOOKUP(D12,$AE$4:$AH$20,4,FALSE)</f>
        <v>6</v>
      </c>
      <c r="AP13" s="89">
        <f>+VLOOKUP(E12,$AE$4:$AH$20,2,FALSE)</f>
        <v>3</v>
      </c>
      <c r="AQ13" s="89">
        <f>+VLOOKUP(E12,$AE$4:$AH$20,3,FALSE)</f>
        <v>4</v>
      </c>
      <c r="AR13" s="89">
        <f>+VLOOKUP(E12,$AE$4:$AH$20,3,FALSE)</f>
        <v>4</v>
      </c>
    </row>
    <row r="14" spans="1:47" x14ac:dyDescent="0.25">
      <c r="A14" s="31">
        <v>3</v>
      </c>
      <c r="B14" s="51" t="s">
        <v>7</v>
      </c>
      <c r="C14" s="9">
        <f>1/E12</f>
        <v>0.25</v>
      </c>
      <c r="D14" s="9">
        <f>1/E13</f>
        <v>5</v>
      </c>
      <c r="E14" s="9">
        <v>1</v>
      </c>
      <c r="F14" s="10">
        <v>1</v>
      </c>
      <c r="G14" s="50"/>
      <c r="L14" s="1"/>
      <c r="M14" s="69">
        <f t="shared" si="23"/>
        <v>0.1020408163265306</v>
      </c>
      <c r="N14" s="70">
        <f t="shared" si="17"/>
        <v>0.3125</v>
      </c>
      <c r="O14" s="70">
        <f t="shared" si="18"/>
        <v>0.16129032258064516</v>
      </c>
      <c r="P14" s="71">
        <f t="shared" si="19"/>
        <v>0.3125</v>
      </c>
      <c r="Q14" s="9"/>
      <c r="R14" s="1"/>
      <c r="S14" s="1"/>
      <c r="T14" s="1"/>
      <c r="U14" s="1"/>
      <c r="V14" s="16">
        <v>3</v>
      </c>
      <c r="W14" s="72">
        <f t="shared" si="20"/>
        <v>0.22208278472679394</v>
      </c>
      <c r="X14" s="1"/>
      <c r="Y14" s="73">
        <v>0.92420486339697161</v>
      </c>
      <c r="Z14" s="74">
        <f t="shared" si="24"/>
        <v>4.1615331171838816</v>
      </c>
      <c r="AA14" s="1"/>
      <c r="AB14" s="1"/>
      <c r="AC14" s="64"/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I14" s="1"/>
      <c r="AJ14" s="89">
        <f t="shared" ref="AJ14:AJ15" si="28">+VLOOKUP(C13,$AE$4:$AH$20,2,FALSE)</f>
        <v>0.16666666666666666</v>
      </c>
      <c r="AK14" s="89">
        <f t="shared" ref="AK14:AK15" si="29">+VLOOKUP(C13,$AE$4:$AH$20,3,FALSE)</f>
        <v>0.2</v>
      </c>
      <c r="AL14" s="89">
        <f t="shared" ref="AL14:AL15" si="30">+VLOOKUP(C13,$AE$4:$AH$20,4,FALSE)</f>
        <v>0.25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0.16666666666666666</v>
      </c>
      <c r="AQ14" s="89">
        <f t="shared" ref="AQ14:AQ15" si="35">+VLOOKUP(E13,$AE$4:$AH$20,3,FALSE)</f>
        <v>0.2</v>
      </c>
      <c r="AR14" s="89">
        <f t="shared" ref="AR14:AR15" si="36">+VLOOKUP(E13,$AE$4:$AH$20,3,FALSE)</f>
        <v>0.2</v>
      </c>
    </row>
    <row r="15" spans="1:47" ht="15.75" thickBot="1" x14ac:dyDescent="0.3">
      <c r="A15" s="32">
        <v>4</v>
      </c>
      <c r="B15" s="38" t="s">
        <v>8</v>
      </c>
      <c r="C15" s="11">
        <f>1/F12</f>
        <v>1</v>
      </c>
      <c r="D15" s="11">
        <f>1/F13</f>
        <v>5</v>
      </c>
      <c r="E15" s="11">
        <f>1/F14</f>
        <v>1</v>
      </c>
      <c r="F15" s="12">
        <v>1</v>
      </c>
      <c r="G15" s="50"/>
      <c r="L15" s="1"/>
      <c r="M15" s="76">
        <f t="shared" si="23"/>
        <v>0.4081632653061224</v>
      </c>
      <c r="N15" s="77">
        <f t="shared" si="17"/>
        <v>0.3125</v>
      </c>
      <c r="O15" s="77">
        <f t="shared" si="18"/>
        <v>0.16129032258064516</v>
      </c>
      <c r="P15" s="78">
        <f t="shared" si="19"/>
        <v>0.3125</v>
      </c>
      <c r="Q15" s="9"/>
      <c r="R15" s="1"/>
      <c r="S15" s="1"/>
      <c r="T15" s="1"/>
      <c r="U15" s="1"/>
      <c r="V15" s="17">
        <v>4</v>
      </c>
      <c r="W15" s="72">
        <f t="shared" si="20"/>
        <v>0.29861339697169187</v>
      </c>
      <c r="X15" s="1"/>
      <c r="Y15" s="73">
        <v>1.2388907175773536</v>
      </c>
      <c r="Z15" s="74">
        <f t="shared" si="24"/>
        <v>4.1488115742335525</v>
      </c>
      <c r="AA15" s="1"/>
      <c r="AB15" s="1"/>
      <c r="AC15" s="64"/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I15" s="1"/>
      <c r="AJ15" s="89">
        <f t="shared" si="28"/>
        <v>0.2</v>
      </c>
      <c r="AK15" s="89">
        <f t="shared" si="29"/>
        <v>0.25</v>
      </c>
      <c r="AL15" s="89">
        <f t="shared" si="30"/>
        <v>0.33333333333333331</v>
      </c>
      <c r="AM15" s="89">
        <f t="shared" si="31"/>
        <v>4</v>
      </c>
      <c r="AN15" s="89">
        <f t="shared" si="32"/>
        <v>5</v>
      </c>
      <c r="AO15" s="89">
        <f t="shared" si="33"/>
        <v>6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7" x14ac:dyDescent="0.25">
      <c r="A16" s="52"/>
      <c r="B16" s="53"/>
      <c r="C16" s="2">
        <f>+SUM(C12:C15)</f>
        <v>2.4500000000000002</v>
      </c>
      <c r="D16" s="2">
        <f t="shared" ref="D16:F16" si="38">+SUM(D12:D15)</f>
        <v>16</v>
      </c>
      <c r="E16" s="2">
        <f t="shared" si="38"/>
        <v>6.2</v>
      </c>
      <c r="F16" s="2">
        <f t="shared" si="38"/>
        <v>3.2</v>
      </c>
      <c r="G16" s="50"/>
      <c r="L16" s="64"/>
      <c r="M16" s="79"/>
      <c r="N16" s="2"/>
      <c r="O16" s="2"/>
      <c r="P16" s="2"/>
      <c r="Q16" s="2"/>
      <c r="R16" s="1"/>
      <c r="S16" s="1"/>
      <c r="T16" s="1"/>
      <c r="U16" s="1"/>
      <c r="W16" s="80"/>
      <c r="X16" s="1"/>
      <c r="Y16" s="81" t="s">
        <v>19</v>
      </c>
      <c r="Z16" s="74">
        <f>+AVERAGE(Z12:Z15)</f>
        <v>4.2499324839170365</v>
      </c>
      <c r="AA16" s="1"/>
      <c r="AB16" s="1"/>
      <c r="AC16" s="64"/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  <c r="AI16" s="1"/>
    </row>
    <row r="17" spans="1:50" x14ac:dyDescent="0.25">
      <c r="A17" s="45"/>
      <c r="B17" s="46"/>
      <c r="C17" s="46"/>
      <c r="D17" s="46"/>
      <c r="E17" s="46"/>
      <c r="F17" s="46"/>
      <c r="G17" s="46"/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0" ht="15.75" thickBot="1" x14ac:dyDescent="0.3">
      <c r="A18" s="45"/>
      <c r="B18" s="46"/>
      <c r="C18" s="46"/>
      <c r="D18" s="46"/>
      <c r="E18" s="46"/>
      <c r="F18" s="46"/>
      <c r="G18" s="46"/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0" x14ac:dyDescent="0.25">
      <c r="A19" s="29">
        <v>0</v>
      </c>
      <c r="B19" s="25" t="s">
        <v>4</v>
      </c>
      <c r="C19" s="25">
        <v>1</v>
      </c>
      <c r="D19" s="25">
        <v>2</v>
      </c>
      <c r="E19" s="26">
        <v>3</v>
      </c>
      <c r="F19" s="54"/>
      <c r="G19" s="54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R19" s="1"/>
      <c r="S19" s="1"/>
      <c r="T19" s="1"/>
      <c r="U19" s="1"/>
      <c r="V19" s="83">
        <v>0</v>
      </c>
      <c r="W19" s="16" t="s">
        <v>18</v>
      </c>
      <c r="X19" s="1"/>
      <c r="Y19" s="13"/>
      <c r="Z19" s="1"/>
      <c r="AA19" s="1"/>
      <c r="AB19" s="1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0" x14ac:dyDescent="0.25">
      <c r="A20" s="31">
        <v>1</v>
      </c>
      <c r="B20" s="55" t="s">
        <v>9</v>
      </c>
      <c r="C20" s="9">
        <v>1</v>
      </c>
      <c r="D20" s="9">
        <v>0.2</v>
      </c>
      <c r="E20" s="10">
        <v>0.2</v>
      </c>
      <c r="F20" s="9"/>
      <c r="G20" s="9"/>
      <c r="L20" s="68">
        <f>+AC20</f>
        <v>0</v>
      </c>
      <c r="M20" s="69">
        <f>+C20/C$23</f>
        <v>9.0909090909090912E-2</v>
      </c>
      <c r="N20" s="70">
        <f t="shared" ref="N20:N22" si="39">+D20/D$23</f>
        <v>9.0909090909090912E-2</v>
      </c>
      <c r="O20" s="71">
        <f t="shared" ref="O20:O22" si="40">+E20/E$23</f>
        <v>9.0909090909090912E-2</v>
      </c>
      <c r="P20" s="9"/>
      <c r="Q20" s="9"/>
      <c r="R20" s="1"/>
      <c r="S20" s="1"/>
      <c r="T20" s="1"/>
      <c r="U20" s="1"/>
      <c r="V20" s="84">
        <v>1</v>
      </c>
      <c r="W20" s="72">
        <f t="shared" ref="W20:W22" si="41">+AVERAGE(M20:U20)</f>
        <v>9.0909090909090898E-2</v>
      </c>
      <c r="X20" s="1"/>
      <c r="Y20" s="73">
        <f t="array" ref="Y20:Y22">+MMULT(C20:E22,W20:W22)</f>
        <v>0.27272727272727271</v>
      </c>
      <c r="Z20" s="74">
        <f>+Y20/W20</f>
        <v>3</v>
      </c>
      <c r="AA20" s="74">
        <f>+(Z24-3)/2</f>
        <v>0</v>
      </c>
      <c r="AB20" s="74">
        <v>0.57999999999999996</v>
      </c>
      <c r="AC20" s="75">
        <f>+AA20/AB20</f>
        <v>0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I20" s="1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31">
        <v>2</v>
      </c>
      <c r="B21" s="55" t="s">
        <v>10</v>
      </c>
      <c r="C21" s="9">
        <f>1/D20</f>
        <v>5</v>
      </c>
      <c r="D21" s="9">
        <v>1</v>
      </c>
      <c r="E21" s="10">
        <v>1</v>
      </c>
      <c r="F21" s="9"/>
      <c r="G21" s="9"/>
      <c r="L21" s="1"/>
      <c r="M21" s="69">
        <f t="shared" ref="M21:M22" si="42">+C21/C$23</f>
        <v>0.45454545454545453</v>
      </c>
      <c r="N21" s="70">
        <f t="shared" si="39"/>
        <v>0.45454545454545453</v>
      </c>
      <c r="O21" s="71">
        <f t="shared" si="40"/>
        <v>0.45454545454545453</v>
      </c>
      <c r="P21" s="9"/>
      <c r="Q21" s="9"/>
      <c r="R21" s="1"/>
      <c r="S21" s="1"/>
      <c r="T21" s="1"/>
      <c r="U21" s="1"/>
      <c r="V21" s="84">
        <v>2</v>
      </c>
      <c r="W21" s="72">
        <f t="shared" si="41"/>
        <v>0.45454545454545453</v>
      </c>
      <c r="X21" s="1"/>
      <c r="Y21" s="73">
        <v>1.3636363636363635</v>
      </c>
      <c r="Z21" s="74">
        <f t="shared" ref="Z21:Z22" si="43">+Y21/W21</f>
        <v>3</v>
      </c>
      <c r="AA21" s="1"/>
      <c r="AB21" s="1"/>
      <c r="AC21" s="64"/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0.16666666666666666</v>
      </c>
      <c r="AN21" s="89">
        <f>+VLOOKUP(D20,$AE$4:$AH$20,3,FALSE)</f>
        <v>0.2</v>
      </c>
      <c r="AO21" s="89">
        <f>+VLOOKUP(D20,$AE$4:$AH$20,4,FALSE)</f>
        <v>0.25</v>
      </c>
      <c r="AP21" s="89">
        <f>+VLOOKUP(E20,$AE$4:$AH$20,2,FALSE)</f>
        <v>0.16666666666666666</v>
      </c>
      <c r="AQ21" s="89">
        <f>+VLOOKUP(E20,$AE$4:$AH$20,3,FALSE)</f>
        <v>0.2</v>
      </c>
      <c r="AR21" s="89">
        <f>+VLOOKUP(E20,$AE$4:$AH$20,3,FALSE)</f>
        <v>0.2</v>
      </c>
    </row>
    <row r="22" spans="1:50" ht="15.75" thickBot="1" x14ac:dyDescent="0.3">
      <c r="A22" s="32">
        <v>3</v>
      </c>
      <c r="B22" s="38" t="s">
        <v>11</v>
      </c>
      <c r="C22" s="11">
        <f>1/E20</f>
        <v>5</v>
      </c>
      <c r="D22" s="11">
        <f>1/E21</f>
        <v>1</v>
      </c>
      <c r="E22" s="12">
        <v>1</v>
      </c>
      <c r="F22" s="9"/>
      <c r="G22" s="9"/>
      <c r="L22" s="1"/>
      <c r="M22" s="76">
        <f t="shared" si="42"/>
        <v>0.45454545454545453</v>
      </c>
      <c r="N22" s="77">
        <f t="shared" si="39"/>
        <v>0.45454545454545453</v>
      </c>
      <c r="O22" s="78">
        <f t="shared" si="40"/>
        <v>0.45454545454545453</v>
      </c>
      <c r="P22" s="9"/>
      <c r="Q22" s="9"/>
      <c r="R22" s="1"/>
      <c r="S22" s="1"/>
      <c r="T22" s="1"/>
      <c r="U22" s="1"/>
      <c r="V22" s="85">
        <v>3</v>
      </c>
      <c r="W22" s="72">
        <f t="shared" si="41"/>
        <v>0.45454545454545453</v>
      </c>
      <c r="X22" s="1"/>
      <c r="Y22" s="73">
        <v>1.3636363636363635</v>
      </c>
      <c r="Z22" s="74">
        <f t="shared" si="43"/>
        <v>3</v>
      </c>
      <c r="AA22" s="1"/>
      <c r="AB22" s="1"/>
      <c r="AC22" s="64"/>
      <c r="AJ22" s="89">
        <f t="shared" ref="AJ22:AJ23" si="44">+VLOOKUP(C21,$AE$4:$AH$20,2,FALSE)</f>
        <v>4</v>
      </c>
      <c r="AK22" s="89">
        <f t="shared" ref="AK22:AK23" si="45">+VLOOKUP(C21,$AE$4:$AH$20,3,FALSE)</f>
        <v>5</v>
      </c>
      <c r="AL22" s="89">
        <f t="shared" ref="AL22:AL23" si="46">+VLOOKUP(C21,$AE$4:$AH$20,4,FALSE)</f>
        <v>6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1</v>
      </c>
      <c r="AQ22" s="89">
        <f t="shared" ref="AQ22:AQ23" si="51">+VLOOKUP(E21,$AE$4:$AH$20,3,FALSE)</f>
        <v>1</v>
      </c>
      <c r="AR22" s="89">
        <f t="shared" ref="AR22:AR23" si="52">+VLOOKUP(E21,$AE$4:$AH$20,3,FALSE)</f>
        <v>1</v>
      </c>
    </row>
    <row r="23" spans="1:50" x14ac:dyDescent="0.25">
      <c r="A23" s="27"/>
      <c r="B23" s="56"/>
      <c r="C23" s="2">
        <f>+SUM(C20:C22)</f>
        <v>11</v>
      </c>
      <c r="D23" s="2">
        <f>+SUM(D20:D22)</f>
        <v>2.2000000000000002</v>
      </c>
      <c r="E23" s="2">
        <f>+SUM(E20:E22)</f>
        <v>2.2000000000000002</v>
      </c>
      <c r="F23" s="9"/>
      <c r="G23" s="9"/>
      <c r="L23" s="1"/>
      <c r="M23" s="79"/>
      <c r="N23" s="2"/>
      <c r="O23" s="2"/>
      <c r="P23" s="9"/>
      <c r="Q23" s="9"/>
      <c r="R23" s="1"/>
      <c r="S23" s="1"/>
      <c r="T23" s="1"/>
      <c r="U23" s="1"/>
      <c r="W23" s="80"/>
      <c r="X23" s="1"/>
      <c r="Y23" s="73"/>
      <c r="Z23" s="74"/>
      <c r="AA23" s="1"/>
      <c r="AB23" s="1"/>
      <c r="AC23" s="64"/>
      <c r="AJ23" s="89">
        <f t="shared" si="44"/>
        <v>4</v>
      </c>
      <c r="AK23" s="89">
        <f t="shared" si="45"/>
        <v>5</v>
      </c>
      <c r="AL23" s="89">
        <f t="shared" si="46"/>
        <v>6</v>
      </c>
      <c r="AM23" s="89">
        <f t="shared" si="47"/>
        <v>1</v>
      </c>
      <c r="AN23" s="89">
        <f t="shared" si="48"/>
        <v>1</v>
      </c>
      <c r="AO23" s="89">
        <f t="shared" si="49"/>
        <v>1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x14ac:dyDescent="0.25">
      <c r="A24" s="45"/>
      <c r="B24" s="46"/>
      <c r="C24" s="50"/>
      <c r="D24" s="50"/>
      <c r="E24" s="50"/>
      <c r="F24" s="50"/>
      <c r="G24" s="50"/>
      <c r="L24" s="64"/>
      <c r="M24" s="79"/>
      <c r="N24" s="2"/>
      <c r="O24" s="2"/>
      <c r="P24" s="2"/>
      <c r="Q24" s="2"/>
      <c r="R24" s="1"/>
      <c r="S24" s="1"/>
      <c r="T24" s="1"/>
      <c r="U24" s="1"/>
      <c r="W24" s="80"/>
      <c r="X24" s="1"/>
      <c r="Y24" s="81" t="s">
        <v>19</v>
      </c>
      <c r="Z24" s="74">
        <f>+AVERAGE(Z20:Z23)</f>
        <v>3</v>
      </c>
      <c r="AA24" s="1"/>
      <c r="AB24" s="1"/>
      <c r="AC24" s="64"/>
    </row>
    <row r="25" spans="1:50" ht="15.75" thickBot="1" x14ac:dyDescent="0.3">
      <c r="A25" s="45"/>
      <c r="B25" s="46"/>
      <c r="C25" s="46"/>
      <c r="D25" s="46"/>
      <c r="E25" s="46"/>
      <c r="F25" s="46"/>
      <c r="G25" s="46"/>
    </row>
    <row r="26" spans="1:50" x14ac:dyDescent="0.25">
      <c r="A26" s="29">
        <v>0</v>
      </c>
      <c r="B26" s="33" t="s">
        <v>3</v>
      </c>
      <c r="C26" s="25">
        <v>1</v>
      </c>
      <c r="D26" s="25">
        <v>2</v>
      </c>
      <c r="E26" s="25">
        <v>3</v>
      </c>
      <c r="F26" s="25">
        <v>4</v>
      </c>
      <c r="G26" s="34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R26" s="1"/>
      <c r="S26" s="1"/>
      <c r="T26" s="1"/>
      <c r="U26" s="1"/>
      <c r="V26" s="14">
        <v>0</v>
      </c>
      <c r="W26" s="16" t="s">
        <v>18</v>
      </c>
      <c r="X26" s="1"/>
      <c r="Y26" s="81"/>
      <c r="Z26" s="1"/>
      <c r="AA26" s="1"/>
      <c r="AB26" s="1"/>
    </row>
    <row r="27" spans="1:50" x14ac:dyDescent="0.25">
      <c r="A27" s="31">
        <v>1</v>
      </c>
      <c r="B27" s="55" t="s">
        <v>12</v>
      </c>
      <c r="C27" s="9">
        <v>1</v>
      </c>
      <c r="D27" s="9">
        <v>5</v>
      </c>
      <c r="E27" s="9">
        <v>5</v>
      </c>
      <c r="F27" s="9">
        <v>5</v>
      </c>
      <c r="G27" s="10">
        <v>0.2</v>
      </c>
      <c r="L27" s="68">
        <f>+AC27</f>
        <v>6.4475514174467632E-2</v>
      </c>
      <c r="M27" s="69">
        <f>+C27/C$32</f>
        <v>0.15151515151515152</v>
      </c>
      <c r="N27" s="70">
        <f t="shared" ref="N27:N31" si="53">+D27/D$32</f>
        <v>0.38461538461538464</v>
      </c>
      <c r="O27" s="70">
        <f t="shared" ref="O27:O31" si="54">+E27/E$32</f>
        <v>0.35714285714285715</v>
      </c>
      <c r="P27" s="70">
        <f t="shared" ref="P27:P31" si="55">+F27/F$32</f>
        <v>0.35714285714285715</v>
      </c>
      <c r="Q27" s="71">
        <f t="shared" ref="Q27:Q31" si="56">+G27/G$32</f>
        <v>0.11538461538461539</v>
      </c>
      <c r="R27" s="1"/>
      <c r="S27" s="1"/>
      <c r="T27" s="1"/>
      <c r="U27" s="1"/>
      <c r="V27" s="16">
        <v>1</v>
      </c>
      <c r="W27" s="72">
        <f>+AVERAGE(M27:U27)</f>
        <v>0.27316017316017321</v>
      </c>
      <c r="X27" s="1"/>
      <c r="Y27" s="73">
        <f t="array" ref="Y27:Y31">+MMULT(C27:G31,W27:W31)</f>
        <v>1.4341525141525142</v>
      </c>
      <c r="Z27" s="74">
        <f t="shared" ref="Z27:Z31" si="57">+Y27/W27</f>
        <v>5.2502255272461289</v>
      </c>
      <c r="AA27" s="74">
        <f>+(Z32-5)/4</f>
        <v>7.2212575875403751E-2</v>
      </c>
      <c r="AB27" s="74">
        <v>1.1200000000000001</v>
      </c>
      <c r="AC27" s="75">
        <f>+AA27/AB27</f>
        <v>6.4475514174467632E-2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x14ac:dyDescent="0.25">
      <c r="A28" s="31">
        <v>2</v>
      </c>
      <c r="B28" s="55" t="s">
        <v>13</v>
      </c>
      <c r="C28" s="9">
        <f>1/D27</f>
        <v>0.2</v>
      </c>
      <c r="D28" s="9">
        <v>1</v>
      </c>
      <c r="E28" s="9">
        <v>1</v>
      </c>
      <c r="F28" s="9">
        <v>1</v>
      </c>
      <c r="G28" s="10">
        <v>0.2</v>
      </c>
      <c r="L28" s="1"/>
      <c r="M28" s="69">
        <f t="shared" ref="M28:M31" si="58">+C28/C$32</f>
        <v>3.0303030303030307E-2</v>
      </c>
      <c r="N28" s="70">
        <f t="shared" si="53"/>
        <v>7.6923076923076927E-2</v>
      </c>
      <c r="O28" s="70">
        <f t="shared" si="54"/>
        <v>7.1428571428571425E-2</v>
      </c>
      <c r="P28" s="70">
        <f t="shared" si="55"/>
        <v>7.1428571428571425E-2</v>
      </c>
      <c r="Q28" s="71">
        <f t="shared" si="56"/>
        <v>0.11538461538461539</v>
      </c>
      <c r="R28" s="1"/>
      <c r="S28" s="1"/>
      <c r="T28" s="1"/>
      <c r="U28" s="1"/>
      <c r="V28" s="16">
        <v>2</v>
      </c>
      <c r="W28" s="72">
        <f t="shared" ref="W28:W31" si="59">+AVERAGE(M28:U28)</f>
        <v>7.3093573093573089E-2</v>
      </c>
      <c r="X28" s="1"/>
      <c r="Y28" s="73">
        <v>0.36927072927072929</v>
      </c>
      <c r="Z28" s="74">
        <f t="shared" si="57"/>
        <v>5.0520273348519371</v>
      </c>
      <c r="AA28" s="1"/>
      <c r="AB28" s="1"/>
      <c r="AC28" s="64"/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4</v>
      </c>
      <c r="AN28" s="89">
        <f>+VLOOKUP(D27,$AE$4:$AH$20,3,FALSE)</f>
        <v>5</v>
      </c>
      <c r="AO28" s="89">
        <f>+VLOOKUP(D27,$AE$4:$AH$20,4,FALSE)</f>
        <v>6</v>
      </c>
      <c r="AP28" s="89">
        <f>+VLOOKUP(E27,$AE$4:$AH$20,2,FALSE)</f>
        <v>4</v>
      </c>
      <c r="AQ28" s="89">
        <f>+VLOOKUP(E27,$AE$4:$AH$20,3,FALSE)</f>
        <v>5</v>
      </c>
      <c r="AR28" s="89">
        <f>+VLOOKUP(E27,$AE$4:$AH$20,3,FALSE)</f>
        <v>5</v>
      </c>
      <c r="AS28" s="89">
        <f>+VLOOKUP(F27,$AE$4:$AH$20,2,FALSE)</f>
        <v>4</v>
      </c>
      <c r="AT28" s="89">
        <f>+VLOOKUP(F27,$AE$4:$AH$20,3,FALSE)</f>
        <v>5</v>
      </c>
      <c r="AU28" s="89">
        <f>+VLOOKUP(F27,$AE$4:$AH$20,4,FALSE)</f>
        <v>6</v>
      </c>
      <c r="AV28" s="89">
        <f>+VLOOKUP(G27,$AE$4:$AH$20,2,FALSE)</f>
        <v>0.16666666666666666</v>
      </c>
      <c r="AW28" s="89">
        <f>+VLOOKUP(G27,$AE$4:$AH$20,3,FALSE)</f>
        <v>0.2</v>
      </c>
      <c r="AX28" s="89">
        <f>+VLOOKUP(G27,$AE$4:$AH$20,4,FALSE)</f>
        <v>0.25</v>
      </c>
    </row>
    <row r="29" spans="1:50" x14ac:dyDescent="0.25">
      <c r="A29" s="31">
        <v>3</v>
      </c>
      <c r="B29" s="55" t="s">
        <v>14</v>
      </c>
      <c r="C29" s="9">
        <f>1/E27</f>
        <v>0.2</v>
      </c>
      <c r="D29" s="9">
        <f>1/E28</f>
        <v>1</v>
      </c>
      <c r="E29" s="9">
        <v>1</v>
      </c>
      <c r="F29" s="9">
        <v>1</v>
      </c>
      <c r="G29" s="10">
        <f>1/6</f>
        <v>0.16666666666666666</v>
      </c>
      <c r="L29" s="1"/>
      <c r="M29" s="69">
        <f t="shared" si="58"/>
        <v>3.0303030303030307E-2</v>
      </c>
      <c r="N29" s="70">
        <f t="shared" si="53"/>
        <v>7.6923076923076927E-2</v>
      </c>
      <c r="O29" s="70">
        <f t="shared" si="54"/>
        <v>7.1428571428571425E-2</v>
      </c>
      <c r="P29" s="70">
        <f t="shared" si="55"/>
        <v>7.1428571428571425E-2</v>
      </c>
      <c r="Q29" s="71">
        <f t="shared" si="56"/>
        <v>9.6153846153846145E-2</v>
      </c>
      <c r="R29" s="1"/>
      <c r="S29" s="1"/>
      <c r="T29" s="1"/>
      <c r="U29" s="1"/>
      <c r="V29" s="16">
        <v>3</v>
      </c>
      <c r="W29" s="72">
        <f t="shared" si="59"/>
        <v>6.9247419247419242E-2</v>
      </c>
      <c r="X29" s="1"/>
      <c r="Y29" s="73">
        <v>0.35209568209568209</v>
      </c>
      <c r="Z29" s="74">
        <f t="shared" si="57"/>
        <v>5.0846036707541877</v>
      </c>
      <c r="AA29" s="1"/>
      <c r="AB29" s="1"/>
      <c r="AC29" s="64"/>
      <c r="AJ29" s="89">
        <f t="shared" ref="AJ29:AJ32" si="60">+VLOOKUP(C28,$AE$4:$AH$20,2,FALSE)</f>
        <v>0.16666666666666666</v>
      </c>
      <c r="AK29" s="89">
        <f t="shared" ref="AK29:AK32" si="61">+VLOOKUP(C28,$AE$4:$AH$20,3,FALSE)</f>
        <v>0.2</v>
      </c>
      <c r="AL29" s="89">
        <f t="shared" ref="AL29:AL32" si="62">+VLOOKUP(C28,$AE$4:$AH$20,4,FALSE)</f>
        <v>0.25</v>
      </c>
      <c r="AM29" s="89">
        <f t="shared" ref="AM29:AM32" si="63">+VLOOKUP(D28,$AE$4:$AH$20,2,FALSE)</f>
        <v>1</v>
      </c>
      <c r="AN29" s="89">
        <f t="shared" ref="AN29:AN32" si="64">+VLOOKUP(D28,$AE$4:$AH$20,3,FALSE)</f>
        <v>1</v>
      </c>
      <c r="AO29" s="89">
        <f t="shared" ref="AO29:AO32" si="65">+VLOOKUP(D28,$AE$4:$AH$20,4,FALSE)</f>
        <v>1</v>
      </c>
      <c r="AP29" s="89">
        <f t="shared" ref="AP29:AP32" si="66">+VLOOKUP(E28,$AE$4:$AH$20,2,FALSE)</f>
        <v>1</v>
      </c>
      <c r="AQ29" s="89">
        <f t="shared" ref="AQ29:AQ32" si="67">+VLOOKUP(E28,$AE$4:$AH$20,3,FALSE)</f>
        <v>1</v>
      </c>
      <c r="AR29" s="89">
        <f t="shared" ref="AR29:AR32" si="68">+VLOOKUP(E28,$AE$4:$AH$20,3,FALSE)</f>
        <v>1</v>
      </c>
      <c r="AS29" s="89">
        <f t="shared" ref="AS29:AS32" si="69">+VLOOKUP(F28,$AE$4:$AH$20,2,FALSE)</f>
        <v>1</v>
      </c>
      <c r="AT29" s="89">
        <f t="shared" ref="AT29:AT32" si="70">+VLOOKUP(F28,$AE$4:$AH$20,3,FALSE)</f>
        <v>1</v>
      </c>
      <c r="AU29" s="89">
        <f t="shared" ref="AU29:AU32" si="71">+VLOOKUP(F28,$AE$4:$AH$20,4,FALSE)</f>
        <v>1</v>
      </c>
      <c r="AV29" s="89">
        <f t="shared" ref="AV29:AV32" si="72">+VLOOKUP(G28,$AE$4:$AH$20,2,FALSE)</f>
        <v>0.16666666666666666</v>
      </c>
      <c r="AW29" s="89">
        <f t="shared" ref="AW29:AW32" si="73">+VLOOKUP(G28,$AE$4:$AH$20,3,FALSE)</f>
        <v>0.2</v>
      </c>
      <c r="AX29" s="89">
        <f t="shared" ref="AX29:AX32" si="74">+VLOOKUP(G28,$AE$4:$AH$20,4,FALSE)</f>
        <v>0.25</v>
      </c>
    </row>
    <row r="30" spans="1:50" x14ac:dyDescent="0.25">
      <c r="A30" s="31">
        <v>4</v>
      </c>
      <c r="B30" s="55" t="s">
        <v>15</v>
      </c>
      <c r="C30" s="9">
        <f>1/F27</f>
        <v>0.2</v>
      </c>
      <c r="D30" s="9">
        <f>1/F28</f>
        <v>1</v>
      </c>
      <c r="E30" s="9">
        <f>1/F29</f>
        <v>1</v>
      </c>
      <c r="F30" s="9">
        <v>1</v>
      </c>
      <c r="G30" s="10">
        <f>1/6</f>
        <v>0.16666666666666666</v>
      </c>
      <c r="L30" s="1"/>
      <c r="M30" s="69">
        <f t="shared" si="58"/>
        <v>3.0303030303030307E-2</v>
      </c>
      <c r="N30" s="70">
        <f t="shared" si="53"/>
        <v>7.6923076923076927E-2</v>
      </c>
      <c r="O30" s="70">
        <f t="shared" si="54"/>
        <v>7.1428571428571425E-2</v>
      </c>
      <c r="P30" s="70">
        <f t="shared" si="55"/>
        <v>7.1428571428571425E-2</v>
      </c>
      <c r="Q30" s="71">
        <f t="shared" si="56"/>
        <v>9.6153846153846145E-2</v>
      </c>
      <c r="R30" s="1"/>
      <c r="S30" s="1"/>
      <c r="T30" s="1"/>
      <c r="U30" s="1"/>
      <c r="V30" s="16">
        <v>4</v>
      </c>
      <c r="W30" s="72">
        <f t="shared" si="59"/>
        <v>6.9247419247419242E-2</v>
      </c>
      <c r="X30" s="1"/>
      <c r="Y30" s="73">
        <v>0.35209568209568209</v>
      </c>
      <c r="Z30" s="74">
        <f t="shared" si="57"/>
        <v>5.0846036707541877</v>
      </c>
      <c r="AA30" s="1"/>
      <c r="AB30" s="1"/>
      <c r="AC30" s="64"/>
      <c r="AJ30" s="89">
        <f t="shared" si="60"/>
        <v>0.16666666666666666</v>
      </c>
      <c r="AK30" s="89">
        <f t="shared" si="61"/>
        <v>0.2</v>
      </c>
      <c r="AL30" s="89">
        <f t="shared" si="62"/>
        <v>0.25</v>
      </c>
      <c r="AM30" s="89">
        <f t="shared" si="63"/>
        <v>1</v>
      </c>
      <c r="AN30" s="89">
        <f t="shared" si="64"/>
        <v>1</v>
      </c>
      <c r="AO30" s="89">
        <f t="shared" si="65"/>
        <v>1</v>
      </c>
      <c r="AP30" s="89">
        <f t="shared" si="66"/>
        <v>1</v>
      </c>
      <c r="AQ30" s="89">
        <f t="shared" si="67"/>
        <v>1</v>
      </c>
      <c r="AR30" s="89">
        <f t="shared" si="68"/>
        <v>1</v>
      </c>
      <c r="AS30" s="89">
        <f t="shared" si="69"/>
        <v>1</v>
      </c>
      <c r="AT30" s="89">
        <f t="shared" si="70"/>
        <v>1</v>
      </c>
      <c r="AU30" s="89">
        <f t="shared" si="71"/>
        <v>1</v>
      </c>
      <c r="AV30" s="89">
        <f t="shared" si="72"/>
        <v>0.14285714285714285</v>
      </c>
      <c r="AW30" s="89">
        <f t="shared" si="73"/>
        <v>0.16666666666666666</v>
      </c>
      <c r="AX30" s="89">
        <f t="shared" si="74"/>
        <v>0.2</v>
      </c>
    </row>
    <row r="31" spans="1:50" ht="15.75" thickBot="1" x14ac:dyDescent="0.3">
      <c r="A31" s="35">
        <v>5</v>
      </c>
      <c r="B31" s="38" t="s">
        <v>16</v>
      </c>
      <c r="C31" s="11">
        <f>1/G27</f>
        <v>5</v>
      </c>
      <c r="D31" s="11">
        <f>1/G28</f>
        <v>5</v>
      </c>
      <c r="E31" s="11">
        <f>1/G29</f>
        <v>6</v>
      </c>
      <c r="F31" s="11">
        <f>1/G30</f>
        <v>6</v>
      </c>
      <c r="G31" s="12">
        <v>1</v>
      </c>
      <c r="L31" s="1"/>
      <c r="M31" s="76">
        <f t="shared" si="58"/>
        <v>0.75757575757575757</v>
      </c>
      <c r="N31" s="77">
        <f t="shared" si="53"/>
        <v>0.38461538461538464</v>
      </c>
      <c r="O31" s="77">
        <f t="shared" si="54"/>
        <v>0.42857142857142855</v>
      </c>
      <c r="P31" s="77">
        <f t="shared" si="55"/>
        <v>0.42857142857142855</v>
      </c>
      <c r="Q31" s="78">
        <f t="shared" si="56"/>
        <v>0.57692307692307687</v>
      </c>
      <c r="R31" s="1"/>
      <c r="S31" s="1"/>
      <c r="T31" s="1"/>
      <c r="U31" s="1"/>
      <c r="V31" s="19">
        <v>5</v>
      </c>
      <c r="W31" s="72">
        <f t="shared" si="59"/>
        <v>0.51525141525141527</v>
      </c>
      <c r="X31" s="1"/>
      <c r="Y31" s="73">
        <v>3.0774891774891775</v>
      </c>
      <c r="Z31" s="74">
        <f t="shared" si="57"/>
        <v>5.9727913139016353</v>
      </c>
      <c r="AA31" s="1"/>
      <c r="AB31" s="1"/>
      <c r="AC31" s="64"/>
      <c r="AJ31" s="89">
        <f t="shared" si="60"/>
        <v>0.16666666666666666</v>
      </c>
      <c r="AK31" s="89">
        <f t="shared" si="61"/>
        <v>0.2</v>
      </c>
      <c r="AL31" s="89">
        <f t="shared" si="62"/>
        <v>0.25</v>
      </c>
      <c r="AM31" s="89">
        <f t="shared" si="63"/>
        <v>1</v>
      </c>
      <c r="AN31" s="89">
        <f t="shared" si="64"/>
        <v>1</v>
      </c>
      <c r="AO31" s="89">
        <f t="shared" si="65"/>
        <v>1</v>
      </c>
      <c r="AP31" s="89">
        <f t="shared" si="66"/>
        <v>1</v>
      </c>
      <c r="AQ31" s="89">
        <f t="shared" si="67"/>
        <v>1</v>
      </c>
      <c r="AR31" s="89">
        <f t="shared" si="68"/>
        <v>1</v>
      </c>
      <c r="AS31" s="89">
        <f t="shared" si="69"/>
        <v>1</v>
      </c>
      <c r="AT31" s="89">
        <f t="shared" si="70"/>
        <v>1</v>
      </c>
      <c r="AU31" s="89">
        <f t="shared" si="71"/>
        <v>1</v>
      </c>
      <c r="AV31" s="89">
        <f t="shared" si="72"/>
        <v>0.14285714285714285</v>
      </c>
      <c r="AW31" s="89">
        <f t="shared" si="73"/>
        <v>0.16666666666666666</v>
      </c>
      <c r="AX31" s="89">
        <f t="shared" si="74"/>
        <v>0.2</v>
      </c>
    </row>
    <row r="32" spans="1:50" x14ac:dyDescent="0.25">
      <c r="C32" s="70">
        <f>+SUM(C27:C31)</f>
        <v>6.6</v>
      </c>
      <c r="D32" s="70">
        <f t="shared" ref="D32:G32" si="75">+SUM(D27:D31)</f>
        <v>13</v>
      </c>
      <c r="E32" s="70">
        <f t="shared" si="75"/>
        <v>14</v>
      </c>
      <c r="F32" s="70">
        <f t="shared" si="75"/>
        <v>14</v>
      </c>
      <c r="G32" s="70">
        <f t="shared" si="75"/>
        <v>1.7333333333333334</v>
      </c>
      <c r="L32" s="64"/>
      <c r="M32" s="82"/>
      <c r="N32" s="9"/>
      <c r="O32" s="9"/>
      <c r="P32" s="9"/>
      <c r="Q32" s="9"/>
      <c r="R32" s="1"/>
      <c r="S32" s="1"/>
      <c r="T32" s="1"/>
      <c r="U32" s="1"/>
      <c r="W32" s="80"/>
      <c r="X32" s="1"/>
      <c r="Y32" s="81" t="s">
        <v>19</v>
      </c>
      <c r="Z32" s="74">
        <f>+AVERAGE(Z27:Z31)</f>
        <v>5.288850303501615</v>
      </c>
      <c r="AA32" s="1"/>
      <c r="AB32" s="1"/>
      <c r="AC32" s="64"/>
      <c r="AJ32" s="89">
        <f t="shared" si="60"/>
        <v>4</v>
      </c>
      <c r="AK32" s="89">
        <f t="shared" si="61"/>
        <v>5</v>
      </c>
      <c r="AL32" s="89">
        <f t="shared" si="62"/>
        <v>6</v>
      </c>
      <c r="AM32" s="89">
        <f t="shared" si="63"/>
        <v>4</v>
      </c>
      <c r="AN32" s="89">
        <f t="shared" si="64"/>
        <v>5</v>
      </c>
      <c r="AO32" s="89">
        <f t="shared" si="65"/>
        <v>6</v>
      </c>
      <c r="AP32" s="89">
        <f t="shared" si="66"/>
        <v>5</v>
      </c>
      <c r="AQ32" s="89">
        <f t="shared" si="67"/>
        <v>6</v>
      </c>
      <c r="AR32" s="89">
        <f t="shared" si="68"/>
        <v>6</v>
      </c>
      <c r="AS32" s="89">
        <f t="shared" si="69"/>
        <v>5</v>
      </c>
      <c r="AT32" s="89">
        <f t="shared" si="70"/>
        <v>6</v>
      </c>
      <c r="AU32" s="89">
        <f t="shared" si="71"/>
        <v>7</v>
      </c>
      <c r="AV32" s="89">
        <f t="shared" si="72"/>
        <v>1</v>
      </c>
      <c r="AW32" s="89">
        <f t="shared" si="73"/>
        <v>1</v>
      </c>
      <c r="AX32" s="89">
        <f t="shared" si="74"/>
        <v>1</v>
      </c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70B4-38CC-4247-A159-EC53F4B5B321}">
  <dimension ref="A1:AX32"/>
  <sheetViews>
    <sheetView topLeftCell="W1" zoomScale="85" zoomScaleNormal="85" workbookViewId="0">
      <selection activeCell="G29" sqref="G29:G30"/>
    </sheetView>
  </sheetViews>
  <sheetFormatPr defaultRowHeight="15" x14ac:dyDescent="0.25"/>
  <cols>
    <col min="1" max="1" width="8.85546875" style="57"/>
    <col min="2" max="2" width="39.7109375" customWidth="1"/>
    <col min="12" max="12" width="8.85546875" style="47"/>
    <col min="13" max="13" width="8.85546875" style="57"/>
    <col min="22" max="22" width="8.85546875" style="47"/>
    <col min="23" max="23" width="12.140625" style="57" customWidth="1"/>
    <col min="25" max="25" width="10.140625" customWidth="1"/>
    <col min="29" max="29" width="8.85546875" style="47"/>
  </cols>
  <sheetData>
    <row r="1" spans="1:47" x14ac:dyDescent="0.25">
      <c r="A1" s="41"/>
      <c r="B1" s="42"/>
      <c r="C1" s="42"/>
      <c r="D1" s="42"/>
      <c r="E1" s="42"/>
      <c r="F1" s="42"/>
      <c r="G1" s="42"/>
      <c r="H1" s="43"/>
      <c r="I1" s="43"/>
      <c r="J1" s="43"/>
      <c r="K1" s="43"/>
      <c r="L1" s="44"/>
      <c r="M1" s="65"/>
      <c r="N1" s="43"/>
      <c r="O1" s="43"/>
      <c r="P1" s="43"/>
      <c r="Q1" s="43"/>
      <c r="R1" s="43"/>
      <c r="S1" s="43"/>
      <c r="T1" s="43"/>
      <c r="U1" s="43"/>
      <c r="V1" s="44"/>
      <c r="W1" s="65"/>
      <c r="X1" s="43"/>
      <c r="Y1" s="43"/>
      <c r="Z1" s="43"/>
      <c r="AA1" s="43"/>
      <c r="AB1" s="43"/>
      <c r="AC1" s="44"/>
    </row>
    <row r="2" spans="1:47" x14ac:dyDescent="0.25">
      <c r="A2" s="45"/>
      <c r="B2" s="46"/>
      <c r="C2" s="46"/>
      <c r="D2" s="46"/>
      <c r="E2" s="46"/>
      <c r="F2" s="46"/>
      <c r="G2" s="46"/>
    </row>
    <row r="3" spans="1:47" ht="15.75" thickBot="1" x14ac:dyDescent="0.3">
      <c r="A3" s="45"/>
      <c r="B3" s="48" t="s">
        <v>0</v>
      </c>
      <c r="C3" s="46"/>
      <c r="D3" s="46"/>
      <c r="E3" s="46"/>
      <c r="F3" s="46"/>
      <c r="G3" s="46"/>
      <c r="AE3" s="86" t="s">
        <v>20</v>
      </c>
      <c r="AF3" s="91" t="s">
        <v>21</v>
      </c>
      <c r="AG3" s="91"/>
      <c r="AH3" s="9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24">
        <v>0</v>
      </c>
      <c r="B4" s="36" t="s">
        <v>1</v>
      </c>
      <c r="C4" s="25">
        <v>1</v>
      </c>
      <c r="D4" s="25">
        <v>2</v>
      </c>
      <c r="E4" s="26">
        <v>3</v>
      </c>
      <c r="F4" s="49"/>
      <c r="G4" s="49"/>
      <c r="L4" s="66" t="s">
        <v>17</v>
      </c>
      <c r="M4" s="14">
        <v>1</v>
      </c>
      <c r="N4" s="5">
        <v>2</v>
      </c>
      <c r="O4" s="6">
        <v>3</v>
      </c>
      <c r="P4" s="13"/>
      <c r="Q4" s="13"/>
      <c r="R4" s="1"/>
      <c r="S4" s="1"/>
      <c r="T4" s="1"/>
      <c r="U4" s="1"/>
      <c r="V4" s="83">
        <v>0</v>
      </c>
      <c r="W4" s="16" t="s">
        <v>18</v>
      </c>
      <c r="X4" s="1"/>
      <c r="Y4" s="13"/>
      <c r="Z4" s="1"/>
      <c r="AA4" s="1"/>
      <c r="AB4" s="1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27">
        <v>1</v>
      </c>
      <c r="B5" s="46" t="s">
        <v>2</v>
      </c>
      <c r="C5" s="9">
        <v>1</v>
      </c>
      <c r="D5" s="9">
        <v>5</v>
      </c>
      <c r="E5" s="10">
        <v>3</v>
      </c>
      <c r="F5" s="9"/>
      <c r="G5" s="9"/>
      <c r="L5" s="68">
        <f>+AC5</f>
        <v>2.5171731940188999E-2</v>
      </c>
      <c r="M5" s="69">
        <f>+C5/C$8</f>
        <v>0.65217391304347827</v>
      </c>
      <c r="N5" s="70">
        <f t="shared" ref="N5:N7" si="0">+D5/D$8</f>
        <v>0.7142857142857143</v>
      </c>
      <c r="O5" s="71">
        <f t="shared" ref="O5:O7" si="1">+E5/E$8</f>
        <v>0.6</v>
      </c>
      <c r="P5" s="9"/>
      <c r="Q5" s="9"/>
      <c r="R5" s="1"/>
      <c r="S5" s="1"/>
      <c r="T5" s="1"/>
      <c r="U5" s="1"/>
      <c r="V5" s="84">
        <v>1</v>
      </c>
      <c r="W5" s="72">
        <f t="shared" ref="W5:W7" si="2">+AVERAGE(M5:U5)</f>
        <v>0.65548654244306415</v>
      </c>
      <c r="X5" s="1"/>
      <c r="Y5" s="73">
        <f t="array" ref="Y5:Y7">+MMULT(C5:E7,W5:W7)</f>
        <v>2.0045548654244305</v>
      </c>
      <c r="Z5" s="74">
        <f>+Y5/W5</f>
        <v>3.05811749842072</v>
      </c>
      <c r="AA5" s="74">
        <f>+(Z9-3)/2</f>
        <v>1.4599604525309617E-2</v>
      </c>
      <c r="AB5" s="74">
        <v>0.57999999999999996</v>
      </c>
      <c r="AC5" s="75">
        <f>+AA5/AB5</f>
        <v>2.5171731940188999E-2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I5" s="1"/>
      <c r="AJ5" s="92"/>
      <c r="AK5" s="92"/>
      <c r="AL5" s="92"/>
      <c r="AM5" s="92"/>
      <c r="AN5" s="92"/>
      <c r="AO5" s="92"/>
      <c r="AP5" s="92"/>
      <c r="AQ5" s="92"/>
      <c r="AR5" s="92"/>
    </row>
    <row r="6" spans="1:47" x14ac:dyDescent="0.25">
      <c r="A6" s="27">
        <v>2</v>
      </c>
      <c r="B6" s="46" t="s">
        <v>3</v>
      </c>
      <c r="C6" s="9">
        <f>1/D5</f>
        <v>0.2</v>
      </c>
      <c r="D6" s="9">
        <v>1</v>
      </c>
      <c r="E6" s="10">
        <v>1</v>
      </c>
      <c r="F6" s="9"/>
      <c r="G6" s="9"/>
      <c r="L6" s="1"/>
      <c r="M6" s="69">
        <f t="shared" ref="M6:M7" si="4">+C6/C$8</f>
        <v>0.13043478260869568</v>
      </c>
      <c r="N6" s="70">
        <f t="shared" si="0"/>
        <v>0.14285714285714285</v>
      </c>
      <c r="O6" s="71">
        <f t="shared" si="1"/>
        <v>0.2</v>
      </c>
      <c r="P6" s="9"/>
      <c r="Q6" s="9"/>
      <c r="R6" s="1"/>
      <c r="S6" s="1"/>
      <c r="T6" s="1"/>
      <c r="U6" s="1"/>
      <c r="V6" s="84">
        <v>2</v>
      </c>
      <c r="W6" s="72">
        <f t="shared" si="2"/>
        <v>0.15776397515527951</v>
      </c>
      <c r="X6" s="1"/>
      <c r="Y6" s="73">
        <v>0.47561076604554864</v>
      </c>
      <c r="Z6" s="74">
        <f t="shared" ref="Z6:Z7" si="5">+Y6/W6</f>
        <v>3.0146981627296587</v>
      </c>
      <c r="AA6" s="1"/>
      <c r="AB6" s="1"/>
      <c r="AC6" s="64"/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I6" s="1"/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4</v>
      </c>
      <c r="AN6" s="89">
        <f>+VLOOKUP(D5,$AE$4:$AH$20,3,FALSE)</f>
        <v>5</v>
      </c>
      <c r="AO6" s="89">
        <f>+VLOOKUP(D5,$AE$4:$AH$20,4,FALSE)</f>
        <v>6</v>
      </c>
      <c r="AP6" s="89">
        <f>+VLOOKUP(E5,$AE$4:$AH$20,2,FALSE)</f>
        <v>2</v>
      </c>
      <c r="AQ6" s="89">
        <f>+VLOOKUP(E5,$AE$4:$AH$20,3,FALSE)</f>
        <v>3</v>
      </c>
      <c r="AR6" s="89">
        <f>+VLOOKUP(E5,$AE$4:$AH$20,3,FALSE)</f>
        <v>3</v>
      </c>
    </row>
    <row r="7" spans="1:47" ht="15.75" thickBot="1" x14ac:dyDescent="0.3">
      <c r="A7" s="28">
        <v>3</v>
      </c>
      <c r="B7" s="37" t="s">
        <v>4</v>
      </c>
      <c r="C7" s="11">
        <f>1/E5</f>
        <v>0.33333333333333331</v>
      </c>
      <c r="D7" s="11">
        <f>1/E6</f>
        <v>1</v>
      </c>
      <c r="E7" s="12">
        <v>1</v>
      </c>
      <c r="F7" s="9"/>
      <c r="G7" s="9"/>
      <c r="L7" s="1"/>
      <c r="M7" s="76">
        <f t="shared" si="4"/>
        <v>0.21739130434782608</v>
      </c>
      <c r="N7" s="77">
        <f t="shared" si="0"/>
        <v>0.14285714285714285</v>
      </c>
      <c r="O7" s="78">
        <f t="shared" si="1"/>
        <v>0.2</v>
      </c>
      <c r="P7" s="9"/>
      <c r="Q7" s="9"/>
      <c r="R7" s="1"/>
      <c r="S7" s="1"/>
      <c r="T7" s="1"/>
      <c r="U7" s="1"/>
      <c r="V7" s="85">
        <v>3</v>
      </c>
      <c r="W7" s="72">
        <f t="shared" si="2"/>
        <v>0.18674948240165631</v>
      </c>
      <c r="X7" s="1"/>
      <c r="Y7" s="73">
        <v>0.56300897170462383</v>
      </c>
      <c r="Z7" s="74">
        <f t="shared" si="5"/>
        <v>3.0147819660014781</v>
      </c>
      <c r="AA7" s="1"/>
      <c r="AB7" s="1"/>
      <c r="AC7" s="64"/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I7" s="1"/>
      <c r="AJ7" s="89">
        <f t="shared" ref="AJ7:AJ8" si="8">+VLOOKUP(C6,$AE$4:$AH$20,2,FALSE)</f>
        <v>0.16666666666666666</v>
      </c>
      <c r="AK7" s="89">
        <f t="shared" ref="AK7:AK8" si="9">+VLOOKUP(C6,$AE$4:$AH$20,3,FALSE)</f>
        <v>0.2</v>
      </c>
      <c r="AL7" s="89">
        <f t="shared" ref="AL7:AL8" si="10">+VLOOKUP(C6,$AE$4:$AH$20,4,FALSE)</f>
        <v>0.25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1</v>
      </c>
      <c r="AQ7" s="89">
        <f t="shared" ref="AQ7:AQ8" si="15">+VLOOKUP(E6,$AE$4:$AH$20,3,FALSE)</f>
        <v>1</v>
      </c>
      <c r="AR7" s="89">
        <f t="shared" ref="AR7:AR8" si="16">+VLOOKUP(E6,$AE$4:$AH$20,3,FALSE)</f>
        <v>1</v>
      </c>
    </row>
    <row r="8" spans="1:47" x14ac:dyDescent="0.25">
      <c r="A8" s="45"/>
      <c r="B8" s="46"/>
      <c r="C8" s="2">
        <f>+SUM(C5:C7)</f>
        <v>1.5333333333333332</v>
      </c>
      <c r="D8" s="2">
        <f>+SUM(D5:D7)</f>
        <v>7</v>
      </c>
      <c r="E8" s="2">
        <f>+SUM(E5:E7)</f>
        <v>5</v>
      </c>
      <c r="F8" s="50"/>
      <c r="G8" s="50"/>
      <c r="L8" s="1"/>
      <c r="M8" s="79"/>
      <c r="N8" s="2"/>
      <c r="O8" s="2"/>
      <c r="P8" s="9"/>
      <c r="Q8" s="9"/>
      <c r="R8" s="1"/>
      <c r="S8" s="1"/>
      <c r="T8" s="1"/>
      <c r="U8" s="1"/>
      <c r="W8" s="80"/>
      <c r="X8" s="1"/>
      <c r="Y8" s="73"/>
      <c r="Z8" s="74"/>
      <c r="AA8" s="1"/>
      <c r="AB8" s="1"/>
      <c r="AC8" s="6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I8" s="1"/>
      <c r="AJ8" s="89">
        <f t="shared" si="8"/>
        <v>0.25</v>
      </c>
      <c r="AK8" s="89">
        <f t="shared" si="9"/>
        <v>0.33333333333333331</v>
      </c>
      <c r="AL8" s="89">
        <f t="shared" si="10"/>
        <v>0.5</v>
      </c>
      <c r="AM8" s="89">
        <f t="shared" si="11"/>
        <v>1</v>
      </c>
      <c r="AN8" s="89">
        <f t="shared" si="12"/>
        <v>1</v>
      </c>
      <c r="AO8" s="89">
        <f t="shared" si="13"/>
        <v>1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7" x14ac:dyDescent="0.25">
      <c r="A9" s="45"/>
      <c r="B9" s="46"/>
      <c r="C9" s="50"/>
      <c r="D9" s="50"/>
      <c r="E9" s="50"/>
      <c r="F9" s="50"/>
      <c r="G9" s="50"/>
      <c r="L9" s="64"/>
      <c r="M9" s="79"/>
      <c r="N9" s="2"/>
      <c r="O9" s="2"/>
      <c r="P9" s="2"/>
      <c r="Q9" s="2"/>
      <c r="R9" s="1"/>
      <c r="S9" s="1"/>
      <c r="T9" s="1"/>
      <c r="U9" s="1"/>
      <c r="W9" s="80"/>
      <c r="X9" s="1"/>
      <c r="Y9" s="81" t="s">
        <v>19</v>
      </c>
      <c r="Z9" s="74">
        <f>+AVERAGE(Z5:Z8)</f>
        <v>3.0291992090506192</v>
      </c>
      <c r="AA9" s="1"/>
      <c r="AB9" s="1"/>
      <c r="AC9" s="64"/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  <c r="AI9" s="1"/>
    </row>
    <row r="10" spans="1:47" ht="15.75" thickBot="1" x14ac:dyDescent="0.3">
      <c r="A10" s="45"/>
      <c r="B10" s="46"/>
      <c r="C10" s="50"/>
      <c r="D10" s="50"/>
      <c r="E10" s="50"/>
      <c r="F10" s="50"/>
      <c r="G10" s="50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7" x14ac:dyDescent="0.25">
      <c r="A11" s="29">
        <v>0</v>
      </c>
      <c r="B11" s="30" t="s">
        <v>2</v>
      </c>
      <c r="C11" s="25">
        <v>1</v>
      </c>
      <c r="D11" s="25">
        <v>2</v>
      </c>
      <c r="E11" s="25">
        <v>3</v>
      </c>
      <c r="F11" s="26">
        <v>4</v>
      </c>
      <c r="G11" s="50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R11" s="1"/>
      <c r="S11" s="1"/>
      <c r="T11" s="1"/>
      <c r="U11" s="1"/>
      <c r="V11" s="14">
        <v>0</v>
      </c>
      <c r="W11" s="16" t="s">
        <v>18</v>
      </c>
      <c r="X11" s="1"/>
      <c r="Y11" s="13"/>
      <c r="Z11" s="1"/>
      <c r="AA11" s="1"/>
      <c r="AB11" s="1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 x14ac:dyDescent="0.25">
      <c r="A12" s="31">
        <v>1</v>
      </c>
      <c r="B12" s="51" t="s">
        <v>5</v>
      </c>
      <c r="C12" s="9">
        <v>1</v>
      </c>
      <c r="D12" s="9">
        <v>6</v>
      </c>
      <c r="E12" s="9">
        <v>4</v>
      </c>
      <c r="F12" s="10">
        <v>5</v>
      </c>
      <c r="G12" s="50"/>
      <c r="L12" s="68">
        <f>+AC12</f>
        <v>5.5604895590483872E-2</v>
      </c>
      <c r="M12" s="69">
        <f>+C12/C$16</f>
        <v>0.61855670103092786</v>
      </c>
      <c r="N12" s="70">
        <f t="shared" ref="N12:N15" si="17">+D12/D$16</f>
        <v>0.54545454545454541</v>
      </c>
      <c r="O12" s="70">
        <f t="shared" ref="O12:O15" si="18">+E12/E$16</f>
        <v>0.68571428571428572</v>
      </c>
      <c r="P12" s="71">
        <f t="shared" ref="P12:P15" si="19">+F12/F$16</f>
        <v>0.52631578947368418</v>
      </c>
      <c r="Q12" s="9"/>
      <c r="R12" s="1"/>
      <c r="S12" s="1"/>
      <c r="T12" s="1"/>
      <c r="U12" s="1"/>
      <c r="V12" s="16">
        <v>1</v>
      </c>
      <c r="W12" s="72">
        <f t="shared" ref="W12:W15" si="20">+AVERAGE(M12:U12)</f>
        <v>0.59401033041836082</v>
      </c>
      <c r="X12" s="1"/>
      <c r="Y12" s="73">
        <f t="array" ref="Y12:Y15">+MMULT(C12:F15,W12:W15)</f>
        <v>2.501126762548358</v>
      </c>
      <c r="Z12" s="74">
        <f>+Y12/W12</f>
        <v>4.2105778880761502</v>
      </c>
      <c r="AA12" s="74">
        <f>+(Z16-4)/3</f>
        <v>5.0044406031435486E-2</v>
      </c>
      <c r="AB12" s="74">
        <v>0.9</v>
      </c>
      <c r="AC12" s="75">
        <f>+AA12/AB12</f>
        <v>5.5604895590483872E-2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I12" s="1"/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7" x14ac:dyDescent="0.25">
      <c r="A13" s="31">
        <v>2</v>
      </c>
      <c r="B13" s="51" t="s">
        <v>6</v>
      </c>
      <c r="C13" s="9">
        <f>1/D12</f>
        <v>0.16666666666666666</v>
      </c>
      <c r="D13" s="9">
        <v>1</v>
      </c>
      <c r="E13" s="9">
        <v>0.5</v>
      </c>
      <c r="F13" s="10">
        <v>0.5</v>
      </c>
      <c r="G13" s="50"/>
      <c r="L13" s="1"/>
      <c r="M13" s="69">
        <f t="shared" ref="M13:M15" si="23">+C13/C$16</f>
        <v>0.10309278350515463</v>
      </c>
      <c r="N13" s="70">
        <f t="shared" si="17"/>
        <v>9.0909090909090912E-2</v>
      </c>
      <c r="O13" s="70">
        <f t="shared" si="18"/>
        <v>8.5714285714285715E-2</v>
      </c>
      <c r="P13" s="71">
        <f t="shared" si="19"/>
        <v>5.2631578947368418E-2</v>
      </c>
      <c r="Q13" s="9"/>
      <c r="R13" s="1"/>
      <c r="S13" s="1"/>
      <c r="T13" s="1"/>
      <c r="U13" s="1"/>
      <c r="V13" s="16">
        <v>2</v>
      </c>
      <c r="W13" s="72">
        <f t="shared" si="20"/>
        <v>8.3086934768974927E-2</v>
      </c>
      <c r="X13" s="1"/>
      <c r="Y13" s="73">
        <v>0.34354002391170052</v>
      </c>
      <c r="Z13" s="74">
        <f t="shared" ref="Z13:Z15" si="24">+Y13/W13</f>
        <v>4.1347057135628029</v>
      </c>
      <c r="AA13" s="1"/>
      <c r="AB13" s="1"/>
      <c r="AC13" s="64"/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I13" s="1"/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5</v>
      </c>
      <c r="AN13" s="89">
        <f>+VLOOKUP(D12,$AE$4:$AH$20,3,FALSE)</f>
        <v>6</v>
      </c>
      <c r="AO13" s="89">
        <f>+VLOOKUP(D12,$AE$4:$AH$20,4,FALSE)</f>
        <v>7</v>
      </c>
      <c r="AP13" s="89">
        <f>+VLOOKUP(E12,$AE$4:$AH$20,2,FALSE)</f>
        <v>3</v>
      </c>
      <c r="AQ13" s="89">
        <f>+VLOOKUP(E12,$AE$4:$AH$20,3,FALSE)</f>
        <v>4</v>
      </c>
      <c r="AR13" s="89">
        <f>+VLOOKUP(E12,$AE$4:$AH$20,3,FALSE)</f>
        <v>4</v>
      </c>
    </row>
    <row r="14" spans="1:47" x14ac:dyDescent="0.25">
      <c r="A14" s="31">
        <v>3</v>
      </c>
      <c r="B14" s="51" t="s">
        <v>7</v>
      </c>
      <c r="C14" s="9">
        <f>1/E12</f>
        <v>0.25</v>
      </c>
      <c r="D14" s="9">
        <f>1/E13</f>
        <v>2</v>
      </c>
      <c r="E14" s="9">
        <v>1</v>
      </c>
      <c r="F14" s="10">
        <v>3</v>
      </c>
      <c r="G14" s="50"/>
      <c r="L14" s="1"/>
      <c r="M14" s="69">
        <f t="shared" si="23"/>
        <v>0.15463917525773196</v>
      </c>
      <c r="N14" s="70">
        <f t="shared" si="17"/>
        <v>0.18181818181818182</v>
      </c>
      <c r="O14" s="70">
        <f t="shared" si="18"/>
        <v>0.17142857142857143</v>
      </c>
      <c r="P14" s="71">
        <f t="shared" si="19"/>
        <v>0.31578947368421051</v>
      </c>
      <c r="Q14" s="9"/>
      <c r="R14" s="1"/>
      <c r="S14" s="1"/>
      <c r="T14" s="1"/>
      <c r="U14" s="1"/>
      <c r="V14" s="16">
        <v>3</v>
      </c>
      <c r="W14" s="72">
        <f t="shared" si="20"/>
        <v>0.20591885054717393</v>
      </c>
      <c r="X14" s="1"/>
      <c r="Y14" s="73">
        <v>0.87154695548618499</v>
      </c>
      <c r="Z14" s="74">
        <f t="shared" si="24"/>
        <v>4.2324777608765949</v>
      </c>
      <c r="AA14" s="1"/>
      <c r="AB14" s="1"/>
      <c r="AC14" s="64"/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I14" s="1"/>
      <c r="AJ14" s="89">
        <f t="shared" ref="AJ14:AJ15" si="28">+VLOOKUP(C13,$AE$4:$AH$20,2,FALSE)</f>
        <v>0.14285714285714285</v>
      </c>
      <c r="AK14" s="89">
        <f t="shared" ref="AK14:AK15" si="29">+VLOOKUP(C13,$AE$4:$AH$20,3,FALSE)</f>
        <v>0.16666666666666666</v>
      </c>
      <c r="AL14" s="89">
        <f t="shared" ref="AL14:AL15" si="30">+VLOOKUP(C13,$AE$4:$AH$20,4,FALSE)</f>
        <v>0.2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0.33333333333333331</v>
      </c>
      <c r="AQ14" s="89">
        <f t="shared" ref="AQ14:AQ15" si="35">+VLOOKUP(E13,$AE$4:$AH$20,3,FALSE)</f>
        <v>0.5</v>
      </c>
      <c r="AR14" s="89">
        <f t="shared" ref="AR14:AR15" si="36">+VLOOKUP(E13,$AE$4:$AH$20,3,FALSE)</f>
        <v>0.5</v>
      </c>
    </row>
    <row r="15" spans="1:47" ht="15.75" thickBot="1" x14ac:dyDescent="0.3">
      <c r="A15" s="32">
        <v>4</v>
      </c>
      <c r="B15" s="38" t="s">
        <v>8</v>
      </c>
      <c r="C15" s="11">
        <f>1/F12</f>
        <v>0.2</v>
      </c>
      <c r="D15" s="11">
        <f>1/F13</f>
        <v>2</v>
      </c>
      <c r="E15" s="11">
        <f>1/F14</f>
        <v>0.33333333333333331</v>
      </c>
      <c r="F15" s="12">
        <v>1</v>
      </c>
      <c r="G15" s="50"/>
      <c r="L15" s="1"/>
      <c r="M15" s="76">
        <f t="shared" si="23"/>
        <v>0.12371134020618557</v>
      </c>
      <c r="N15" s="77">
        <f t="shared" si="17"/>
        <v>0.18181818181818182</v>
      </c>
      <c r="O15" s="77">
        <f t="shared" si="18"/>
        <v>5.7142857142857141E-2</v>
      </c>
      <c r="P15" s="78">
        <f t="shared" si="19"/>
        <v>0.10526315789473684</v>
      </c>
      <c r="Q15" s="9"/>
      <c r="R15" s="1"/>
      <c r="S15" s="1"/>
      <c r="T15" s="1"/>
      <c r="U15" s="1"/>
      <c r="V15" s="17">
        <v>4</v>
      </c>
      <c r="W15" s="72">
        <f t="shared" si="20"/>
        <v>0.11698388426549035</v>
      </c>
      <c r="X15" s="1"/>
      <c r="Y15" s="73">
        <v>0.47059943673617033</v>
      </c>
      <c r="Z15" s="74">
        <f t="shared" si="24"/>
        <v>4.022771509861677</v>
      </c>
      <c r="AA15" s="1"/>
      <c r="AB15" s="1"/>
      <c r="AC15" s="64"/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I15" s="1"/>
      <c r="AJ15" s="89">
        <f t="shared" si="28"/>
        <v>0.2</v>
      </c>
      <c r="AK15" s="89">
        <f t="shared" si="29"/>
        <v>0.25</v>
      </c>
      <c r="AL15" s="89">
        <f t="shared" si="30"/>
        <v>0.33333333333333331</v>
      </c>
      <c r="AM15" s="89">
        <f t="shared" si="31"/>
        <v>1</v>
      </c>
      <c r="AN15" s="89">
        <f t="shared" si="32"/>
        <v>2</v>
      </c>
      <c r="AO15" s="89">
        <f t="shared" si="33"/>
        <v>3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7" x14ac:dyDescent="0.25">
      <c r="A16" s="52"/>
      <c r="B16" s="53"/>
      <c r="C16" s="2">
        <f>+SUM(C12:C15)</f>
        <v>1.6166666666666667</v>
      </c>
      <c r="D16" s="2">
        <f t="shared" ref="D16:F16" si="38">+SUM(D12:D15)</f>
        <v>11</v>
      </c>
      <c r="E16" s="2">
        <f t="shared" si="38"/>
        <v>5.833333333333333</v>
      </c>
      <c r="F16" s="2">
        <f t="shared" si="38"/>
        <v>9.5</v>
      </c>
      <c r="G16" s="50"/>
      <c r="L16" s="64"/>
      <c r="M16" s="79"/>
      <c r="N16" s="2"/>
      <c r="O16" s="2"/>
      <c r="P16" s="2"/>
      <c r="Q16" s="2"/>
      <c r="R16" s="1"/>
      <c r="S16" s="1"/>
      <c r="T16" s="1"/>
      <c r="U16" s="1"/>
      <c r="W16" s="80"/>
      <c r="X16" s="1"/>
      <c r="Y16" s="81" t="s">
        <v>19</v>
      </c>
      <c r="Z16" s="74">
        <f>+AVERAGE(Z12:Z15)</f>
        <v>4.1501332180943065</v>
      </c>
      <c r="AA16" s="1"/>
      <c r="AB16" s="1"/>
      <c r="AC16" s="64"/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  <c r="AI16" s="1"/>
    </row>
    <row r="17" spans="1:50" x14ac:dyDescent="0.25">
      <c r="A17" s="45"/>
      <c r="B17" s="46"/>
      <c r="C17" s="46"/>
      <c r="D17" s="46"/>
      <c r="E17" s="46"/>
      <c r="F17" s="46"/>
      <c r="G17" s="46"/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0" ht="15.75" thickBot="1" x14ac:dyDescent="0.3">
      <c r="A18" s="45"/>
      <c r="B18" s="46"/>
      <c r="C18" s="46"/>
      <c r="D18" s="46"/>
      <c r="E18" s="46"/>
      <c r="F18" s="46"/>
      <c r="G18" s="46"/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0" x14ac:dyDescent="0.25">
      <c r="A19" s="29">
        <v>0</v>
      </c>
      <c r="B19" s="25" t="s">
        <v>4</v>
      </c>
      <c r="C19" s="25">
        <v>1</v>
      </c>
      <c r="D19" s="25">
        <v>2</v>
      </c>
      <c r="E19" s="26">
        <v>3</v>
      </c>
      <c r="F19" s="54"/>
      <c r="G19" s="54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R19" s="1"/>
      <c r="S19" s="1"/>
      <c r="T19" s="1"/>
      <c r="U19" s="1"/>
      <c r="V19" s="83">
        <v>0</v>
      </c>
      <c r="W19" s="16" t="s">
        <v>18</v>
      </c>
      <c r="X19" s="1"/>
      <c r="Y19" s="13"/>
      <c r="Z19" s="1"/>
      <c r="AA19" s="1"/>
      <c r="AB19" s="1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0" x14ac:dyDescent="0.25">
      <c r="A20" s="31">
        <v>1</v>
      </c>
      <c r="B20" s="55" t="s">
        <v>9</v>
      </c>
      <c r="C20" s="9">
        <v>1</v>
      </c>
      <c r="D20" s="9">
        <v>2</v>
      </c>
      <c r="E20" s="10">
        <f>1/6</f>
        <v>0.16666666666666666</v>
      </c>
      <c r="F20" s="9"/>
      <c r="G20" s="9"/>
      <c r="L20" s="68">
        <f>+AC20</f>
        <v>4.6828722377486476E-2</v>
      </c>
      <c r="M20" s="69">
        <f>+C20/C$23</f>
        <v>0.13333333333333333</v>
      </c>
      <c r="N20" s="70">
        <f t="shared" ref="N20:N22" si="39">+D20/D$23</f>
        <v>0.22222222222222221</v>
      </c>
      <c r="O20" s="71">
        <f t="shared" ref="O20:O22" si="40">+E20/E$23</f>
        <v>0.125</v>
      </c>
      <c r="P20" s="9"/>
      <c r="Q20" s="9"/>
      <c r="R20" s="1"/>
      <c r="S20" s="1"/>
      <c r="T20" s="1"/>
      <c r="U20" s="1"/>
      <c r="V20" s="84">
        <v>1</v>
      </c>
      <c r="W20" s="72">
        <f t="shared" ref="W20:W22" si="41">+AVERAGE(M20:U20)</f>
        <v>0.16018518518518518</v>
      </c>
      <c r="X20" s="1"/>
      <c r="Y20" s="73">
        <f t="array" ref="Y20:Y22">+MMULT(C20:E22,W20:W22)</f>
        <v>0.48518518518518516</v>
      </c>
      <c r="Z20" s="74">
        <f>+Y20/W20</f>
        <v>3.0289017341040463</v>
      </c>
      <c r="AA20" s="74">
        <f>+(Z24-3)/2</f>
        <v>2.7160658978942154E-2</v>
      </c>
      <c r="AB20" s="74">
        <v>0.57999999999999996</v>
      </c>
      <c r="AC20" s="75">
        <f>+AA20/AB20</f>
        <v>4.6828722377486476E-2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I20" s="1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31">
        <v>2</v>
      </c>
      <c r="B21" s="55" t="s">
        <v>10</v>
      </c>
      <c r="C21" s="9">
        <f>1/D20</f>
        <v>0.5</v>
      </c>
      <c r="D21" s="9">
        <v>1</v>
      </c>
      <c r="E21" s="10">
        <f>1/6</f>
        <v>0.16666666666666666</v>
      </c>
      <c r="F21" s="9"/>
      <c r="G21" s="9"/>
      <c r="L21" s="1"/>
      <c r="M21" s="69">
        <f t="shared" ref="M21:M22" si="42">+C21/C$23</f>
        <v>6.6666666666666666E-2</v>
      </c>
      <c r="N21" s="70">
        <f t="shared" si="39"/>
        <v>0.1111111111111111</v>
      </c>
      <c r="O21" s="71">
        <f t="shared" si="40"/>
        <v>0.125</v>
      </c>
      <c r="P21" s="9"/>
      <c r="Q21" s="9"/>
      <c r="R21" s="1"/>
      <c r="S21" s="1"/>
      <c r="T21" s="1"/>
      <c r="U21" s="1"/>
      <c r="V21" s="84">
        <v>2</v>
      </c>
      <c r="W21" s="72">
        <f t="shared" si="41"/>
        <v>0.10092592592592592</v>
      </c>
      <c r="X21" s="1"/>
      <c r="Y21" s="73">
        <v>0.3041666666666667</v>
      </c>
      <c r="Z21" s="74">
        <f t="shared" ref="Z21:Z22" si="43">+Y21/W21</f>
        <v>3.0137614678899087</v>
      </c>
      <c r="AA21" s="1"/>
      <c r="AB21" s="1"/>
      <c r="AC21" s="64"/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1</v>
      </c>
      <c r="AN21" s="89">
        <f>+VLOOKUP(D20,$AE$4:$AH$20,3,FALSE)</f>
        <v>2</v>
      </c>
      <c r="AO21" s="89">
        <f>+VLOOKUP(D20,$AE$4:$AH$20,4,FALSE)</f>
        <v>3</v>
      </c>
      <c r="AP21" s="89">
        <f>+VLOOKUP(E20,$AE$4:$AH$20,2,FALSE)</f>
        <v>0.14285714285714285</v>
      </c>
      <c r="AQ21" s="89">
        <f>+VLOOKUP(E20,$AE$4:$AH$20,3,FALSE)</f>
        <v>0.16666666666666666</v>
      </c>
      <c r="AR21" s="89">
        <f>+VLOOKUP(E20,$AE$4:$AH$20,3,FALSE)</f>
        <v>0.16666666666666666</v>
      </c>
    </row>
    <row r="22" spans="1:50" ht="15.75" thickBot="1" x14ac:dyDescent="0.3">
      <c r="A22" s="32">
        <v>3</v>
      </c>
      <c r="B22" s="38" t="s">
        <v>11</v>
      </c>
      <c r="C22" s="11">
        <f>1/E20</f>
        <v>6</v>
      </c>
      <c r="D22" s="11">
        <f>1/E21</f>
        <v>6</v>
      </c>
      <c r="E22" s="12">
        <v>1</v>
      </c>
      <c r="F22" s="9"/>
      <c r="G22" s="9"/>
      <c r="L22" s="1"/>
      <c r="M22" s="76">
        <f t="shared" si="42"/>
        <v>0.8</v>
      </c>
      <c r="N22" s="77">
        <f t="shared" si="39"/>
        <v>0.66666666666666663</v>
      </c>
      <c r="O22" s="78">
        <f t="shared" si="40"/>
        <v>0.75</v>
      </c>
      <c r="P22" s="9"/>
      <c r="Q22" s="9"/>
      <c r="R22" s="1"/>
      <c r="S22" s="1"/>
      <c r="T22" s="1"/>
      <c r="U22" s="1"/>
      <c r="V22" s="85">
        <v>3</v>
      </c>
      <c r="W22" s="72">
        <f t="shared" si="41"/>
        <v>0.73888888888888893</v>
      </c>
      <c r="X22" s="1"/>
      <c r="Y22" s="73">
        <v>2.3055555555555554</v>
      </c>
      <c r="Z22" s="74">
        <f t="shared" si="43"/>
        <v>3.1203007518796988</v>
      </c>
      <c r="AA22" s="1"/>
      <c r="AB22" s="1"/>
      <c r="AC22" s="64"/>
      <c r="AJ22" s="89">
        <f t="shared" ref="AJ22:AJ23" si="44">+VLOOKUP(C21,$AE$4:$AH$20,2,FALSE)</f>
        <v>0.33333333333333331</v>
      </c>
      <c r="AK22" s="89">
        <f t="shared" ref="AK22:AK23" si="45">+VLOOKUP(C21,$AE$4:$AH$20,3,FALSE)</f>
        <v>0.5</v>
      </c>
      <c r="AL22" s="89">
        <f t="shared" ref="AL22:AL23" si="46">+VLOOKUP(C21,$AE$4:$AH$20,4,FALSE)</f>
        <v>1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0.14285714285714285</v>
      </c>
      <c r="AQ22" s="89">
        <f t="shared" ref="AQ22:AQ23" si="51">+VLOOKUP(E21,$AE$4:$AH$20,3,FALSE)</f>
        <v>0.16666666666666666</v>
      </c>
      <c r="AR22" s="89">
        <f t="shared" ref="AR22:AR23" si="52">+VLOOKUP(E21,$AE$4:$AH$20,3,FALSE)</f>
        <v>0.16666666666666666</v>
      </c>
    </row>
    <row r="23" spans="1:50" x14ac:dyDescent="0.25">
      <c r="A23" s="27"/>
      <c r="B23" s="56"/>
      <c r="C23" s="2">
        <f>+SUM(C20:C22)</f>
        <v>7.5</v>
      </c>
      <c r="D23" s="2">
        <f>+SUM(D20:D22)</f>
        <v>9</v>
      </c>
      <c r="E23" s="2">
        <f>+SUM(E20:E22)</f>
        <v>1.3333333333333333</v>
      </c>
      <c r="F23" s="9"/>
      <c r="G23" s="9"/>
      <c r="L23" s="1"/>
      <c r="M23" s="79"/>
      <c r="N23" s="2"/>
      <c r="O23" s="2"/>
      <c r="P23" s="9"/>
      <c r="Q23" s="9"/>
      <c r="R23" s="1"/>
      <c r="S23" s="1"/>
      <c r="T23" s="1"/>
      <c r="U23" s="1"/>
      <c r="W23" s="80"/>
      <c r="X23" s="1"/>
      <c r="Y23" s="73"/>
      <c r="Z23" s="74"/>
      <c r="AA23" s="1"/>
      <c r="AB23" s="1"/>
      <c r="AC23" s="64"/>
      <c r="AJ23" s="89">
        <f t="shared" si="44"/>
        <v>5</v>
      </c>
      <c r="AK23" s="89">
        <f t="shared" si="45"/>
        <v>6</v>
      </c>
      <c r="AL23" s="89">
        <f t="shared" si="46"/>
        <v>7</v>
      </c>
      <c r="AM23" s="89">
        <f t="shared" si="47"/>
        <v>5</v>
      </c>
      <c r="AN23" s="89">
        <f t="shared" si="48"/>
        <v>6</v>
      </c>
      <c r="AO23" s="89">
        <f t="shared" si="49"/>
        <v>7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x14ac:dyDescent="0.25">
      <c r="A24" s="45"/>
      <c r="B24" s="46"/>
      <c r="C24" s="50"/>
      <c r="D24" s="50"/>
      <c r="E24" s="50"/>
      <c r="F24" s="50"/>
      <c r="G24" s="50"/>
      <c r="L24" s="64"/>
      <c r="M24" s="79"/>
      <c r="N24" s="2"/>
      <c r="O24" s="2"/>
      <c r="P24" s="2"/>
      <c r="Q24" s="2"/>
      <c r="R24" s="1"/>
      <c r="S24" s="1"/>
      <c r="T24" s="1"/>
      <c r="U24" s="1"/>
      <c r="W24" s="80"/>
      <c r="X24" s="1"/>
      <c r="Y24" s="81" t="s">
        <v>19</v>
      </c>
      <c r="Z24" s="74">
        <f>+AVERAGE(Z20:Z23)</f>
        <v>3.0543213179578843</v>
      </c>
      <c r="AA24" s="1"/>
      <c r="AB24" s="1"/>
      <c r="AC24" s="64"/>
    </row>
    <row r="25" spans="1:50" ht="15.75" thickBot="1" x14ac:dyDescent="0.3">
      <c r="A25" s="45"/>
      <c r="B25" s="46"/>
      <c r="C25" s="46"/>
      <c r="D25" s="46"/>
      <c r="E25" s="46"/>
      <c r="F25" s="46"/>
      <c r="G25" s="46"/>
    </row>
    <row r="26" spans="1:50" x14ac:dyDescent="0.25">
      <c r="A26" s="29">
        <v>0</v>
      </c>
      <c r="B26" s="33" t="s">
        <v>3</v>
      </c>
      <c r="C26" s="25">
        <v>1</v>
      </c>
      <c r="D26" s="25">
        <v>2</v>
      </c>
      <c r="E26" s="25">
        <v>3</v>
      </c>
      <c r="F26" s="25">
        <v>4</v>
      </c>
      <c r="G26" s="34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R26" s="1"/>
      <c r="S26" s="1"/>
      <c r="T26" s="1"/>
      <c r="U26" s="1"/>
      <c r="V26" s="14">
        <v>0</v>
      </c>
      <c r="W26" s="16" t="s">
        <v>18</v>
      </c>
      <c r="X26" s="1"/>
      <c r="Y26" s="81"/>
      <c r="Z26" s="1"/>
      <c r="AA26" s="1"/>
      <c r="AB26" s="1"/>
    </row>
    <row r="27" spans="1:50" x14ac:dyDescent="0.25">
      <c r="A27" s="31">
        <v>1</v>
      </c>
      <c r="B27" s="55" t="s">
        <v>12</v>
      </c>
      <c r="C27" s="9">
        <v>1</v>
      </c>
      <c r="D27" s="9">
        <v>5</v>
      </c>
      <c r="E27" s="9">
        <v>5</v>
      </c>
      <c r="F27" s="9">
        <v>5</v>
      </c>
      <c r="G27" s="10">
        <v>1</v>
      </c>
      <c r="L27" s="68">
        <f>+AC27</f>
        <v>9.5518024563150311E-2</v>
      </c>
      <c r="M27" s="69">
        <f>+C27/C$32</f>
        <v>0.38461538461538469</v>
      </c>
      <c r="N27" s="70">
        <f t="shared" ref="N27:N31" si="53">+D27/D$32</f>
        <v>0.41666666666666669</v>
      </c>
      <c r="O27" s="70">
        <f t="shared" ref="O27:O31" si="54">+E27/E$32</f>
        <v>0.26315789473684209</v>
      </c>
      <c r="P27" s="70">
        <f t="shared" ref="P27:P31" si="55">+F27/F$32</f>
        <v>0.35211267605633806</v>
      </c>
      <c r="Q27" s="71">
        <f t="shared" ref="Q27:Q31" si="56">+G27/G$32</f>
        <v>0.39473684210526316</v>
      </c>
      <c r="R27" s="1"/>
      <c r="S27" s="1"/>
      <c r="T27" s="1"/>
      <c r="U27" s="1"/>
      <c r="V27" s="16">
        <v>1</v>
      </c>
      <c r="W27" s="72">
        <f>+AVERAGE(M27:U27)</f>
        <v>0.36225789283609888</v>
      </c>
      <c r="X27" s="1"/>
      <c r="Y27" s="73">
        <f t="array" ref="Y27:Y31">+MMULT(C27:G31,W27:W31)</f>
        <v>2.0034935659843001</v>
      </c>
      <c r="Z27" s="74">
        <f t="shared" ref="Z27:Z31" si="57">+Y27/W27</f>
        <v>5.5305725716534413</v>
      </c>
      <c r="AA27" s="74">
        <f>+(Z32-5)/4</f>
        <v>0.10698018751072835</v>
      </c>
      <c r="AB27" s="74">
        <v>1.1200000000000001</v>
      </c>
      <c r="AC27" s="75">
        <f>+AA27/AB27</f>
        <v>9.5518024563150311E-2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x14ac:dyDescent="0.25">
      <c r="A28" s="31">
        <v>2</v>
      </c>
      <c r="B28" s="55" t="s">
        <v>13</v>
      </c>
      <c r="C28" s="9">
        <f>1/D27</f>
        <v>0.2</v>
      </c>
      <c r="D28" s="9">
        <v>1</v>
      </c>
      <c r="E28" s="9">
        <v>2</v>
      </c>
      <c r="F28" s="9">
        <v>2</v>
      </c>
      <c r="G28" s="10">
        <v>0.2</v>
      </c>
      <c r="L28" s="1"/>
      <c r="M28" s="69">
        <f t="shared" ref="M28:M31" si="58">+C28/C$32</f>
        <v>7.6923076923076941E-2</v>
      </c>
      <c r="N28" s="70">
        <f t="shared" si="53"/>
        <v>8.3333333333333329E-2</v>
      </c>
      <c r="O28" s="70">
        <f t="shared" si="54"/>
        <v>0.10526315789473684</v>
      </c>
      <c r="P28" s="70">
        <f t="shared" si="55"/>
        <v>0.14084507042253522</v>
      </c>
      <c r="Q28" s="71">
        <f t="shared" si="56"/>
        <v>7.8947368421052641E-2</v>
      </c>
      <c r="R28" s="1"/>
      <c r="S28" s="1"/>
      <c r="T28" s="1"/>
      <c r="U28" s="1"/>
      <c r="V28" s="16">
        <v>2</v>
      </c>
      <c r="W28" s="72">
        <f t="shared" ref="W28:W31" si="59">+AVERAGE(M28:U28)</f>
        <v>9.7062401398946993E-2</v>
      </c>
      <c r="X28" s="1"/>
      <c r="Y28" s="73">
        <v>0.55450970329398797</v>
      </c>
      <c r="Z28" s="74">
        <f t="shared" si="57"/>
        <v>5.7129196815854151</v>
      </c>
      <c r="AA28" s="1"/>
      <c r="AB28" s="1"/>
      <c r="AC28" s="64"/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4</v>
      </c>
      <c r="AN28" s="89">
        <f>+VLOOKUP(D27,$AE$4:$AH$20,3,FALSE)</f>
        <v>5</v>
      </c>
      <c r="AO28" s="89">
        <f>+VLOOKUP(D27,$AE$4:$AH$20,4,FALSE)</f>
        <v>6</v>
      </c>
      <c r="AP28" s="89">
        <f>+VLOOKUP(E27,$AE$4:$AH$20,2,FALSE)</f>
        <v>4</v>
      </c>
      <c r="AQ28" s="89">
        <f>+VLOOKUP(E27,$AE$4:$AH$20,3,FALSE)</f>
        <v>5</v>
      </c>
      <c r="AR28" s="89">
        <f>+VLOOKUP(E27,$AE$4:$AH$20,3,FALSE)</f>
        <v>5</v>
      </c>
      <c r="AS28" s="89">
        <f>+VLOOKUP(F27,$AE$4:$AH$20,2,FALSE)</f>
        <v>4</v>
      </c>
      <c r="AT28" s="89">
        <f>+VLOOKUP(F27,$AE$4:$AH$20,3,FALSE)</f>
        <v>5</v>
      </c>
      <c r="AU28" s="89">
        <f>+VLOOKUP(F27,$AE$4:$AH$20,4,FALSE)</f>
        <v>6</v>
      </c>
      <c r="AV28" s="89">
        <f>+VLOOKUP(G27,$AE$4:$AH$20,2,FALSE)</f>
        <v>1</v>
      </c>
      <c r="AW28" s="89">
        <f>+VLOOKUP(G27,$AE$4:$AH$20,3,FALSE)</f>
        <v>1</v>
      </c>
      <c r="AX28" s="89">
        <f>+VLOOKUP(G27,$AE$4:$AH$20,4,FALSE)</f>
        <v>1</v>
      </c>
    </row>
    <row r="29" spans="1:50" x14ac:dyDescent="0.25">
      <c r="A29" s="31">
        <v>3</v>
      </c>
      <c r="B29" s="55" t="s">
        <v>14</v>
      </c>
      <c r="C29" s="9">
        <f>1/E27</f>
        <v>0.2</v>
      </c>
      <c r="D29" s="9">
        <f>1/E28</f>
        <v>0.5</v>
      </c>
      <c r="E29" s="9">
        <v>1</v>
      </c>
      <c r="F29" s="9">
        <v>0.2</v>
      </c>
      <c r="G29" s="10">
        <f t="shared" ref="G29:G30" si="60">1/6</f>
        <v>0.16666666666666666</v>
      </c>
      <c r="L29" s="1"/>
      <c r="M29" s="69">
        <f t="shared" si="58"/>
        <v>7.6923076923076941E-2</v>
      </c>
      <c r="N29" s="70">
        <f t="shared" si="53"/>
        <v>4.1666666666666664E-2</v>
      </c>
      <c r="O29" s="70">
        <f t="shared" si="54"/>
        <v>5.2631578947368418E-2</v>
      </c>
      <c r="P29" s="70">
        <f t="shared" si="55"/>
        <v>1.4084507042253523E-2</v>
      </c>
      <c r="Q29" s="71">
        <f t="shared" si="56"/>
        <v>6.5789473684210523E-2</v>
      </c>
      <c r="R29" s="1"/>
      <c r="S29" s="1"/>
      <c r="T29" s="1"/>
      <c r="U29" s="1"/>
      <c r="V29" s="16">
        <v>3</v>
      </c>
      <c r="W29" s="72">
        <f t="shared" si="59"/>
        <v>5.0219060652715218E-2</v>
      </c>
      <c r="X29" s="1"/>
      <c r="Y29" s="73">
        <v>0.25639834508626203</v>
      </c>
      <c r="Z29" s="74">
        <f t="shared" si="57"/>
        <v>5.1055981882926602</v>
      </c>
      <c r="AA29" s="1"/>
      <c r="AB29" s="1"/>
      <c r="AC29" s="64"/>
      <c r="AJ29" s="89">
        <f t="shared" ref="AJ29:AJ32" si="61">+VLOOKUP(C28,$AE$4:$AH$20,2,FALSE)</f>
        <v>0.16666666666666666</v>
      </c>
      <c r="AK29" s="89">
        <f t="shared" ref="AK29:AK32" si="62">+VLOOKUP(C28,$AE$4:$AH$20,3,FALSE)</f>
        <v>0.2</v>
      </c>
      <c r="AL29" s="89">
        <f t="shared" ref="AL29:AL32" si="63">+VLOOKUP(C28,$AE$4:$AH$20,4,FALSE)</f>
        <v>0.25</v>
      </c>
      <c r="AM29" s="89">
        <f t="shared" ref="AM29:AM32" si="64">+VLOOKUP(D28,$AE$4:$AH$20,2,FALSE)</f>
        <v>1</v>
      </c>
      <c r="AN29" s="89">
        <f t="shared" ref="AN29:AN32" si="65">+VLOOKUP(D28,$AE$4:$AH$20,3,FALSE)</f>
        <v>1</v>
      </c>
      <c r="AO29" s="89">
        <f t="shared" ref="AO29:AO32" si="66">+VLOOKUP(D28,$AE$4:$AH$20,4,FALSE)</f>
        <v>1</v>
      </c>
      <c r="AP29" s="89">
        <f t="shared" ref="AP29:AP32" si="67">+VLOOKUP(E28,$AE$4:$AH$20,2,FALSE)</f>
        <v>1</v>
      </c>
      <c r="AQ29" s="89">
        <f t="shared" ref="AQ29:AQ32" si="68">+VLOOKUP(E28,$AE$4:$AH$20,3,FALSE)</f>
        <v>2</v>
      </c>
      <c r="AR29" s="89">
        <f t="shared" ref="AR29:AR32" si="69">+VLOOKUP(E28,$AE$4:$AH$20,3,FALSE)</f>
        <v>2</v>
      </c>
      <c r="AS29" s="89">
        <f t="shared" ref="AS29:AS32" si="70">+VLOOKUP(F28,$AE$4:$AH$20,2,FALSE)</f>
        <v>1</v>
      </c>
      <c r="AT29" s="89">
        <f t="shared" ref="AT29:AT32" si="71">+VLOOKUP(F28,$AE$4:$AH$20,3,FALSE)</f>
        <v>2</v>
      </c>
      <c r="AU29" s="89">
        <f t="shared" ref="AU29:AU32" si="72">+VLOOKUP(F28,$AE$4:$AH$20,4,FALSE)</f>
        <v>3</v>
      </c>
      <c r="AV29" s="89">
        <f t="shared" ref="AV29:AV32" si="73">+VLOOKUP(G28,$AE$4:$AH$20,2,FALSE)</f>
        <v>0.16666666666666666</v>
      </c>
      <c r="AW29" s="89">
        <f t="shared" ref="AW29:AW32" si="74">+VLOOKUP(G28,$AE$4:$AH$20,3,FALSE)</f>
        <v>0.2</v>
      </c>
      <c r="AX29" s="89">
        <f t="shared" ref="AX29:AX32" si="75">+VLOOKUP(G28,$AE$4:$AH$20,4,FALSE)</f>
        <v>0.25</v>
      </c>
    </row>
    <row r="30" spans="1:50" x14ac:dyDescent="0.25">
      <c r="A30" s="31">
        <v>4</v>
      </c>
      <c r="B30" s="55" t="s">
        <v>15</v>
      </c>
      <c r="C30" s="9">
        <f>1/F27</f>
        <v>0.2</v>
      </c>
      <c r="D30" s="9">
        <f>1/F28</f>
        <v>0.5</v>
      </c>
      <c r="E30" s="9">
        <f>1/F29</f>
        <v>5</v>
      </c>
      <c r="F30" s="9">
        <v>1</v>
      </c>
      <c r="G30" s="10">
        <f t="shared" si="60"/>
        <v>0.16666666666666666</v>
      </c>
      <c r="L30" s="1"/>
      <c r="M30" s="69">
        <f t="shared" si="58"/>
        <v>7.6923076923076941E-2</v>
      </c>
      <c r="N30" s="70">
        <f t="shared" si="53"/>
        <v>4.1666666666666664E-2</v>
      </c>
      <c r="O30" s="70">
        <f t="shared" si="54"/>
        <v>0.26315789473684209</v>
      </c>
      <c r="P30" s="70">
        <f t="shared" si="55"/>
        <v>7.0422535211267609E-2</v>
      </c>
      <c r="Q30" s="71">
        <f t="shared" si="56"/>
        <v>6.5789473684210523E-2</v>
      </c>
      <c r="R30" s="1"/>
      <c r="S30" s="1"/>
      <c r="T30" s="1"/>
      <c r="U30" s="1"/>
      <c r="V30" s="16">
        <v>4</v>
      </c>
      <c r="W30" s="72">
        <f t="shared" si="59"/>
        <v>0.10359192944441278</v>
      </c>
      <c r="X30" s="1"/>
      <c r="Y30" s="73">
        <v>0.54014813125265315</v>
      </c>
      <c r="Z30" s="74">
        <f t="shared" si="57"/>
        <v>5.2141912420165468</v>
      </c>
      <c r="AA30" s="1"/>
      <c r="AB30" s="1"/>
      <c r="AC30" s="64"/>
      <c r="AJ30" s="89">
        <f t="shared" si="61"/>
        <v>0.16666666666666666</v>
      </c>
      <c r="AK30" s="89">
        <f t="shared" si="62"/>
        <v>0.2</v>
      </c>
      <c r="AL30" s="89">
        <f t="shared" si="63"/>
        <v>0.25</v>
      </c>
      <c r="AM30" s="89">
        <f t="shared" si="64"/>
        <v>0.33333333333333331</v>
      </c>
      <c r="AN30" s="89">
        <f t="shared" si="65"/>
        <v>0.5</v>
      </c>
      <c r="AO30" s="89">
        <f t="shared" si="66"/>
        <v>1</v>
      </c>
      <c r="AP30" s="89">
        <f t="shared" si="67"/>
        <v>1</v>
      </c>
      <c r="AQ30" s="89">
        <f t="shared" si="68"/>
        <v>1</v>
      </c>
      <c r="AR30" s="89">
        <f t="shared" si="69"/>
        <v>1</v>
      </c>
      <c r="AS30" s="89">
        <f t="shared" si="70"/>
        <v>0.16666666666666666</v>
      </c>
      <c r="AT30" s="89">
        <f t="shared" si="71"/>
        <v>0.2</v>
      </c>
      <c r="AU30" s="89">
        <f t="shared" si="72"/>
        <v>0.25</v>
      </c>
      <c r="AV30" s="89">
        <f t="shared" si="73"/>
        <v>0.14285714285714285</v>
      </c>
      <c r="AW30" s="89">
        <f t="shared" si="74"/>
        <v>0.16666666666666666</v>
      </c>
      <c r="AX30" s="89">
        <f t="shared" si="75"/>
        <v>0.2</v>
      </c>
    </row>
    <row r="31" spans="1:50" ht="15.75" thickBot="1" x14ac:dyDescent="0.3">
      <c r="A31" s="35">
        <v>5</v>
      </c>
      <c r="B31" s="38" t="s">
        <v>16</v>
      </c>
      <c r="C31" s="11">
        <f>1/G27</f>
        <v>1</v>
      </c>
      <c r="D31" s="11">
        <f>1/G28</f>
        <v>5</v>
      </c>
      <c r="E31" s="11">
        <f>1/G29</f>
        <v>6</v>
      </c>
      <c r="F31" s="11">
        <f>1/G30</f>
        <v>6</v>
      </c>
      <c r="G31" s="12">
        <v>1</v>
      </c>
      <c r="L31" s="1"/>
      <c r="M31" s="76">
        <f t="shared" si="58"/>
        <v>0.38461538461538469</v>
      </c>
      <c r="N31" s="77">
        <f t="shared" si="53"/>
        <v>0.41666666666666669</v>
      </c>
      <c r="O31" s="77">
        <f t="shared" si="54"/>
        <v>0.31578947368421051</v>
      </c>
      <c r="P31" s="77">
        <f t="shared" si="55"/>
        <v>0.42253521126760568</v>
      </c>
      <c r="Q31" s="78">
        <f t="shared" si="56"/>
        <v>0.39473684210526316</v>
      </c>
      <c r="R31" s="1"/>
      <c r="S31" s="1"/>
      <c r="T31" s="1"/>
      <c r="U31" s="1"/>
      <c r="V31" s="19">
        <v>5</v>
      </c>
      <c r="W31" s="72">
        <f t="shared" si="59"/>
        <v>0.3868687156678261</v>
      </c>
      <c r="X31" s="1"/>
      <c r="Y31" s="73">
        <v>2.1573045560814279</v>
      </c>
      <c r="Z31" s="74">
        <f t="shared" si="57"/>
        <v>5.5763220666665037</v>
      </c>
      <c r="AA31" s="1"/>
      <c r="AB31" s="1"/>
      <c r="AC31" s="64"/>
      <c r="AJ31" s="89">
        <f t="shared" si="61"/>
        <v>0.16666666666666666</v>
      </c>
      <c r="AK31" s="89">
        <f t="shared" si="62"/>
        <v>0.2</v>
      </c>
      <c r="AL31" s="89">
        <f t="shared" si="63"/>
        <v>0.25</v>
      </c>
      <c r="AM31" s="89">
        <f t="shared" si="64"/>
        <v>0.33333333333333331</v>
      </c>
      <c r="AN31" s="89">
        <f t="shared" si="65"/>
        <v>0.5</v>
      </c>
      <c r="AO31" s="89">
        <f t="shared" si="66"/>
        <v>1</v>
      </c>
      <c r="AP31" s="89">
        <f t="shared" si="67"/>
        <v>4</v>
      </c>
      <c r="AQ31" s="89">
        <f t="shared" si="68"/>
        <v>5</v>
      </c>
      <c r="AR31" s="89">
        <f t="shared" si="69"/>
        <v>5</v>
      </c>
      <c r="AS31" s="89">
        <f t="shared" si="70"/>
        <v>1</v>
      </c>
      <c r="AT31" s="89">
        <f t="shared" si="71"/>
        <v>1</v>
      </c>
      <c r="AU31" s="89">
        <f t="shared" si="72"/>
        <v>1</v>
      </c>
      <c r="AV31" s="89">
        <f t="shared" si="73"/>
        <v>0.14285714285714285</v>
      </c>
      <c r="AW31" s="89">
        <f t="shared" si="74"/>
        <v>0.16666666666666666</v>
      </c>
      <c r="AX31" s="89">
        <f t="shared" si="75"/>
        <v>0.2</v>
      </c>
    </row>
    <row r="32" spans="1:50" x14ac:dyDescent="0.25">
      <c r="C32" s="70">
        <f>+SUM(C27:C31)</f>
        <v>2.5999999999999996</v>
      </c>
      <c r="D32" s="70">
        <f t="shared" ref="D32:G32" si="76">+SUM(D27:D31)</f>
        <v>12</v>
      </c>
      <c r="E32" s="70">
        <f t="shared" si="76"/>
        <v>19</v>
      </c>
      <c r="F32" s="70">
        <f t="shared" si="76"/>
        <v>14.2</v>
      </c>
      <c r="G32" s="70">
        <f t="shared" si="76"/>
        <v>2.5333333333333332</v>
      </c>
      <c r="L32" s="64"/>
      <c r="M32" s="82"/>
      <c r="N32" s="9"/>
      <c r="O32" s="9"/>
      <c r="P32" s="9"/>
      <c r="Q32" s="9"/>
      <c r="R32" s="1"/>
      <c r="S32" s="1"/>
      <c r="T32" s="1"/>
      <c r="U32" s="1"/>
      <c r="W32" s="80"/>
      <c r="X32" s="1"/>
      <c r="Y32" s="81" t="s">
        <v>19</v>
      </c>
      <c r="Z32" s="74">
        <f>+AVERAGE(Z27:Z31)</f>
        <v>5.4279207500429134</v>
      </c>
      <c r="AA32" s="1"/>
      <c r="AB32" s="1"/>
      <c r="AC32" s="64"/>
      <c r="AJ32" s="89">
        <f t="shared" si="61"/>
        <v>1</v>
      </c>
      <c r="AK32" s="89">
        <f t="shared" si="62"/>
        <v>1</v>
      </c>
      <c r="AL32" s="89">
        <f t="shared" si="63"/>
        <v>1</v>
      </c>
      <c r="AM32" s="89">
        <f t="shared" si="64"/>
        <v>4</v>
      </c>
      <c r="AN32" s="89">
        <f t="shared" si="65"/>
        <v>5</v>
      </c>
      <c r="AO32" s="89">
        <f t="shared" si="66"/>
        <v>6</v>
      </c>
      <c r="AP32" s="89">
        <f t="shared" si="67"/>
        <v>5</v>
      </c>
      <c r="AQ32" s="89">
        <f t="shared" si="68"/>
        <v>6</v>
      </c>
      <c r="AR32" s="89">
        <f t="shared" si="69"/>
        <v>6</v>
      </c>
      <c r="AS32" s="89">
        <f t="shared" si="70"/>
        <v>5</v>
      </c>
      <c r="AT32" s="89">
        <f t="shared" si="71"/>
        <v>6</v>
      </c>
      <c r="AU32" s="89">
        <f t="shared" si="72"/>
        <v>7</v>
      </c>
      <c r="AV32" s="89">
        <f t="shared" si="73"/>
        <v>1</v>
      </c>
      <c r="AW32" s="89">
        <f t="shared" si="74"/>
        <v>1</v>
      </c>
      <c r="AX32" s="89">
        <f t="shared" si="75"/>
        <v>1</v>
      </c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C015-AFAF-4144-A82E-29B21F9AB947}">
  <dimension ref="A1:AX32"/>
  <sheetViews>
    <sheetView topLeftCell="W1" zoomScale="85" zoomScaleNormal="85" workbookViewId="0">
      <selection activeCell="Z1" sqref="A1:XFD1048576"/>
    </sheetView>
  </sheetViews>
  <sheetFormatPr defaultRowHeight="15" x14ac:dyDescent="0.25"/>
  <cols>
    <col min="1" max="1" width="8.85546875" style="57"/>
    <col min="2" max="2" width="39.7109375" customWidth="1"/>
    <col min="12" max="12" width="8.85546875" style="47"/>
    <col min="13" max="13" width="8.85546875" style="57"/>
    <col min="22" max="22" width="8.85546875" style="47"/>
    <col min="23" max="23" width="12.140625" style="57" customWidth="1"/>
    <col min="25" max="25" width="10.140625" customWidth="1"/>
    <col min="29" max="29" width="8.85546875" style="47"/>
  </cols>
  <sheetData>
    <row r="1" spans="1:47" x14ac:dyDescent="0.25">
      <c r="A1" s="41"/>
      <c r="B1" s="42"/>
      <c r="C1" s="42"/>
      <c r="D1" s="42"/>
      <c r="E1" s="42"/>
      <c r="F1" s="42"/>
      <c r="G1" s="42"/>
      <c r="H1" s="43"/>
      <c r="I1" s="43"/>
      <c r="J1" s="43"/>
      <c r="K1" s="43"/>
      <c r="L1" s="44"/>
      <c r="M1" s="65"/>
      <c r="N1" s="43"/>
      <c r="O1" s="43"/>
      <c r="P1" s="43"/>
      <c r="Q1" s="43"/>
      <c r="R1" s="43"/>
      <c r="S1" s="43"/>
      <c r="T1" s="43"/>
      <c r="U1" s="43"/>
      <c r="V1" s="44"/>
      <c r="W1" s="65"/>
      <c r="X1" s="43"/>
      <c r="Y1" s="43"/>
      <c r="Z1" s="43"/>
      <c r="AA1" s="43"/>
      <c r="AB1" s="43"/>
      <c r="AC1" s="44"/>
    </row>
    <row r="2" spans="1:47" x14ac:dyDescent="0.25">
      <c r="A2" s="45"/>
      <c r="B2" s="46"/>
      <c r="C2" s="46"/>
      <c r="D2" s="46"/>
      <c r="E2" s="46"/>
      <c r="F2" s="46"/>
      <c r="G2" s="46"/>
    </row>
    <row r="3" spans="1:47" ht="15.75" thickBot="1" x14ac:dyDescent="0.3">
      <c r="A3" s="45"/>
      <c r="B3" s="48" t="s">
        <v>0</v>
      </c>
      <c r="C3" s="46"/>
      <c r="D3" s="46"/>
      <c r="E3" s="46"/>
      <c r="F3" s="46"/>
      <c r="G3" s="46"/>
      <c r="AE3" s="86" t="s">
        <v>20</v>
      </c>
      <c r="AF3" s="91" t="s">
        <v>21</v>
      </c>
      <c r="AG3" s="91"/>
      <c r="AH3" s="9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24">
        <v>0</v>
      </c>
      <c r="B4" s="36" t="s">
        <v>1</v>
      </c>
      <c r="C4" s="25">
        <v>1</v>
      </c>
      <c r="D4" s="25">
        <v>2</v>
      </c>
      <c r="E4" s="26">
        <v>3</v>
      </c>
      <c r="F4" s="49"/>
      <c r="G4" s="49"/>
      <c r="L4" s="66" t="s">
        <v>17</v>
      </c>
      <c r="M4" s="14">
        <v>1</v>
      </c>
      <c r="N4" s="5">
        <v>2</v>
      </c>
      <c r="O4" s="6">
        <v>3</v>
      </c>
      <c r="P4" s="13"/>
      <c r="Q4" s="13"/>
      <c r="R4" s="1"/>
      <c r="S4" s="1"/>
      <c r="T4" s="1"/>
      <c r="U4" s="1"/>
      <c r="V4" s="83">
        <v>0</v>
      </c>
      <c r="W4" s="16" t="s">
        <v>18</v>
      </c>
      <c r="X4" s="1"/>
      <c r="Y4" s="13"/>
      <c r="Z4" s="1"/>
      <c r="AA4" s="1"/>
      <c r="AB4" s="1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27">
        <v>1</v>
      </c>
      <c r="B5" s="46" t="s">
        <v>2</v>
      </c>
      <c r="C5" s="9">
        <v>1</v>
      </c>
      <c r="D5" s="9">
        <v>2</v>
      </c>
      <c r="E5" s="10">
        <f>1/5</f>
        <v>0.2</v>
      </c>
      <c r="F5" s="9"/>
      <c r="G5" s="9"/>
      <c r="L5" s="68">
        <f>+AC5</f>
        <v>2.5218147896547916E-2</v>
      </c>
      <c r="M5" s="69">
        <f>+C5/C$8</f>
        <v>0.15384615384615385</v>
      </c>
      <c r="N5" s="70">
        <f t="shared" ref="N5:N7" si="0">+D5/D$8</f>
        <v>0.22222222222222221</v>
      </c>
      <c r="O5" s="71">
        <f t="shared" ref="O5:O7" si="1">+E5/E$8</f>
        <v>0.14634146341463414</v>
      </c>
      <c r="P5" s="9"/>
      <c r="Q5" s="9"/>
      <c r="R5" s="1"/>
      <c r="S5" s="1"/>
      <c r="T5" s="1"/>
      <c r="U5" s="1"/>
      <c r="V5" s="84">
        <v>1</v>
      </c>
      <c r="W5" s="72">
        <f t="shared" ref="W5:W7" si="2">+AVERAGE(M5:U5)</f>
        <v>0.1741366131610034</v>
      </c>
      <c r="X5" s="1"/>
      <c r="Y5" s="73">
        <f t="array" ref="Y5:Y7">+MMULT(C5:E7,W5:W7)</f>
        <v>0.52530053505663266</v>
      </c>
      <c r="Z5" s="74">
        <f>+Y5/W5</f>
        <v>3.0166001596169196</v>
      </c>
      <c r="AA5" s="74">
        <f>+(Z9-3)/2</f>
        <v>1.462652577999779E-2</v>
      </c>
      <c r="AB5" s="74">
        <v>0.57999999999999996</v>
      </c>
      <c r="AC5" s="75">
        <f>+AA5/AB5</f>
        <v>2.5218147896547916E-2</v>
      </c>
      <c r="AE5" s="87">
        <v>2</v>
      </c>
      <c r="AF5" s="88">
        <v>1</v>
      </c>
      <c r="AG5" s="88">
        <f t="shared" ref="AG5:AG12" si="3">+AE5</f>
        <v>2</v>
      </c>
      <c r="AH5" s="88">
        <f>+AG5+1</f>
        <v>3</v>
      </c>
      <c r="AI5" s="1"/>
      <c r="AJ5" s="92"/>
      <c r="AK5" s="92"/>
      <c r="AL5" s="92"/>
      <c r="AM5" s="92"/>
      <c r="AN5" s="92"/>
      <c r="AO5" s="92"/>
      <c r="AP5" s="92"/>
      <c r="AQ5" s="92"/>
      <c r="AR5" s="92"/>
    </row>
    <row r="6" spans="1:47" x14ac:dyDescent="0.25">
      <c r="A6" s="27">
        <v>2</v>
      </c>
      <c r="B6" s="46" t="s">
        <v>3</v>
      </c>
      <c r="C6" s="9">
        <f>1/D5</f>
        <v>0.5</v>
      </c>
      <c r="D6" s="9">
        <v>1</v>
      </c>
      <c r="E6" s="10">
        <f>1/6</f>
        <v>0.16666666666666666</v>
      </c>
      <c r="F6" s="9"/>
      <c r="G6" s="9"/>
      <c r="L6" s="1"/>
      <c r="M6" s="69">
        <f t="shared" ref="M6:M7" si="4">+C6/C$8</f>
        <v>7.6923076923076927E-2</v>
      </c>
      <c r="N6" s="70">
        <f t="shared" si="0"/>
        <v>0.1111111111111111</v>
      </c>
      <c r="O6" s="71">
        <f t="shared" si="1"/>
        <v>0.12195121951219512</v>
      </c>
      <c r="P6" s="9"/>
      <c r="Q6" s="9"/>
      <c r="R6" s="1"/>
      <c r="S6" s="1"/>
      <c r="T6" s="1"/>
      <c r="U6" s="1"/>
      <c r="V6" s="84">
        <v>2</v>
      </c>
      <c r="W6" s="72">
        <f t="shared" si="2"/>
        <v>0.10332846918212772</v>
      </c>
      <c r="X6" s="1"/>
      <c r="Y6" s="73">
        <v>0.31081926203877419</v>
      </c>
      <c r="Z6" s="74">
        <f t="shared" ref="Z6:Z7" si="5">+Y6/W6</f>
        <v>3.0080699394754533</v>
      </c>
      <c r="AA6" s="1"/>
      <c r="AB6" s="1"/>
      <c r="AC6" s="64"/>
      <c r="AE6" s="87">
        <v>3</v>
      </c>
      <c r="AF6" s="88">
        <f>+AG6-1</f>
        <v>2</v>
      </c>
      <c r="AG6" s="88">
        <f t="shared" si="3"/>
        <v>3</v>
      </c>
      <c r="AH6" s="88">
        <f>+AG6+1</f>
        <v>4</v>
      </c>
      <c r="AI6" s="1"/>
      <c r="AJ6" s="89">
        <f>+VLOOKUP(C5,$AE$4:$AH$20,2,FALSE)</f>
        <v>1</v>
      </c>
      <c r="AK6" s="89">
        <f>+VLOOKUP(C5,$AE$4:$AH$20,3,FALSE)</f>
        <v>1</v>
      </c>
      <c r="AL6" s="89">
        <f>+VLOOKUP(C5,$AE$4:$AH$20,4,FALSE)</f>
        <v>1</v>
      </c>
      <c r="AM6" s="89">
        <f>+VLOOKUP(D5,$AE$4:$AH$20,2,FALSE)</f>
        <v>1</v>
      </c>
      <c r="AN6" s="89">
        <f>+VLOOKUP(D5,$AE$4:$AH$20,3,FALSE)</f>
        <v>2</v>
      </c>
      <c r="AO6" s="89">
        <f>+VLOOKUP(D5,$AE$4:$AH$20,4,FALSE)</f>
        <v>3</v>
      </c>
      <c r="AP6" s="89">
        <f>+VLOOKUP(E5,$AE$4:$AH$20,2,FALSE)</f>
        <v>0.16666666666666666</v>
      </c>
      <c r="AQ6" s="89">
        <f>+VLOOKUP(E5,$AE$4:$AH$20,3,FALSE)</f>
        <v>0.2</v>
      </c>
      <c r="AR6" s="89">
        <f>+VLOOKUP(E5,$AE$4:$AH$20,3,FALSE)</f>
        <v>0.2</v>
      </c>
    </row>
    <row r="7" spans="1:47" ht="15.75" thickBot="1" x14ac:dyDescent="0.3">
      <c r="A7" s="28">
        <v>3</v>
      </c>
      <c r="B7" s="37" t="s">
        <v>4</v>
      </c>
      <c r="C7" s="11">
        <f>1/E5</f>
        <v>5</v>
      </c>
      <c r="D7" s="11">
        <f>1/E6</f>
        <v>6</v>
      </c>
      <c r="E7" s="12">
        <v>1</v>
      </c>
      <c r="F7" s="9"/>
      <c r="G7" s="9"/>
      <c r="L7" s="1"/>
      <c r="M7" s="76">
        <f t="shared" si="4"/>
        <v>0.76923076923076927</v>
      </c>
      <c r="N7" s="77">
        <f t="shared" si="0"/>
        <v>0.66666666666666663</v>
      </c>
      <c r="O7" s="78">
        <f t="shared" si="1"/>
        <v>0.73170731707317072</v>
      </c>
      <c r="P7" s="9"/>
      <c r="Q7" s="9"/>
      <c r="R7" s="1"/>
      <c r="S7" s="1"/>
      <c r="T7" s="1"/>
      <c r="U7" s="1"/>
      <c r="V7" s="85">
        <v>3</v>
      </c>
      <c r="W7" s="72">
        <f t="shared" si="2"/>
        <v>0.72253491765686884</v>
      </c>
      <c r="X7" s="1"/>
      <c r="Y7" s="73">
        <v>2.2131887985546519</v>
      </c>
      <c r="Z7" s="74">
        <f t="shared" si="5"/>
        <v>3.0630890555876129</v>
      </c>
      <c r="AA7" s="1"/>
      <c r="AB7" s="1"/>
      <c r="AC7" s="64"/>
      <c r="AE7" s="87">
        <v>4</v>
      </c>
      <c r="AF7" s="88">
        <f t="shared" ref="AF7:AF11" si="6">+AG7-1</f>
        <v>3</v>
      </c>
      <c r="AG7" s="88">
        <f t="shared" si="3"/>
        <v>4</v>
      </c>
      <c r="AH7" s="88">
        <f t="shared" ref="AH7:AH11" si="7">+AG7+1</f>
        <v>5</v>
      </c>
      <c r="AI7" s="1"/>
      <c r="AJ7" s="89">
        <f t="shared" ref="AJ7:AJ8" si="8">+VLOOKUP(C6,$AE$4:$AH$20,2,FALSE)</f>
        <v>0.33333333333333331</v>
      </c>
      <c r="AK7" s="89">
        <f t="shared" ref="AK7:AK8" si="9">+VLOOKUP(C6,$AE$4:$AH$20,3,FALSE)</f>
        <v>0.5</v>
      </c>
      <c r="AL7" s="89">
        <f t="shared" ref="AL7:AL8" si="10">+VLOOKUP(C6,$AE$4:$AH$20,4,FALSE)</f>
        <v>1</v>
      </c>
      <c r="AM7" s="89">
        <f t="shared" ref="AM7:AM8" si="11">+VLOOKUP(D6,$AE$4:$AH$20,2,FALSE)</f>
        <v>1</v>
      </c>
      <c r="AN7" s="89">
        <f t="shared" ref="AN7:AN8" si="12">+VLOOKUP(D6,$AE$4:$AH$20,3,FALSE)</f>
        <v>1</v>
      </c>
      <c r="AO7" s="89">
        <f t="shared" ref="AO7:AO8" si="13">+VLOOKUP(D6,$AE$4:$AH$20,4,FALSE)</f>
        <v>1</v>
      </c>
      <c r="AP7" s="89">
        <f t="shared" ref="AP7:AP8" si="14">+VLOOKUP(E6,$AE$4:$AH$20,2,FALSE)</f>
        <v>0.14285714285714285</v>
      </c>
      <c r="AQ7" s="89">
        <f t="shared" ref="AQ7:AQ8" si="15">+VLOOKUP(E6,$AE$4:$AH$20,3,FALSE)</f>
        <v>0.16666666666666666</v>
      </c>
      <c r="AR7" s="89">
        <f t="shared" ref="AR7:AR8" si="16">+VLOOKUP(E6,$AE$4:$AH$20,3,FALSE)</f>
        <v>0.16666666666666666</v>
      </c>
    </row>
    <row r="8" spans="1:47" x14ac:dyDescent="0.25">
      <c r="A8" s="45"/>
      <c r="B8" s="46"/>
      <c r="C8" s="2">
        <f>+SUM(C5:C7)</f>
        <v>6.5</v>
      </c>
      <c r="D8" s="2">
        <f>+SUM(D5:D7)</f>
        <v>9</v>
      </c>
      <c r="E8" s="2">
        <f>+SUM(E5:E7)</f>
        <v>1.3666666666666667</v>
      </c>
      <c r="F8" s="50"/>
      <c r="G8" s="50"/>
      <c r="L8" s="1"/>
      <c r="M8" s="79"/>
      <c r="N8" s="2"/>
      <c r="O8" s="2"/>
      <c r="P8" s="9"/>
      <c r="Q8" s="9"/>
      <c r="R8" s="1"/>
      <c r="S8" s="1"/>
      <c r="T8" s="1"/>
      <c r="U8" s="1"/>
      <c r="W8" s="80"/>
      <c r="X8" s="1"/>
      <c r="Y8" s="73"/>
      <c r="Z8" s="74"/>
      <c r="AA8" s="1"/>
      <c r="AB8" s="1"/>
      <c r="AC8" s="64"/>
      <c r="AE8" s="87">
        <v>5</v>
      </c>
      <c r="AF8" s="88">
        <f t="shared" si="6"/>
        <v>4</v>
      </c>
      <c r="AG8" s="88">
        <f t="shared" si="3"/>
        <v>5</v>
      </c>
      <c r="AH8" s="88">
        <f t="shared" si="7"/>
        <v>6</v>
      </c>
      <c r="AI8" s="1"/>
      <c r="AJ8" s="89">
        <f t="shared" si="8"/>
        <v>4</v>
      </c>
      <c r="AK8" s="89">
        <f t="shared" si="9"/>
        <v>5</v>
      </c>
      <c r="AL8" s="89">
        <f t="shared" si="10"/>
        <v>6</v>
      </c>
      <c r="AM8" s="89">
        <f t="shared" si="11"/>
        <v>5</v>
      </c>
      <c r="AN8" s="89">
        <f t="shared" si="12"/>
        <v>6</v>
      </c>
      <c r="AO8" s="89">
        <f t="shared" si="13"/>
        <v>7</v>
      </c>
      <c r="AP8" s="89">
        <f t="shared" si="14"/>
        <v>1</v>
      </c>
      <c r="AQ8" s="89">
        <f t="shared" si="15"/>
        <v>1</v>
      </c>
      <c r="AR8" s="89">
        <f t="shared" si="16"/>
        <v>1</v>
      </c>
    </row>
    <row r="9" spans="1:47" x14ac:dyDescent="0.25">
      <c r="A9" s="45"/>
      <c r="B9" s="46"/>
      <c r="C9" s="50"/>
      <c r="D9" s="50"/>
      <c r="E9" s="50"/>
      <c r="F9" s="50"/>
      <c r="G9" s="50"/>
      <c r="L9" s="64"/>
      <c r="M9" s="79"/>
      <c r="N9" s="2"/>
      <c r="O9" s="2"/>
      <c r="P9" s="2"/>
      <c r="Q9" s="2"/>
      <c r="R9" s="1"/>
      <c r="S9" s="1"/>
      <c r="T9" s="1"/>
      <c r="U9" s="1"/>
      <c r="W9" s="80"/>
      <c r="X9" s="1"/>
      <c r="Y9" s="81" t="s">
        <v>19</v>
      </c>
      <c r="Z9" s="74">
        <f>+AVERAGE(Z5:Z8)</f>
        <v>3.0292530515599956</v>
      </c>
      <c r="AA9" s="1"/>
      <c r="AB9" s="1"/>
      <c r="AC9" s="64"/>
      <c r="AE9" s="87">
        <v>6</v>
      </c>
      <c r="AF9" s="88">
        <f t="shared" si="6"/>
        <v>5</v>
      </c>
      <c r="AG9" s="88">
        <f t="shared" si="3"/>
        <v>6</v>
      </c>
      <c r="AH9" s="88">
        <f t="shared" si="7"/>
        <v>7</v>
      </c>
      <c r="AI9" s="1"/>
    </row>
    <row r="10" spans="1:47" ht="15.75" thickBot="1" x14ac:dyDescent="0.3">
      <c r="A10" s="45"/>
      <c r="B10" s="46"/>
      <c r="C10" s="50"/>
      <c r="D10" s="50"/>
      <c r="E10" s="50"/>
      <c r="F10" s="50"/>
      <c r="G10" s="50"/>
      <c r="AE10" s="87">
        <v>7</v>
      </c>
      <c r="AF10" s="88">
        <f t="shared" si="6"/>
        <v>6</v>
      </c>
      <c r="AG10" s="88">
        <f t="shared" si="3"/>
        <v>7</v>
      </c>
      <c r="AH10" s="88">
        <f t="shared" si="7"/>
        <v>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7" x14ac:dyDescent="0.25">
      <c r="A11" s="29">
        <v>0</v>
      </c>
      <c r="B11" s="30" t="s">
        <v>2</v>
      </c>
      <c r="C11" s="25">
        <v>1</v>
      </c>
      <c r="D11" s="25">
        <v>2</v>
      </c>
      <c r="E11" s="25">
        <v>3</v>
      </c>
      <c r="F11" s="26">
        <v>4</v>
      </c>
      <c r="G11" s="50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R11" s="1"/>
      <c r="S11" s="1"/>
      <c r="T11" s="1"/>
      <c r="U11" s="1"/>
      <c r="V11" s="14">
        <v>0</v>
      </c>
      <c r="W11" s="16" t="s">
        <v>18</v>
      </c>
      <c r="X11" s="1"/>
      <c r="Y11" s="13"/>
      <c r="Z11" s="1"/>
      <c r="AA11" s="1"/>
      <c r="AB11" s="1"/>
      <c r="AC11" s="67" t="s">
        <v>17</v>
      </c>
      <c r="AE11" s="87">
        <v>8</v>
      </c>
      <c r="AF11" s="88">
        <f t="shared" si="6"/>
        <v>7</v>
      </c>
      <c r="AG11" s="88">
        <f t="shared" si="3"/>
        <v>8</v>
      </c>
      <c r="AH11" s="88">
        <f t="shared" si="7"/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 x14ac:dyDescent="0.25">
      <c r="A12" s="31">
        <v>1</v>
      </c>
      <c r="B12" s="51" t="s">
        <v>5</v>
      </c>
      <c r="C12" s="9">
        <v>1</v>
      </c>
      <c r="D12" s="9">
        <v>3</v>
      </c>
      <c r="E12" s="9">
        <v>3</v>
      </c>
      <c r="F12" s="10">
        <v>3</v>
      </c>
      <c r="G12" s="50"/>
      <c r="L12" s="68">
        <f>+AC12</f>
        <v>8.0189101124145915E-2</v>
      </c>
      <c r="M12" s="69">
        <f>+C12/C$16</f>
        <v>0.5</v>
      </c>
      <c r="N12" s="70">
        <f t="shared" ref="N12:N15" si="17">+D12/D$16</f>
        <v>0.6428571428571429</v>
      </c>
      <c r="O12" s="70">
        <f t="shared" ref="O12:O15" si="18">+E12/E$16</f>
        <v>0.4</v>
      </c>
      <c r="P12" s="71">
        <f t="shared" ref="P12:P15" si="19">+F12/F$16</f>
        <v>0.33333333333333331</v>
      </c>
      <c r="Q12" s="9"/>
      <c r="R12" s="1"/>
      <c r="S12" s="1"/>
      <c r="T12" s="1"/>
      <c r="U12" s="1"/>
      <c r="V12" s="16">
        <v>1</v>
      </c>
      <c r="W12" s="72">
        <f t="shared" ref="W12:W15" si="20">+AVERAGE(M12:U12)</f>
        <v>0.46904761904761899</v>
      </c>
      <c r="X12" s="1"/>
      <c r="Y12" s="73">
        <f t="array" ref="Y12:Y15">+MMULT(C12:F15,W12:W15)</f>
        <v>2.0619047619047617</v>
      </c>
      <c r="Z12" s="74">
        <f>+Y12/W12</f>
        <v>4.3959390862944163</v>
      </c>
      <c r="AA12" s="74">
        <f>+(Z16-4)/3</f>
        <v>7.2170191011731319E-2</v>
      </c>
      <c r="AB12" s="74">
        <v>0.9</v>
      </c>
      <c r="AC12" s="75">
        <f>+AA12/AB12</f>
        <v>8.0189101124145915E-2</v>
      </c>
      <c r="AE12" s="87">
        <v>9</v>
      </c>
      <c r="AF12" s="88">
        <f t="shared" ref="AF12" si="21">+AG12</f>
        <v>9</v>
      </c>
      <c r="AG12" s="88">
        <f t="shared" si="3"/>
        <v>9</v>
      </c>
      <c r="AH12" s="88">
        <f t="shared" ref="AH12" si="22">+AG12</f>
        <v>9</v>
      </c>
      <c r="AI12" s="1"/>
      <c r="AJ12" s="92"/>
      <c r="AK12" s="92"/>
      <c r="AL12" s="92"/>
      <c r="AM12" s="92"/>
      <c r="AN12" s="92"/>
      <c r="AO12" s="92"/>
      <c r="AP12" s="92"/>
      <c r="AQ12" s="92"/>
      <c r="AR12" s="92"/>
    </row>
    <row r="13" spans="1:47" x14ac:dyDescent="0.25">
      <c r="A13" s="31">
        <v>2</v>
      </c>
      <c r="B13" s="51" t="s">
        <v>6</v>
      </c>
      <c r="C13" s="9">
        <f>1/D12</f>
        <v>0.33333333333333331</v>
      </c>
      <c r="D13" s="9">
        <v>1</v>
      </c>
      <c r="E13" s="9">
        <v>3</v>
      </c>
      <c r="F13" s="10">
        <v>3</v>
      </c>
      <c r="G13" s="50"/>
      <c r="L13" s="1"/>
      <c r="M13" s="69">
        <f t="shared" ref="M13:M15" si="23">+C13/C$16</f>
        <v>0.16666666666666669</v>
      </c>
      <c r="N13" s="70">
        <f t="shared" si="17"/>
        <v>0.2142857142857143</v>
      </c>
      <c r="O13" s="70">
        <f t="shared" si="18"/>
        <v>0.4</v>
      </c>
      <c r="P13" s="71">
        <f t="shared" si="19"/>
        <v>0.33333333333333331</v>
      </c>
      <c r="Q13" s="9"/>
      <c r="R13" s="1"/>
      <c r="S13" s="1"/>
      <c r="T13" s="1"/>
      <c r="U13" s="1"/>
      <c r="V13" s="16">
        <v>2</v>
      </c>
      <c r="W13" s="72">
        <f t="shared" si="20"/>
        <v>0.27857142857142858</v>
      </c>
      <c r="X13" s="1"/>
      <c r="Y13" s="73">
        <v>1.192063492063492</v>
      </c>
      <c r="Z13" s="74">
        <f t="shared" ref="Z13:Z15" si="24">+Y13/W13</f>
        <v>4.2792022792022788</v>
      </c>
      <c r="AA13" s="1"/>
      <c r="AB13" s="1"/>
      <c r="AC13" s="64"/>
      <c r="AE13" s="87">
        <f>1/AE5</f>
        <v>0.5</v>
      </c>
      <c r="AF13" s="88">
        <f t="shared" ref="AF13:AF20" si="25">1/AH5</f>
        <v>0.33333333333333331</v>
      </c>
      <c r="AG13" s="88">
        <f t="shared" ref="AG13:AG20" si="26">1/AG5</f>
        <v>0.5</v>
      </c>
      <c r="AH13" s="88">
        <f t="shared" ref="AH13:AH20" si="27">1/AF5</f>
        <v>1</v>
      </c>
      <c r="AI13" s="1"/>
      <c r="AJ13" s="89">
        <f>+VLOOKUP(C12,$AE$4:$AH$20,2,FALSE)</f>
        <v>1</v>
      </c>
      <c r="AK13" s="89">
        <f>+VLOOKUP(C12,$AE$4:$AH$20,3,FALSE)</f>
        <v>1</v>
      </c>
      <c r="AL13" s="89">
        <f>+VLOOKUP(C12,$AE$4:$AH$20,4,FALSE)</f>
        <v>1</v>
      </c>
      <c r="AM13" s="89">
        <f>+VLOOKUP(D12,$AE$4:$AH$20,2,FALSE)</f>
        <v>2</v>
      </c>
      <c r="AN13" s="89">
        <f>+VLOOKUP(D12,$AE$4:$AH$20,3,FALSE)</f>
        <v>3</v>
      </c>
      <c r="AO13" s="89">
        <f>+VLOOKUP(D12,$AE$4:$AH$20,4,FALSE)</f>
        <v>4</v>
      </c>
      <c r="AP13" s="89">
        <f>+VLOOKUP(E12,$AE$4:$AH$20,2,FALSE)</f>
        <v>2</v>
      </c>
      <c r="AQ13" s="89">
        <f>+VLOOKUP(E12,$AE$4:$AH$20,3,FALSE)</f>
        <v>3</v>
      </c>
      <c r="AR13" s="89">
        <f>+VLOOKUP(E12,$AE$4:$AH$20,3,FALSE)</f>
        <v>3</v>
      </c>
    </row>
    <row r="14" spans="1:47" x14ac:dyDescent="0.25">
      <c r="A14" s="31">
        <v>3</v>
      </c>
      <c r="B14" s="51" t="s">
        <v>7</v>
      </c>
      <c r="C14" s="9">
        <f>1/E12</f>
        <v>0.33333333333333331</v>
      </c>
      <c r="D14" s="9">
        <f>1/E13</f>
        <v>0.33333333333333331</v>
      </c>
      <c r="E14" s="9">
        <v>1</v>
      </c>
      <c r="F14" s="10">
        <v>2</v>
      </c>
      <c r="G14" s="50"/>
      <c r="L14" s="1"/>
      <c r="M14" s="69">
        <f t="shared" si="23"/>
        <v>0.16666666666666669</v>
      </c>
      <c r="N14" s="70">
        <f t="shared" si="17"/>
        <v>7.1428571428571438E-2</v>
      </c>
      <c r="O14" s="70">
        <f t="shared" si="18"/>
        <v>0.13333333333333333</v>
      </c>
      <c r="P14" s="71">
        <f t="shared" si="19"/>
        <v>0.22222222222222221</v>
      </c>
      <c r="Q14" s="9"/>
      <c r="R14" s="1"/>
      <c r="S14" s="1"/>
      <c r="T14" s="1"/>
      <c r="U14" s="1"/>
      <c r="V14" s="16">
        <v>3</v>
      </c>
      <c r="W14" s="72">
        <f t="shared" si="20"/>
        <v>0.14841269841269841</v>
      </c>
      <c r="X14" s="1"/>
      <c r="Y14" s="73">
        <v>0.60555555555555551</v>
      </c>
      <c r="Z14" s="74">
        <f t="shared" si="24"/>
        <v>4.0802139037433154</v>
      </c>
      <c r="AA14" s="1"/>
      <c r="AB14" s="1"/>
      <c r="AC14" s="64"/>
      <c r="AE14" s="87">
        <f>1/AE6</f>
        <v>0.33333333333333331</v>
      </c>
      <c r="AF14" s="88">
        <f t="shared" si="25"/>
        <v>0.25</v>
      </c>
      <c r="AG14" s="88">
        <f t="shared" si="26"/>
        <v>0.33333333333333331</v>
      </c>
      <c r="AH14" s="88">
        <f t="shared" si="27"/>
        <v>0.5</v>
      </c>
      <c r="AI14" s="1"/>
      <c r="AJ14" s="89">
        <f t="shared" ref="AJ14:AJ15" si="28">+VLOOKUP(C13,$AE$4:$AH$20,2,FALSE)</f>
        <v>0.25</v>
      </c>
      <c r="AK14" s="89">
        <f t="shared" ref="AK14:AK15" si="29">+VLOOKUP(C13,$AE$4:$AH$20,3,FALSE)</f>
        <v>0.33333333333333331</v>
      </c>
      <c r="AL14" s="89">
        <f t="shared" ref="AL14:AL15" si="30">+VLOOKUP(C13,$AE$4:$AH$20,4,FALSE)</f>
        <v>0.5</v>
      </c>
      <c r="AM14" s="89">
        <f t="shared" ref="AM14:AM15" si="31">+VLOOKUP(D13,$AE$4:$AH$20,2,FALSE)</f>
        <v>1</v>
      </c>
      <c r="AN14" s="89">
        <f t="shared" ref="AN14:AN15" si="32">+VLOOKUP(D13,$AE$4:$AH$20,3,FALSE)</f>
        <v>1</v>
      </c>
      <c r="AO14" s="89">
        <f t="shared" ref="AO14:AO15" si="33">+VLOOKUP(D13,$AE$4:$AH$20,4,FALSE)</f>
        <v>1</v>
      </c>
      <c r="AP14" s="89">
        <f t="shared" ref="AP14:AP15" si="34">+VLOOKUP(E13,$AE$4:$AH$20,2,FALSE)</f>
        <v>2</v>
      </c>
      <c r="AQ14" s="89">
        <f t="shared" ref="AQ14:AQ15" si="35">+VLOOKUP(E13,$AE$4:$AH$20,3,FALSE)</f>
        <v>3</v>
      </c>
      <c r="AR14" s="89">
        <f t="shared" ref="AR14:AR15" si="36">+VLOOKUP(E13,$AE$4:$AH$20,3,FALSE)</f>
        <v>3</v>
      </c>
    </row>
    <row r="15" spans="1:47" ht="15.75" thickBot="1" x14ac:dyDescent="0.3">
      <c r="A15" s="32">
        <v>4</v>
      </c>
      <c r="B15" s="38" t="s">
        <v>8</v>
      </c>
      <c r="C15" s="11">
        <f>1/F12</f>
        <v>0.33333333333333331</v>
      </c>
      <c r="D15" s="11">
        <f>1/F13</f>
        <v>0.33333333333333331</v>
      </c>
      <c r="E15" s="11">
        <f>1/F14</f>
        <v>0.5</v>
      </c>
      <c r="F15" s="12">
        <v>1</v>
      </c>
      <c r="G15" s="50"/>
      <c r="L15" s="1"/>
      <c r="M15" s="76">
        <f t="shared" si="23"/>
        <v>0.16666666666666669</v>
      </c>
      <c r="N15" s="77">
        <f t="shared" si="17"/>
        <v>7.1428571428571438E-2</v>
      </c>
      <c r="O15" s="77">
        <f t="shared" si="18"/>
        <v>6.6666666666666666E-2</v>
      </c>
      <c r="P15" s="78">
        <f t="shared" si="19"/>
        <v>0.1111111111111111</v>
      </c>
      <c r="Q15" s="9"/>
      <c r="R15" s="1"/>
      <c r="S15" s="1"/>
      <c r="T15" s="1"/>
      <c r="U15" s="1"/>
      <c r="V15" s="17">
        <v>4</v>
      </c>
      <c r="W15" s="72">
        <f t="shared" si="20"/>
        <v>0.10396825396825397</v>
      </c>
      <c r="X15" s="1"/>
      <c r="Y15" s="73">
        <v>0.42738095238095236</v>
      </c>
      <c r="Z15" s="74">
        <f t="shared" si="24"/>
        <v>4.1106870229007626</v>
      </c>
      <c r="AA15" s="1"/>
      <c r="AB15" s="1"/>
      <c r="AC15" s="64"/>
      <c r="AE15" s="87">
        <f t="shared" ref="AE15:AE20" si="37">1/AE7</f>
        <v>0.25</v>
      </c>
      <c r="AF15" s="88">
        <f t="shared" si="25"/>
        <v>0.2</v>
      </c>
      <c r="AG15" s="88">
        <f t="shared" si="26"/>
        <v>0.25</v>
      </c>
      <c r="AH15" s="88">
        <f t="shared" si="27"/>
        <v>0.33333333333333331</v>
      </c>
      <c r="AI15" s="1"/>
      <c r="AJ15" s="89">
        <f t="shared" si="28"/>
        <v>0.25</v>
      </c>
      <c r="AK15" s="89">
        <f t="shared" si="29"/>
        <v>0.33333333333333331</v>
      </c>
      <c r="AL15" s="89">
        <f t="shared" si="30"/>
        <v>0.5</v>
      </c>
      <c r="AM15" s="89">
        <f t="shared" si="31"/>
        <v>0.25</v>
      </c>
      <c r="AN15" s="89">
        <f t="shared" si="32"/>
        <v>0.33333333333333331</v>
      </c>
      <c r="AO15" s="89">
        <f t="shared" si="33"/>
        <v>0.5</v>
      </c>
      <c r="AP15" s="89">
        <f t="shared" si="34"/>
        <v>1</v>
      </c>
      <c r="AQ15" s="89">
        <f t="shared" si="35"/>
        <v>1</v>
      </c>
      <c r="AR15" s="89">
        <f t="shared" si="36"/>
        <v>1</v>
      </c>
    </row>
    <row r="16" spans="1:47" x14ac:dyDescent="0.25">
      <c r="A16" s="52"/>
      <c r="B16" s="53"/>
      <c r="C16" s="2">
        <f>+SUM(C12:C15)</f>
        <v>1.9999999999999998</v>
      </c>
      <c r="D16" s="2">
        <f t="shared" ref="D16:F16" si="38">+SUM(D12:D15)</f>
        <v>4.6666666666666661</v>
      </c>
      <c r="E16" s="2">
        <f t="shared" si="38"/>
        <v>7.5</v>
      </c>
      <c r="F16" s="2">
        <f t="shared" si="38"/>
        <v>9</v>
      </c>
      <c r="G16" s="50"/>
      <c r="L16" s="64"/>
      <c r="M16" s="79"/>
      <c r="N16" s="2"/>
      <c r="O16" s="2"/>
      <c r="P16" s="2"/>
      <c r="Q16" s="2"/>
      <c r="R16" s="1"/>
      <c r="S16" s="1"/>
      <c r="T16" s="1"/>
      <c r="U16" s="1"/>
      <c r="W16" s="80"/>
      <c r="X16" s="1"/>
      <c r="Y16" s="81" t="s">
        <v>19</v>
      </c>
      <c r="Z16" s="74">
        <f>+AVERAGE(Z12:Z15)</f>
        <v>4.2165105730351939</v>
      </c>
      <c r="AA16" s="1"/>
      <c r="AB16" s="1"/>
      <c r="AC16" s="64"/>
      <c r="AE16" s="87">
        <f t="shared" si="37"/>
        <v>0.2</v>
      </c>
      <c r="AF16" s="88">
        <f t="shared" si="25"/>
        <v>0.16666666666666666</v>
      </c>
      <c r="AG16" s="88">
        <f t="shared" si="26"/>
        <v>0.2</v>
      </c>
      <c r="AH16" s="88">
        <f t="shared" si="27"/>
        <v>0.25</v>
      </c>
      <c r="AI16" s="1"/>
    </row>
    <row r="17" spans="1:50" x14ac:dyDescent="0.25">
      <c r="A17" s="45"/>
      <c r="B17" s="46"/>
      <c r="C17" s="46"/>
      <c r="D17" s="46"/>
      <c r="E17" s="46"/>
      <c r="F17" s="46"/>
      <c r="G17" s="46"/>
      <c r="AE17" s="87">
        <f t="shared" si="37"/>
        <v>0.16666666666666666</v>
      </c>
      <c r="AF17" s="88">
        <f t="shared" si="25"/>
        <v>0.14285714285714285</v>
      </c>
      <c r="AG17" s="88">
        <f t="shared" si="26"/>
        <v>0.16666666666666666</v>
      </c>
      <c r="AH17" s="88">
        <f t="shared" si="27"/>
        <v>0.2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0" ht="15.75" thickBot="1" x14ac:dyDescent="0.3">
      <c r="A18" s="45"/>
      <c r="B18" s="46"/>
      <c r="C18" s="46"/>
      <c r="D18" s="46"/>
      <c r="E18" s="46"/>
      <c r="F18" s="46"/>
      <c r="G18" s="46"/>
      <c r="AE18" s="87">
        <f t="shared" si="37"/>
        <v>0.14285714285714285</v>
      </c>
      <c r="AF18" s="88">
        <f t="shared" si="25"/>
        <v>0.125</v>
      </c>
      <c r="AG18" s="88">
        <f t="shared" si="26"/>
        <v>0.14285714285714285</v>
      </c>
      <c r="AH18" s="88">
        <f t="shared" si="27"/>
        <v>0.16666666666666666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0" x14ac:dyDescent="0.25">
      <c r="A19" s="29">
        <v>0</v>
      </c>
      <c r="B19" s="25" t="s">
        <v>4</v>
      </c>
      <c r="C19" s="25">
        <v>1</v>
      </c>
      <c r="D19" s="25">
        <v>2</v>
      </c>
      <c r="E19" s="26">
        <v>3</v>
      </c>
      <c r="F19" s="54"/>
      <c r="G19" s="54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R19" s="1"/>
      <c r="S19" s="1"/>
      <c r="T19" s="1"/>
      <c r="U19" s="1"/>
      <c r="V19" s="83">
        <v>0</v>
      </c>
      <c r="W19" s="16" t="s">
        <v>18</v>
      </c>
      <c r="X19" s="1"/>
      <c r="Y19" s="13"/>
      <c r="Z19" s="1"/>
      <c r="AA19" s="1"/>
      <c r="AB19" s="1"/>
      <c r="AC19" s="67" t="s">
        <v>17</v>
      </c>
      <c r="AE19" s="87">
        <f t="shared" si="37"/>
        <v>0.125</v>
      </c>
      <c r="AF19" s="88">
        <f t="shared" si="25"/>
        <v>0.1111111111111111</v>
      </c>
      <c r="AG19" s="88">
        <f t="shared" si="26"/>
        <v>0.125</v>
      </c>
      <c r="AH19" s="88">
        <f t="shared" si="27"/>
        <v>0.14285714285714285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0" x14ac:dyDescent="0.25">
      <c r="A20" s="31">
        <v>1</v>
      </c>
      <c r="B20" s="55" t="s">
        <v>9</v>
      </c>
      <c r="C20" s="9">
        <v>1</v>
      </c>
      <c r="D20" s="9">
        <v>0.2</v>
      </c>
      <c r="E20" s="10">
        <v>0.2</v>
      </c>
      <c r="F20" s="9"/>
      <c r="G20" s="9"/>
      <c r="L20" s="68">
        <f>+AC20</f>
        <v>0</v>
      </c>
      <c r="M20" s="69">
        <f>+C20/C$23</f>
        <v>9.0909090909090912E-2</v>
      </c>
      <c r="N20" s="70">
        <f t="shared" ref="N20:N22" si="39">+D20/D$23</f>
        <v>9.0909090909090912E-2</v>
      </c>
      <c r="O20" s="71">
        <f t="shared" ref="O20:O22" si="40">+E20/E$23</f>
        <v>9.0909090909090912E-2</v>
      </c>
      <c r="P20" s="9"/>
      <c r="Q20" s="9"/>
      <c r="R20" s="1"/>
      <c r="S20" s="1"/>
      <c r="T20" s="1"/>
      <c r="U20" s="1"/>
      <c r="V20" s="84">
        <v>1</v>
      </c>
      <c r="W20" s="72">
        <f t="shared" ref="W20:W22" si="41">+AVERAGE(M20:U20)</f>
        <v>9.0909090909090898E-2</v>
      </c>
      <c r="X20" s="1"/>
      <c r="Y20" s="73">
        <f t="array" ref="Y20:Y22">+MMULT(C20:E22,W20:W22)</f>
        <v>0.27272727272727271</v>
      </c>
      <c r="Z20" s="74">
        <f>+Y20/W20</f>
        <v>3</v>
      </c>
      <c r="AA20" s="74">
        <f>+(Z24-3)/2</f>
        <v>0</v>
      </c>
      <c r="AB20" s="74">
        <v>0.57999999999999996</v>
      </c>
      <c r="AC20" s="75">
        <f>+AA20/AB20</f>
        <v>0</v>
      </c>
      <c r="AE20" s="87">
        <f t="shared" si="37"/>
        <v>0.1111111111111111</v>
      </c>
      <c r="AF20" s="88">
        <f t="shared" si="25"/>
        <v>0.1111111111111111</v>
      </c>
      <c r="AG20" s="88">
        <f t="shared" si="26"/>
        <v>0.1111111111111111</v>
      </c>
      <c r="AH20" s="88">
        <f t="shared" si="27"/>
        <v>0.1111111111111111</v>
      </c>
      <c r="AI20" s="1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50" x14ac:dyDescent="0.25">
      <c r="A21" s="31">
        <v>2</v>
      </c>
      <c r="B21" s="55" t="s">
        <v>10</v>
      </c>
      <c r="C21" s="9">
        <f>1/D20</f>
        <v>5</v>
      </c>
      <c r="D21" s="9">
        <v>1</v>
      </c>
      <c r="E21" s="10">
        <v>1</v>
      </c>
      <c r="F21" s="9"/>
      <c r="G21" s="9"/>
      <c r="L21" s="1"/>
      <c r="M21" s="69">
        <f t="shared" ref="M21:M22" si="42">+C21/C$23</f>
        <v>0.45454545454545453</v>
      </c>
      <c r="N21" s="70">
        <f t="shared" si="39"/>
        <v>0.45454545454545453</v>
      </c>
      <c r="O21" s="71">
        <f t="shared" si="40"/>
        <v>0.45454545454545453</v>
      </c>
      <c r="P21" s="9"/>
      <c r="Q21" s="9"/>
      <c r="R21" s="1"/>
      <c r="S21" s="1"/>
      <c r="T21" s="1"/>
      <c r="U21" s="1"/>
      <c r="V21" s="84">
        <v>2</v>
      </c>
      <c r="W21" s="72">
        <f t="shared" si="41"/>
        <v>0.45454545454545453</v>
      </c>
      <c r="X21" s="1"/>
      <c r="Y21" s="73">
        <v>1.3636363636363635</v>
      </c>
      <c r="Z21" s="74">
        <f t="shared" ref="Z21:Z22" si="43">+Y21/W21</f>
        <v>3</v>
      </c>
      <c r="AA21" s="1"/>
      <c r="AB21" s="1"/>
      <c r="AC21" s="64"/>
      <c r="AJ21" s="89">
        <f>+VLOOKUP(C20,$AE$4:$AH$20,2,FALSE)</f>
        <v>1</v>
      </c>
      <c r="AK21" s="89">
        <f>+VLOOKUP(C20,$AE$4:$AH$20,3,FALSE)</f>
        <v>1</v>
      </c>
      <c r="AL21" s="89">
        <f>+VLOOKUP(C20,$AE$4:$AH$20,4,FALSE)</f>
        <v>1</v>
      </c>
      <c r="AM21" s="89">
        <f>+VLOOKUP(D20,$AE$4:$AH$20,2,FALSE)</f>
        <v>0.16666666666666666</v>
      </c>
      <c r="AN21" s="89">
        <f>+VLOOKUP(D20,$AE$4:$AH$20,3,FALSE)</f>
        <v>0.2</v>
      </c>
      <c r="AO21" s="89">
        <f>+VLOOKUP(D20,$AE$4:$AH$20,4,FALSE)</f>
        <v>0.25</v>
      </c>
      <c r="AP21" s="89">
        <f>+VLOOKUP(E20,$AE$4:$AH$20,2,FALSE)</f>
        <v>0.16666666666666666</v>
      </c>
      <c r="AQ21" s="89">
        <f>+VLOOKUP(E20,$AE$4:$AH$20,3,FALSE)</f>
        <v>0.2</v>
      </c>
      <c r="AR21" s="89">
        <f>+VLOOKUP(E20,$AE$4:$AH$20,3,FALSE)</f>
        <v>0.2</v>
      </c>
    </row>
    <row r="22" spans="1:50" ht="15.75" thickBot="1" x14ac:dyDescent="0.3">
      <c r="A22" s="32">
        <v>3</v>
      </c>
      <c r="B22" s="38" t="s">
        <v>11</v>
      </c>
      <c r="C22" s="11">
        <f>1/E20</f>
        <v>5</v>
      </c>
      <c r="D22" s="11">
        <f>1/E21</f>
        <v>1</v>
      </c>
      <c r="E22" s="12">
        <v>1</v>
      </c>
      <c r="F22" s="9"/>
      <c r="G22" s="9"/>
      <c r="L22" s="1"/>
      <c r="M22" s="76">
        <f t="shared" si="42"/>
        <v>0.45454545454545453</v>
      </c>
      <c r="N22" s="77">
        <f t="shared" si="39"/>
        <v>0.45454545454545453</v>
      </c>
      <c r="O22" s="78">
        <f t="shared" si="40"/>
        <v>0.45454545454545453</v>
      </c>
      <c r="P22" s="9"/>
      <c r="Q22" s="9"/>
      <c r="R22" s="1"/>
      <c r="S22" s="1"/>
      <c r="T22" s="1"/>
      <c r="U22" s="1"/>
      <c r="V22" s="85">
        <v>3</v>
      </c>
      <c r="W22" s="72">
        <f t="shared" si="41"/>
        <v>0.45454545454545453</v>
      </c>
      <c r="X22" s="1"/>
      <c r="Y22" s="73">
        <v>1.3636363636363635</v>
      </c>
      <c r="Z22" s="74">
        <f t="shared" si="43"/>
        <v>3</v>
      </c>
      <c r="AA22" s="1"/>
      <c r="AB22" s="1"/>
      <c r="AC22" s="64"/>
      <c r="AJ22" s="89">
        <f t="shared" ref="AJ22:AJ23" si="44">+VLOOKUP(C21,$AE$4:$AH$20,2,FALSE)</f>
        <v>4</v>
      </c>
      <c r="AK22" s="89">
        <f t="shared" ref="AK22:AK23" si="45">+VLOOKUP(C21,$AE$4:$AH$20,3,FALSE)</f>
        <v>5</v>
      </c>
      <c r="AL22" s="89">
        <f t="shared" ref="AL22:AL23" si="46">+VLOOKUP(C21,$AE$4:$AH$20,4,FALSE)</f>
        <v>6</v>
      </c>
      <c r="AM22" s="89">
        <f t="shared" ref="AM22:AM23" si="47">+VLOOKUP(D21,$AE$4:$AH$20,2,FALSE)</f>
        <v>1</v>
      </c>
      <c r="AN22" s="89">
        <f t="shared" ref="AN22:AN23" si="48">+VLOOKUP(D21,$AE$4:$AH$20,3,FALSE)</f>
        <v>1</v>
      </c>
      <c r="AO22" s="89">
        <f t="shared" ref="AO22:AO23" si="49">+VLOOKUP(D21,$AE$4:$AH$20,4,FALSE)</f>
        <v>1</v>
      </c>
      <c r="AP22" s="89">
        <f t="shared" ref="AP22:AP23" si="50">+VLOOKUP(E21,$AE$4:$AH$20,2,FALSE)</f>
        <v>1</v>
      </c>
      <c r="AQ22" s="89">
        <f t="shared" ref="AQ22:AQ23" si="51">+VLOOKUP(E21,$AE$4:$AH$20,3,FALSE)</f>
        <v>1</v>
      </c>
      <c r="AR22" s="89">
        <f t="shared" ref="AR22:AR23" si="52">+VLOOKUP(E21,$AE$4:$AH$20,3,FALSE)</f>
        <v>1</v>
      </c>
    </row>
    <row r="23" spans="1:50" x14ac:dyDescent="0.25">
      <c r="A23" s="27"/>
      <c r="B23" s="56"/>
      <c r="C23" s="2">
        <f>+SUM(C20:C22)</f>
        <v>11</v>
      </c>
      <c r="D23" s="2">
        <f>+SUM(D20:D22)</f>
        <v>2.2000000000000002</v>
      </c>
      <c r="E23" s="2">
        <f>+SUM(E20:E22)</f>
        <v>2.2000000000000002</v>
      </c>
      <c r="F23" s="9"/>
      <c r="G23" s="9"/>
      <c r="L23" s="1"/>
      <c r="M23" s="79"/>
      <c r="N23" s="2"/>
      <c r="O23" s="2"/>
      <c r="P23" s="9"/>
      <c r="Q23" s="9"/>
      <c r="R23" s="1"/>
      <c r="S23" s="1"/>
      <c r="T23" s="1"/>
      <c r="U23" s="1"/>
      <c r="W23" s="80"/>
      <c r="X23" s="1"/>
      <c r="Y23" s="73"/>
      <c r="Z23" s="74"/>
      <c r="AA23" s="1"/>
      <c r="AB23" s="1"/>
      <c r="AC23" s="64"/>
      <c r="AJ23" s="89">
        <f t="shared" si="44"/>
        <v>4</v>
      </c>
      <c r="AK23" s="89">
        <f t="shared" si="45"/>
        <v>5</v>
      </c>
      <c r="AL23" s="89">
        <f t="shared" si="46"/>
        <v>6</v>
      </c>
      <c r="AM23" s="89">
        <f t="shared" si="47"/>
        <v>1</v>
      </c>
      <c r="AN23" s="89">
        <f t="shared" si="48"/>
        <v>1</v>
      </c>
      <c r="AO23" s="89">
        <f t="shared" si="49"/>
        <v>1</v>
      </c>
      <c r="AP23" s="89">
        <f t="shared" si="50"/>
        <v>1</v>
      </c>
      <c r="AQ23" s="89">
        <f t="shared" si="51"/>
        <v>1</v>
      </c>
      <c r="AR23" s="89">
        <f t="shared" si="52"/>
        <v>1</v>
      </c>
    </row>
    <row r="24" spans="1:50" x14ac:dyDescent="0.25">
      <c r="A24" s="45"/>
      <c r="B24" s="46"/>
      <c r="C24" s="50"/>
      <c r="D24" s="50"/>
      <c r="E24" s="50"/>
      <c r="F24" s="50"/>
      <c r="G24" s="50"/>
      <c r="L24" s="64"/>
      <c r="M24" s="79"/>
      <c r="N24" s="2"/>
      <c r="O24" s="2"/>
      <c r="P24" s="2"/>
      <c r="Q24" s="2"/>
      <c r="R24" s="1"/>
      <c r="S24" s="1"/>
      <c r="T24" s="1"/>
      <c r="U24" s="1"/>
      <c r="W24" s="80"/>
      <c r="X24" s="1"/>
      <c r="Y24" s="81" t="s">
        <v>19</v>
      </c>
      <c r="Z24" s="74">
        <f>+AVERAGE(Z20:Z23)</f>
        <v>3</v>
      </c>
      <c r="AA24" s="1"/>
      <c r="AB24" s="1"/>
      <c r="AC24" s="64"/>
    </row>
    <row r="25" spans="1:50" ht="15.75" thickBot="1" x14ac:dyDescent="0.3">
      <c r="A25" s="45"/>
      <c r="B25" s="46"/>
      <c r="C25" s="46"/>
      <c r="D25" s="46"/>
      <c r="E25" s="46"/>
      <c r="F25" s="46"/>
      <c r="G25" s="46"/>
    </row>
    <row r="26" spans="1:50" x14ac:dyDescent="0.25">
      <c r="A26" s="29">
        <v>0</v>
      </c>
      <c r="B26" s="33" t="s">
        <v>3</v>
      </c>
      <c r="C26" s="25">
        <v>1</v>
      </c>
      <c r="D26" s="25">
        <v>2</v>
      </c>
      <c r="E26" s="25">
        <v>3</v>
      </c>
      <c r="F26" s="25">
        <v>4</v>
      </c>
      <c r="G26" s="34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R26" s="1"/>
      <c r="S26" s="1"/>
      <c r="T26" s="1"/>
      <c r="U26" s="1"/>
      <c r="V26" s="14">
        <v>0</v>
      </c>
      <c r="W26" s="16" t="s">
        <v>18</v>
      </c>
      <c r="X26" s="1"/>
      <c r="Y26" s="81"/>
      <c r="Z26" s="1"/>
      <c r="AA26" s="1"/>
      <c r="AB26" s="1"/>
    </row>
    <row r="27" spans="1:50" x14ac:dyDescent="0.25">
      <c r="A27" s="31">
        <v>1</v>
      </c>
      <c r="B27" s="55" t="s">
        <v>12</v>
      </c>
      <c r="C27" s="9">
        <v>1</v>
      </c>
      <c r="D27" s="9">
        <v>3</v>
      </c>
      <c r="E27" s="9">
        <v>5</v>
      </c>
      <c r="F27" s="9">
        <v>3</v>
      </c>
      <c r="G27" s="10">
        <v>5</v>
      </c>
      <c r="L27" s="68">
        <f>+AC27</f>
        <v>9.844381242820549E-2</v>
      </c>
      <c r="M27" s="69">
        <f>+C27/C$32</f>
        <v>0.48387096774193555</v>
      </c>
      <c r="N27" s="70">
        <f t="shared" ref="N27:N31" si="53">+D27/D$32</f>
        <v>0.58064516129032262</v>
      </c>
      <c r="O27" s="70">
        <f t="shared" ref="O27:O31" si="54">+E27/E$32</f>
        <v>0.50847457627118642</v>
      </c>
      <c r="P27" s="70">
        <f t="shared" ref="P27:P31" si="55">+F27/F$32</f>
        <v>0.36585365853658541</v>
      </c>
      <c r="Q27" s="71">
        <f t="shared" ref="Q27:Q31" si="56">+G27/G$32</f>
        <v>0.29411764705882354</v>
      </c>
      <c r="R27" s="1"/>
      <c r="S27" s="1"/>
      <c r="T27" s="1"/>
      <c r="U27" s="1"/>
      <c r="V27" s="16">
        <v>1</v>
      </c>
      <c r="W27" s="72">
        <f>+AVERAGE(M27:U27)</f>
        <v>0.4465924021797707</v>
      </c>
      <c r="X27" s="1"/>
      <c r="Y27" s="73">
        <f t="array" ref="Y27:Y31">+MMULT(C27:G31,W27:W31)</f>
        <v>2.4915194620701233</v>
      </c>
      <c r="Z27" s="74">
        <f t="shared" ref="Z27:Z31" si="57">+Y27/W27</f>
        <v>5.5789562247572464</v>
      </c>
      <c r="AA27" s="74">
        <f>+(Z32-5)/4</f>
        <v>0.11025706991959017</v>
      </c>
      <c r="AB27" s="74">
        <v>1.1200000000000001</v>
      </c>
      <c r="AC27" s="75">
        <f>+AA27/AB27</f>
        <v>9.844381242820549E-2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</row>
    <row r="28" spans="1:50" x14ac:dyDescent="0.25">
      <c r="A28" s="31">
        <v>2</v>
      </c>
      <c r="B28" s="55" t="s">
        <v>13</v>
      </c>
      <c r="C28" s="9">
        <f>1/D27</f>
        <v>0.33333333333333331</v>
      </c>
      <c r="D28" s="9">
        <v>1</v>
      </c>
      <c r="E28" s="9">
        <v>3</v>
      </c>
      <c r="F28" s="9">
        <v>2</v>
      </c>
      <c r="G28" s="10">
        <v>3</v>
      </c>
      <c r="L28" s="1"/>
      <c r="M28" s="69">
        <f t="shared" ref="M28:M31" si="58">+C28/C$32</f>
        <v>0.16129032258064518</v>
      </c>
      <c r="N28" s="70">
        <f t="shared" si="53"/>
        <v>0.19354838709677422</v>
      </c>
      <c r="O28" s="70">
        <f t="shared" si="54"/>
        <v>0.30508474576271183</v>
      </c>
      <c r="P28" s="70">
        <f t="shared" si="55"/>
        <v>0.24390243902439027</v>
      </c>
      <c r="Q28" s="71">
        <f t="shared" si="56"/>
        <v>0.17647058823529413</v>
      </c>
      <c r="R28" s="1"/>
      <c r="S28" s="1"/>
      <c r="T28" s="1"/>
      <c r="U28" s="1"/>
      <c r="V28" s="16">
        <v>2</v>
      </c>
      <c r="W28" s="72">
        <f t="shared" ref="W28:W31" si="59">+AVERAGE(M28:U28)</f>
        <v>0.21605929653996311</v>
      </c>
      <c r="X28" s="1"/>
      <c r="Y28" s="73">
        <v>1.2319721663752512</v>
      </c>
      <c r="Z28" s="74">
        <f t="shared" si="57"/>
        <v>5.7020095228690204</v>
      </c>
      <c r="AA28" s="1"/>
      <c r="AB28" s="1"/>
      <c r="AC28" s="64"/>
      <c r="AJ28" s="89">
        <f>+VLOOKUP(C27,$AE$4:$AH$20,2,FALSE)</f>
        <v>1</v>
      </c>
      <c r="AK28" s="89">
        <f>+VLOOKUP(C27,$AE$4:$AH$20,3,FALSE)</f>
        <v>1</v>
      </c>
      <c r="AL28" s="89">
        <f>+VLOOKUP(C27,$AE$4:$AH$20,4,FALSE)</f>
        <v>1</v>
      </c>
      <c r="AM28" s="89">
        <f>+VLOOKUP(D27,$AE$4:$AH$20,2,FALSE)</f>
        <v>2</v>
      </c>
      <c r="AN28" s="89">
        <f>+VLOOKUP(D27,$AE$4:$AH$20,3,FALSE)</f>
        <v>3</v>
      </c>
      <c r="AO28" s="89">
        <f>+VLOOKUP(D27,$AE$4:$AH$20,4,FALSE)</f>
        <v>4</v>
      </c>
      <c r="AP28" s="89">
        <f>+VLOOKUP(E27,$AE$4:$AH$20,2,FALSE)</f>
        <v>4</v>
      </c>
      <c r="AQ28" s="89">
        <f>+VLOOKUP(E27,$AE$4:$AH$20,3,FALSE)</f>
        <v>5</v>
      </c>
      <c r="AR28" s="89">
        <f>+VLOOKUP(E27,$AE$4:$AH$20,3,FALSE)</f>
        <v>5</v>
      </c>
      <c r="AS28" s="89">
        <f>+VLOOKUP(F27,$AE$4:$AH$20,2,FALSE)</f>
        <v>2</v>
      </c>
      <c r="AT28" s="89">
        <f>+VLOOKUP(F27,$AE$4:$AH$20,3,FALSE)</f>
        <v>3</v>
      </c>
      <c r="AU28" s="89">
        <f>+VLOOKUP(F27,$AE$4:$AH$20,4,FALSE)</f>
        <v>4</v>
      </c>
      <c r="AV28" s="89">
        <f>+VLOOKUP(G27,$AE$4:$AH$20,2,FALSE)</f>
        <v>4</v>
      </c>
      <c r="AW28" s="89">
        <f>+VLOOKUP(G27,$AE$4:$AH$20,3,FALSE)</f>
        <v>5</v>
      </c>
      <c r="AX28" s="89">
        <f>+VLOOKUP(G27,$AE$4:$AH$20,4,FALSE)</f>
        <v>6</v>
      </c>
    </row>
    <row r="29" spans="1:50" x14ac:dyDescent="0.25">
      <c r="A29" s="31">
        <v>3</v>
      </c>
      <c r="B29" s="55" t="s">
        <v>14</v>
      </c>
      <c r="C29" s="9">
        <f>1/E27</f>
        <v>0.2</v>
      </c>
      <c r="D29" s="9">
        <f>1/E28</f>
        <v>0.33333333333333331</v>
      </c>
      <c r="E29" s="9">
        <v>1</v>
      </c>
      <c r="F29" s="9">
        <v>2</v>
      </c>
      <c r="G29" s="10">
        <v>3</v>
      </c>
      <c r="L29" s="1"/>
      <c r="M29" s="69">
        <f t="shared" si="58"/>
        <v>9.6774193548387108E-2</v>
      </c>
      <c r="N29" s="70">
        <f t="shared" si="53"/>
        <v>6.4516129032258063E-2</v>
      </c>
      <c r="O29" s="70">
        <f t="shared" si="54"/>
        <v>0.10169491525423728</v>
      </c>
      <c r="P29" s="70">
        <f t="shared" si="55"/>
        <v>0.24390243902439027</v>
      </c>
      <c r="Q29" s="71">
        <f t="shared" si="56"/>
        <v>0.17647058823529413</v>
      </c>
      <c r="R29" s="1"/>
      <c r="S29" s="1"/>
      <c r="T29" s="1"/>
      <c r="U29" s="1"/>
      <c r="V29" s="16">
        <v>3</v>
      </c>
      <c r="W29" s="72">
        <f t="shared" si="59"/>
        <v>0.13667165301891337</v>
      </c>
      <c r="X29" s="1"/>
      <c r="Y29" s="73">
        <v>0.75504367568681319</v>
      </c>
      <c r="Z29" s="74">
        <f t="shared" si="57"/>
        <v>5.5245082576291518</v>
      </c>
      <c r="AA29" s="1"/>
      <c r="AB29" s="1"/>
      <c r="AC29" s="64"/>
      <c r="AJ29" s="89">
        <f t="shared" ref="AJ29:AJ32" si="60">+VLOOKUP(C28,$AE$4:$AH$20,2,FALSE)</f>
        <v>0.25</v>
      </c>
      <c r="AK29" s="89">
        <f t="shared" ref="AK29:AK32" si="61">+VLOOKUP(C28,$AE$4:$AH$20,3,FALSE)</f>
        <v>0.33333333333333331</v>
      </c>
      <c r="AL29" s="89">
        <f t="shared" ref="AL29:AL32" si="62">+VLOOKUP(C28,$AE$4:$AH$20,4,FALSE)</f>
        <v>0.5</v>
      </c>
      <c r="AM29" s="89">
        <f t="shared" ref="AM29:AM32" si="63">+VLOOKUP(D28,$AE$4:$AH$20,2,FALSE)</f>
        <v>1</v>
      </c>
      <c r="AN29" s="89">
        <f t="shared" ref="AN29:AN32" si="64">+VLOOKUP(D28,$AE$4:$AH$20,3,FALSE)</f>
        <v>1</v>
      </c>
      <c r="AO29" s="89">
        <f t="shared" ref="AO29:AO32" si="65">+VLOOKUP(D28,$AE$4:$AH$20,4,FALSE)</f>
        <v>1</v>
      </c>
      <c r="AP29" s="89">
        <f t="shared" ref="AP29:AP32" si="66">+VLOOKUP(E28,$AE$4:$AH$20,2,FALSE)</f>
        <v>2</v>
      </c>
      <c r="AQ29" s="89">
        <f t="shared" ref="AQ29:AQ32" si="67">+VLOOKUP(E28,$AE$4:$AH$20,3,FALSE)</f>
        <v>3</v>
      </c>
      <c r="AR29" s="89">
        <f t="shared" ref="AR29:AR32" si="68">+VLOOKUP(E28,$AE$4:$AH$20,3,FALSE)</f>
        <v>3</v>
      </c>
      <c r="AS29" s="89">
        <f t="shared" ref="AS29:AS32" si="69">+VLOOKUP(F28,$AE$4:$AH$20,2,FALSE)</f>
        <v>1</v>
      </c>
      <c r="AT29" s="89">
        <f t="shared" ref="AT29:AT32" si="70">+VLOOKUP(F28,$AE$4:$AH$20,3,FALSE)</f>
        <v>2</v>
      </c>
      <c r="AU29" s="89">
        <f t="shared" ref="AU29:AU32" si="71">+VLOOKUP(F28,$AE$4:$AH$20,4,FALSE)</f>
        <v>3</v>
      </c>
      <c r="AV29" s="89">
        <f t="shared" ref="AV29:AV32" si="72">+VLOOKUP(G28,$AE$4:$AH$20,2,FALSE)</f>
        <v>2</v>
      </c>
      <c r="AW29" s="89">
        <f t="shared" ref="AW29:AW32" si="73">+VLOOKUP(G28,$AE$4:$AH$20,3,FALSE)</f>
        <v>3</v>
      </c>
      <c r="AX29" s="89">
        <f t="shared" ref="AX29:AX32" si="74">+VLOOKUP(G28,$AE$4:$AH$20,4,FALSE)</f>
        <v>4</v>
      </c>
    </row>
    <row r="30" spans="1:50" x14ac:dyDescent="0.25">
      <c r="A30" s="31">
        <v>4</v>
      </c>
      <c r="B30" s="55" t="s">
        <v>15</v>
      </c>
      <c r="C30" s="9">
        <f>1/F27</f>
        <v>0.33333333333333331</v>
      </c>
      <c r="D30" s="9">
        <f>1/F28</f>
        <v>0.5</v>
      </c>
      <c r="E30" s="9">
        <f>1/F29</f>
        <v>0.5</v>
      </c>
      <c r="F30" s="9">
        <v>1</v>
      </c>
      <c r="G30" s="10">
        <v>5</v>
      </c>
      <c r="L30" s="1"/>
      <c r="M30" s="69">
        <f t="shared" si="58"/>
        <v>0.16129032258064518</v>
      </c>
      <c r="N30" s="70">
        <f t="shared" si="53"/>
        <v>9.6774193548387108E-2</v>
      </c>
      <c r="O30" s="70">
        <f t="shared" si="54"/>
        <v>5.084745762711864E-2</v>
      </c>
      <c r="P30" s="70">
        <f t="shared" si="55"/>
        <v>0.12195121951219513</v>
      </c>
      <c r="Q30" s="71">
        <f t="shared" si="56"/>
        <v>0.29411764705882354</v>
      </c>
      <c r="R30" s="1"/>
      <c r="S30" s="1"/>
      <c r="T30" s="1"/>
      <c r="U30" s="1"/>
      <c r="V30" s="16">
        <v>4</v>
      </c>
      <c r="W30" s="72">
        <f t="shared" si="59"/>
        <v>0.14499616806543392</v>
      </c>
      <c r="X30" s="1"/>
      <c r="Y30" s="73">
        <v>0.7486281778843904</v>
      </c>
      <c r="Z30" s="74">
        <f t="shared" si="57"/>
        <v>5.1630893965870133</v>
      </c>
      <c r="AA30" s="1"/>
      <c r="AB30" s="1"/>
      <c r="AC30" s="64"/>
      <c r="AJ30" s="89">
        <f t="shared" si="60"/>
        <v>0.16666666666666666</v>
      </c>
      <c r="AK30" s="89">
        <f t="shared" si="61"/>
        <v>0.2</v>
      </c>
      <c r="AL30" s="89">
        <f t="shared" si="62"/>
        <v>0.25</v>
      </c>
      <c r="AM30" s="89">
        <f t="shared" si="63"/>
        <v>0.25</v>
      </c>
      <c r="AN30" s="89">
        <f t="shared" si="64"/>
        <v>0.33333333333333331</v>
      </c>
      <c r="AO30" s="89">
        <f t="shared" si="65"/>
        <v>0.5</v>
      </c>
      <c r="AP30" s="89">
        <f t="shared" si="66"/>
        <v>1</v>
      </c>
      <c r="AQ30" s="89">
        <f t="shared" si="67"/>
        <v>1</v>
      </c>
      <c r="AR30" s="89">
        <f t="shared" si="68"/>
        <v>1</v>
      </c>
      <c r="AS30" s="89">
        <f t="shared" si="69"/>
        <v>1</v>
      </c>
      <c r="AT30" s="89">
        <f t="shared" si="70"/>
        <v>2</v>
      </c>
      <c r="AU30" s="89">
        <f t="shared" si="71"/>
        <v>3</v>
      </c>
      <c r="AV30" s="89">
        <f t="shared" si="72"/>
        <v>2</v>
      </c>
      <c r="AW30" s="89">
        <f t="shared" si="73"/>
        <v>3</v>
      </c>
      <c r="AX30" s="89">
        <f t="shared" si="74"/>
        <v>4</v>
      </c>
    </row>
    <row r="31" spans="1:50" ht="15.75" thickBot="1" x14ac:dyDescent="0.3">
      <c r="A31" s="35">
        <v>5</v>
      </c>
      <c r="B31" s="38" t="s">
        <v>16</v>
      </c>
      <c r="C31" s="11">
        <f>1/G27</f>
        <v>0.2</v>
      </c>
      <c r="D31" s="11">
        <f>1/G28</f>
        <v>0.33333333333333331</v>
      </c>
      <c r="E31" s="11">
        <f>1/G29</f>
        <v>0.33333333333333331</v>
      </c>
      <c r="F31" s="11">
        <f>1/G30</f>
        <v>0.2</v>
      </c>
      <c r="G31" s="12">
        <v>1</v>
      </c>
      <c r="L31" s="1"/>
      <c r="M31" s="76">
        <f t="shared" si="58"/>
        <v>9.6774193548387108E-2</v>
      </c>
      <c r="N31" s="77">
        <f t="shared" si="53"/>
        <v>6.4516129032258063E-2</v>
      </c>
      <c r="O31" s="77">
        <f t="shared" si="54"/>
        <v>3.3898305084745756E-2</v>
      </c>
      <c r="P31" s="77">
        <f t="shared" si="55"/>
        <v>2.4390243902439029E-2</v>
      </c>
      <c r="Q31" s="78">
        <f t="shared" si="56"/>
        <v>5.8823529411764705E-2</v>
      </c>
      <c r="R31" s="1"/>
      <c r="S31" s="1"/>
      <c r="T31" s="1"/>
      <c r="U31" s="1"/>
      <c r="V31" s="19">
        <v>5</v>
      </c>
      <c r="W31" s="72">
        <f t="shared" si="59"/>
        <v>5.5680480195918938E-2</v>
      </c>
      <c r="X31" s="1"/>
      <c r="Y31" s="73">
        <v>0.29157517743125205</v>
      </c>
      <c r="Z31" s="74">
        <f t="shared" si="57"/>
        <v>5.2365779965493697</v>
      </c>
      <c r="AA31" s="1"/>
      <c r="AB31" s="1"/>
      <c r="AC31" s="64"/>
      <c r="AJ31" s="89">
        <f t="shared" si="60"/>
        <v>0.25</v>
      </c>
      <c r="AK31" s="89">
        <f t="shared" si="61"/>
        <v>0.33333333333333331</v>
      </c>
      <c r="AL31" s="89">
        <f t="shared" si="62"/>
        <v>0.5</v>
      </c>
      <c r="AM31" s="89">
        <f t="shared" si="63"/>
        <v>0.33333333333333331</v>
      </c>
      <c r="AN31" s="89">
        <f t="shared" si="64"/>
        <v>0.5</v>
      </c>
      <c r="AO31" s="89">
        <f t="shared" si="65"/>
        <v>1</v>
      </c>
      <c r="AP31" s="89">
        <f t="shared" si="66"/>
        <v>0.33333333333333331</v>
      </c>
      <c r="AQ31" s="89">
        <f t="shared" si="67"/>
        <v>0.5</v>
      </c>
      <c r="AR31" s="89">
        <f t="shared" si="68"/>
        <v>0.5</v>
      </c>
      <c r="AS31" s="89">
        <f t="shared" si="69"/>
        <v>1</v>
      </c>
      <c r="AT31" s="89">
        <f t="shared" si="70"/>
        <v>1</v>
      </c>
      <c r="AU31" s="89">
        <f t="shared" si="71"/>
        <v>1</v>
      </c>
      <c r="AV31" s="89">
        <f t="shared" si="72"/>
        <v>4</v>
      </c>
      <c r="AW31" s="89">
        <f t="shared" si="73"/>
        <v>5</v>
      </c>
      <c r="AX31" s="89">
        <f t="shared" si="74"/>
        <v>6</v>
      </c>
    </row>
    <row r="32" spans="1:50" x14ac:dyDescent="0.25">
      <c r="C32" s="70">
        <f>+SUM(C27:C31)</f>
        <v>2.0666666666666664</v>
      </c>
      <c r="D32" s="70">
        <f t="shared" ref="D32:G32" si="75">+SUM(D27:D31)</f>
        <v>5.1666666666666661</v>
      </c>
      <c r="E32" s="70">
        <f t="shared" si="75"/>
        <v>9.8333333333333339</v>
      </c>
      <c r="F32" s="70">
        <f t="shared" si="75"/>
        <v>8.1999999999999993</v>
      </c>
      <c r="G32" s="70">
        <f t="shared" si="75"/>
        <v>17</v>
      </c>
      <c r="L32" s="64"/>
      <c r="M32" s="82"/>
      <c r="N32" s="9"/>
      <c r="O32" s="9"/>
      <c r="P32" s="9"/>
      <c r="Q32" s="9"/>
      <c r="R32" s="1"/>
      <c r="S32" s="1"/>
      <c r="T32" s="1"/>
      <c r="U32" s="1"/>
      <c r="W32" s="80"/>
      <c r="X32" s="1"/>
      <c r="Y32" s="81" t="s">
        <v>19</v>
      </c>
      <c r="Z32" s="74">
        <f>+AVERAGE(Z27:Z31)</f>
        <v>5.4410282796783607</v>
      </c>
      <c r="AA32" s="1"/>
      <c r="AB32" s="1"/>
      <c r="AC32" s="64"/>
      <c r="AJ32" s="89">
        <f t="shared" si="60"/>
        <v>0.16666666666666666</v>
      </c>
      <c r="AK32" s="89">
        <f t="shared" si="61"/>
        <v>0.2</v>
      </c>
      <c r="AL32" s="89">
        <f t="shared" si="62"/>
        <v>0.25</v>
      </c>
      <c r="AM32" s="89">
        <f t="shared" si="63"/>
        <v>0.25</v>
      </c>
      <c r="AN32" s="89">
        <f t="shared" si="64"/>
        <v>0.33333333333333331</v>
      </c>
      <c r="AO32" s="89">
        <f t="shared" si="65"/>
        <v>0.5</v>
      </c>
      <c r="AP32" s="89">
        <f t="shared" si="66"/>
        <v>0.25</v>
      </c>
      <c r="AQ32" s="89">
        <f t="shared" si="67"/>
        <v>0.33333333333333331</v>
      </c>
      <c r="AR32" s="89">
        <f t="shared" si="68"/>
        <v>0.33333333333333331</v>
      </c>
      <c r="AS32" s="89">
        <f t="shared" si="69"/>
        <v>0.16666666666666666</v>
      </c>
      <c r="AT32" s="89">
        <f t="shared" si="70"/>
        <v>0.2</v>
      </c>
      <c r="AU32" s="89">
        <f t="shared" si="71"/>
        <v>0.25</v>
      </c>
      <c r="AV32" s="89">
        <f t="shared" si="72"/>
        <v>1</v>
      </c>
      <c r="AW32" s="89">
        <f t="shared" si="73"/>
        <v>1</v>
      </c>
      <c r="AX32" s="89">
        <f t="shared" si="74"/>
        <v>1</v>
      </c>
    </row>
  </sheetData>
  <mergeCells count="15">
    <mergeCell ref="AV27:AX27"/>
    <mergeCell ref="AJ20:AL20"/>
    <mergeCell ref="AM20:AO20"/>
    <mergeCell ref="AP20:AR20"/>
    <mergeCell ref="AJ27:AL27"/>
    <mergeCell ref="AM27:AO27"/>
    <mergeCell ref="AP27:AR27"/>
    <mergeCell ref="AS27:AU27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0391-C198-423A-B6E2-DB7915214982}">
  <dimension ref="A3:AY32"/>
  <sheetViews>
    <sheetView topLeftCell="Y6" workbookViewId="0">
      <selection activeCell="AJ15" sqref="AJ15"/>
    </sheetView>
  </sheetViews>
  <sheetFormatPr defaultColWidth="9.140625" defaultRowHeight="15" x14ac:dyDescent="0.25"/>
  <cols>
    <col min="1" max="1" width="9.140625" style="63"/>
    <col min="2" max="2" width="29.7109375" style="1" bestFit="1" customWidth="1"/>
    <col min="3" max="11" width="9.140625" style="1"/>
    <col min="12" max="12" width="9.140625" style="64"/>
    <col min="13" max="13" width="9.140625" style="63"/>
    <col min="14" max="21" width="9.140625" style="1"/>
    <col min="22" max="22" width="9.140625" style="64"/>
    <col min="23" max="23" width="26.28515625" style="63" customWidth="1"/>
    <col min="24" max="24" width="9.140625" style="1"/>
    <col min="25" max="25" width="10.140625" style="1" customWidth="1"/>
    <col min="26" max="28" width="9.140625" style="1"/>
    <col min="29" max="29" width="9.140625" style="64"/>
    <col min="30" max="44" width="9.140625" style="1"/>
    <col min="45" max="45" width="18.28515625" style="1" bestFit="1" customWidth="1"/>
    <col min="46" max="50" width="9.140625" style="1"/>
    <col min="51" max="51" width="18.28515625" style="1" bestFit="1" customWidth="1"/>
    <col min="52" max="16384" width="9.140625" style="1"/>
  </cols>
  <sheetData>
    <row r="3" spans="1:45" ht="15.75" thickBot="1" x14ac:dyDescent="0.3">
      <c r="B3" s="48" t="s">
        <v>0</v>
      </c>
      <c r="W3" s="90" t="s">
        <v>23</v>
      </c>
      <c r="AE3" s="86" t="s">
        <v>20</v>
      </c>
      <c r="AF3" s="91" t="s">
        <v>21</v>
      </c>
      <c r="AG3" s="91"/>
      <c r="AH3" s="91"/>
      <c r="AJ3" s="93" t="s">
        <v>22</v>
      </c>
      <c r="AK3" s="94"/>
      <c r="AL3" s="94"/>
      <c r="AM3" s="94"/>
      <c r="AN3" s="94"/>
      <c r="AO3" s="94"/>
      <c r="AP3" s="94"/>
      <c r="AQ3" s="94"/>
      <c r="AR3" s="95"/>
      <c r="AS3" s="100" t="s">
        <v>24</v>
      </c>
    </row>
    <row r="4" spans="1:45" x14ac:dyDescent="0.25">
      <c r="A4" s="4">
        <v>0</v>
      </c>
      <c r="B4" s="39" t="s">
        <v>1</v>
      </c>
      <c r="C4" s="5">
        <v>1</v>
      </c>
      <c r="D4" s="5">
        <v>2</v>
      </c>
      <c r="E4" s="6">
        <v>3</v>
      </c>
      <c r="F4" s="13"/>
      <c r="G4" s="13"/>
      <c r="L4" s="66" t="s">
        <v>17</v>
      </c>
      <c r="M4" s="14">
        <v>1</v>
      </c>
      <c r="N4" s="5">
        <v>2</v>
      </c>
      <c r="O4" s="6">
        <v>3</v>
      </c>
      <c r="P4" s="13"/>
      <c r="Q4" s="13"/>
      <c r="V4" s="83">
        <v>0</v>
      </c>
      <c r="W4" s="16" t="s">
        <v>18</v>
      </c>
      <c r="Y4" s="13"/>
      <c r="AC4" s="67" t="s">
        <v>17</v>
      </c>
      <c r="AE4" s="87">
        <v>1</v>
      </c>
      <c r="AF4" s="88">
        <v>1</v>
      </c>
      <c r="AG4" s="88">
        <f>+AE4</f>
        <v>1</v>
      </c>
      <c r="AH4" s="88">
        <v>1</v>
      </c>
      <c r="AJ4" s="96"/>
      <c r="AK4" s="97"/>
      <c r="AL4" s="97"/>
      <c r="AM4" s="97"/>
      <c r="AN4" s="97"/>
      <c r="AO4" s="97"/>
      <c r="AP4" s="97"/>
      <c r="AQ4" s="97"/>
      <c r="AR4" s="98"/>
      <c r="AS4" s="100"/>
    </row>
    <row r="5" spans="1:45" x14ac:dyDescent="0.25">
      <c r="A5" s="7">
        <v>1</v>
      </c>
      <c r="B5" s="1" t="s">
        <v>2</v>
      </c>
      <c r="C5" s="9">
        <f>+GEOMEAN('1'!C5,'2'!C5,'3'!C5,'4'!C5,'5'!C5,'6'!C5,'7'!C5,'8'!C5,'9'!C5,'10'!C5,'11'!C5,'12'!C5,'13'!C5,'14'!C5)</f>
        <v>1</v>
      </c>
      <c r="D5" s="9">
        <f>+GEOMEAN('1'!D5,'2'!D5,'3'!D5,'4'!D5,'5'!D5,'6'!D5,'7'!D5,'8'!D5,'9'!D5,'10'!D5,'11'!D5,'12'!D5,'13'!D5,'14'!D5)</f>
        <v>1.7948229213792879</v>
      </c>
      <c r="E5" s="9">
        <f>+GEOMEAN('1'!E5,'2'!E5,'3'!E5,'4'!E5,'5'!E5,'6'!E5,'7'!E5,'8'!E5,'9'!E5,'10'!E5,'11'!E5,'12'!E5,'13'!E5,'14'!E5)</f>
        <v>0.82033535600763796</v>
      </c>
      <c r="F5" s="9"/>
      <c r="G5" s="9"/>
      <c r="L5" s="68">
        <f>+AC5</f>
        <v>4.0496956154608575E-3</v>
      </c>
      <c r="M5" s="69">
        <f>+C5/C$8</f>
        <v>0.36020827036984593</v>
      </c>
      <c r="N5" s="70">
        <f t="shared" ref="N5:O7" si="0">+D5/D$8</f>
        <v>0.39220907658158899</v>
      </c>
      <c r="O5" s="71">
        <f t="shared" si="0"/>
        <v>0.34443237451649117</v>
      </c>
      <c r="P5" s="9"/>
      <c r="Q5" s="9"/>
      <c r="V5" s="84">
        <v>1</v>
      </c>
      <c r="W5" s="72">
        <f t="shared" ref="W5:W7" si="1">+AVERAGE(M5:U5)</f>
        <v>0.36561657382264201</v>
      </c>
      <c r="Y5" s="73">
        <f t="array" ref="Y5:Y7">+MMULT(C5:E7,W5:W7)</f>
        <v>1.0987593081306024</v>
      </c>
      <c r="Z5" s="74">
        <f>+Y5/W5</f>
        <v>3.0052229214959021</v>
      </c>
      <c r="AA5" s="74">
        <f>+(Z9-3)/2</f>
        <v>2.3488234569672972E-3</v>
      </c>
      <c r="AB5" s="74">
        <v>0.57999999999999996</v>
      </c>
      <c r="AC5" s="75">
        <f>+AA5/AB5</f>
        <v>4.0496956154608575E-3</v>
      </c>
      <c r="AE5" s="87">
        <v>2</v>
      </c>
      <c r="AF5" s="88">
        <v>1</v>
      </c>
      <c r="AG5" s="88">
        <f t="shared" ref="AG5:AG12" si="2">+AE5</f>
        <v>2</v>
      </c>
      <c r="AH5" s="88">
        <f>+AG5+1</f>
        <v>3</v>
      </c>
      <c r="AJ5" s="92"/>
      <c r="AK5" s="92"/>
      <c r="AL5" s="92"/>
      <c r="AM5" s="92"/>
      <c r="AN5" s="92"/>
      <c r="AO5" s="92"/>
      <c r="AP5" s="92"/>
      <c r="AQ5" s="92"/>
      <c r="AR5" s="92"/>
      <c r="AS5" s="99"/>
    </row>
    <row r="6" spans="1:45" x14ac:dyDescent="0.25">
      <c r="A6" s="7">
        <v>2</v>
      </c>
      <c r="B6" s="1" t="s">
        <v>3</v>
      </c>
      <c r="C6" s="9">
        <f>+GEOMEAN('1'!C6,'2'!C6,'3'!C6,'4'!C6,'5'!C6,'6'!C6,'7'!C6,'8'!C6,'9'!C6,'10'!C6,'11'!C6,'12'!C6,'13'!C6,'14'!C6)</f>
        <v>0.55715802828700156</v>
      </c>
      <c r="D6" s="9">
        <f>+GEOMEAN('1'!D6,'2'!D6,'3'!D6,'4'!D6,'5'!D6,'6'!D6,'7'!D6,'8'!D6,'9'!D6,'10'!D6,'11'!D6,'12'!D6,'13'!D6,'14'!D6)</f>
        <v>1</v>
      </c>
      <c r="E6" s="9">
        <f>+GEOMEAN('1'!E6,'2'!E6,'3'!E6,'4'!E6,'5'!E6,'6'!E6,'7'!E6,'8'!E6,'9'!E6,'10'!E6,'11'!E6,'12'!E6,'13'!E6,'14'!E6)</f>
        <v>0.56136687845627409</v>
      </c>
      <c r="F6" s="9"/>
      <c r="G6" s="9"/>
      <c r="L6" s="1"/>
      <c r="M6" s="69">
        <f t="shared" ref="M6:M7" si="3">+C6/C$8</f>
        <v>0.20069292969193453</v>
      </c>
      <c r="N6" s="70">
        <f t="shared" si="0"/>
        <v>0.2185224357844637</v>
      </c>
      <c r="O6" s="71">
        <f t="shared" si="0"/>
        <v>0.23569985799783655</v>
      </c>
      <c r="P6" s="9"/>
      <c r="Q6" s="9"/>
      <c r="V6" s="84">
        <v>2</v>
      </c>
      <c r="W6" s="72">
        <f t="shared" si="1"/>
        <v>0.21830507449141159</v>
      </c>
      <c r="Y6" s="73">
        <v>0.65558388935065537</v>
      </c>
      <c r="Z6" s="74">
        <f t="shared" ref="Z6:Z7" si="4">+Y6/W6</f>
        <v>3.0030629882423869</v>
      </c>
      <c r="AE6" s="87">
        <v>3</v>
      </c>
      <c r="AF6" s="88">
        <f>+AG6-1</f>
        <v>2</v>
      </c>
      <c r="AG6" s="88">
        <f t="shared" si="2"/>
        <v>3</v>
      </c>
      <c r="AH6" s="88">
        <f>+AG6+1</f>
        <v>4</v>
      </c>
      <c r="AJ6" s="89">
        <f>+MIN('1'!AJ6,'2'!AJ6,'3'!AJ6,'4'!AJ6,'5'!AJ6,'6'!AJ6,'7'!AJ6,'8'!AJ6,'9'!AJ6,'10'!AJ6,'11'!AJ6,'12'!AJ6,'13'!AJ6,'14'!AJ6)</f>
        <v>1</v>
      </c>
      <c r="AK6" s="89">
        <f>+GEOMEAN('1'!AK6,'2'!AK6,'3'!AK6,'4'!AK6,'5'!AK6,'6'!AK6,'7'!AK6,'8'!AK6,'9'!AK6,'10'!AK6,'11'!AK6,'12'!AK6,'13'!AK6,'14'!AK6)</f>
        <v>1</v>
      </c>
      <c r="AL6" s="89">
        <f>+MAX('1'!AL6,'2'!AL6,'3'!AL6,'4'!AL6,'5'!AL6,'6'!AL6,'7'!AL6,'8'!AL6,'9'!AL6,'10'!AL6,'11'!AL6,'12'!AL6,'13'!AL6,'14'!AL6)</f>
        <v>1</v>
      </c>
      <c r="AM6" s="89">
        <f>+MIN('1'!AM6,'2'!AM6,'3'!AM6,'4'!AM6,'5'!AM6,'6'!AM6,'7'!AM6,'8'!AM6,'9'!AM6,'10'!AM6,'11'!AM6,'12'!AM6,'13'!AM6,'14'!AM6)</f>
        <v>0.33333333333333331</v>
      </c>
      <c r="AN6" s="89">
        <f>+GEOMEAN('1'!AN6,'2'!AN6,'3'!AN6,'4'!AN6,'5'!AN6,'6'!AN6,'7'!AN6,'8'!AN6,'9'!AN6,'10'!AN6,'11'!AN6,'12'!AN6,'13'!AN6,'14'!AN6)</f>
        <v>1.7948229213792879</v>
      </c>
      <c r="AO6" s="89">
        <f>+MAX('1'!AO6,'2'!AO6,'3'!AO6,'4'!AO6,'5'!AO6,'6'!AO6,'7'!AO6,'8'!AO6,'9'!AO6,'10'!AO6,'11'!AO6,'12'!AO6,'13'!AO6,'14'!AO6)</f>
        <v>6</v>
      </c>
      <c r="AP6" s="89">
        <f>+MIN('1'!AP6,'2'!AP6,'3'!AP6,'4'!AP6,'5'!AP6,'6'!AP6,'7'!AP6,'8'!AP6,'9'!AP6,'10'!AP6,'11'!AP6,'12'!AP6,'13'!AP6,'14'!AP6)</f>
        <v>0.14285714285714285</v>
      </c>
      <c r="AQ6" s="89">
        <f>+GEOMEAN('1'!AQ6,'2'!AQ6,'3'!AQ6,'4'!AQ6,'5'!AQ6,'6'!AQ6,'7'!AQ6,'8'!AQ6,'9'!AQ6,'10'!AQ6,'11'!AQ6,'12'!AQ6,'13'!AQ6,'14'!AQ6)</f>
        <v>0.82033535600763796</v>
      </c>
      <c r="AR6" s="89">
        <f>+MAX('1'!AR6,'2'!AR6,'3'!AR6,'4'!AR6,'5'!AR6,'6'!AR6,'7'!AR6,'8'!AR6,'9'!AR6,'10'!AR6,'11'!AR6,'12'!AR6,'13'!AR6,'14'!AR6)</f>
        <v>5</v>
      </c>
      <c r="AS6" s="99">
        <v>0.34088187543379</v>
      </c>
    </row>
    <row r="7" spans="1:45" ht="15.75" thickBot="1" x14ac:dyDescent="0.3">
      <c r="A7" s="8">
        <v>3</v>
      </c>
      <c r="B7" s="40" t="s">
        <v>4</v>
      </c>
      <c r="C7" s="9">
        <f>+GEOMEAN('1'!C7,'2'!C7,'3'!C7,'4'!C7,'5'!C7,'6'!C7,'7'!C7,'8'!C7,'9'!C7,'10'!C7,'11'!C7,'12'!C7,'13'!C7,'14'!C7)</f>
        <v>1.2190136542044754</v>
      </c>
      <c r="D7" s="9">
        <f>+GEOMEAN('1'!D7,'2'!D7,'3'!D7,'4'!D7,'5'!D7,'6'!D7,'7'!D7,'8'!D7,'9'!D7,'10'!D7,'11'!D7,'12'!D7,'13'!D7,'14'!D7)</f>
        <v>1.7813662301380182</v>
      </c>
      <c r="E7" s="9">
        <f>+GEOMEAN('1'!E7,'2'!E7,'3'!E7,'4'!E7,'5'!E7,'6'!E7,'7'!E7,'8'!E7,'9'!E7,'10'!E7,'11'!E7,'12'!E7,'13'!E7,'14'!E7)</f>
        <v>1</v>
      </c>
      <c r="F7" s="9"/>
      <c r="G7" s="9"/>
      <c r="L7" s="1"/>
      <c r="M7" s="76">
        <f t="shared" si="3"/>
        <v>0.43909879993821954</v>
      </c>
      <c r="N7" s="77">
        <f t="shared" si="0"/>
        <v>0.38926848763394722</v>
      </c>
      <c r="O7" s="78">
        <f t="shared" si="0"/>
        <v>0.41986776748567228</v>
      </c>
      <c r="P7" s="9"/>
      <c r="Q7" s="9"/>
      <c r="V7" s="85">
        <v>3</v>
      </c>
      <c r="W7" s="72">
        <f t="shared" si="1"/>
        <v>0.41607835168594637</v>
      </c>
      <c r="Y7" s="73">
        <v>1.2506512349459706</v>
      </c>
      <c r="Z7" s="74">
        <f t="shared" si="4"/>
        <v>3.0058070310035148</v>
      </c>
      <c r="AE7" s="87">
        <v>4</v>
      </c>
      <c r="AF7" s="88">
        <f t="shared" ref="AF7:AF11" si="5">+AG7-1</f>
        <v>3</v>
      </c>
      <c r="AG7" s="88">
        <f t="shared" si="2"/>
        <v>4</v>
      </c>
      <c r="AH7" s="88">
        <f t="shared" ref="AH7:AH11" si="6">+AG7+1</f>
        <v>5</v>
      </c>
      <c r="AJ7" s="89">
        <f>+MIN('1'!AJ7,'2'!AJ7,'3'!AJ7,'4'!AJ7,'5'!AJ7,'6'!AJ7,'7'!AJ7,'8'!AJ7,'9'!AJ7,'10'!AJ7,'11'!AJ7,'12'!AJ7,'13'!AJ7,'14'!AJ7)</f>
        <v>0.16666666666666666</v>
      </c>
      <c r="AK7" s="89">
        <f>+GEOMEAN('1'!AK7,'2'!AK7,'3'!AK7,'4'!AK7,'5'!AK7,'6'!AK7,'7'!AK7,'8'!AK7,'9'!AK7,'10'!AK7,'11'!AK7,'12'!AK7,'13'!AK7,'14'!AK7)</f>
        <v>0.55715802828700156</v>
      </c>
      <c r="AL7" s="89">
        <f>+MAX('1'!AL7,'2'!AL7,'3'!AL7,'4'!AL7,'5'!AL7,'6'!AL7,'7'!AL7,'8'!AL7,'9'!AL7,'10'!AL7,'11'!AL7,'12'!AL7,'13'!AL7,'14'!AL7)</f>
        <v>3</v>
      </c>
      <c r="AM7" s="89">
        <f>+MIN('1'!AM7,'2'!AM7,'3'!AM7,'4'!AM7,'5'!AM7,'6'!AM7,'7'!AM7,'8'!AM7,'9'!AM7,'10'!AM7,'11'!AM7,'12'!AM7,'13'!AM7,'14'!AM7)</f>
        <v>1</v>
      </c>
      <c r="AN7" s="89">
        <f>+GEOMEAN('1'!AN7,'2'!AN7,'3'!AN7,'4'!AN7,'5'!AN7,'6'!AN7,'7'!AN7,'8'!AN7,'9'!AN7,'10'!AN7,'11'!AN7,'12'!AN7,'13'!AN7,'14'!AN7)</f>
        <v>1</v>
      </c>
      <c r="AO7" s="89">
        <f>+MAX('1'!AO7,'2'!AO7,'3'!AO7,'4'!AO7,'5'!AO7,'6'!AO7,'7'!AO7,'8'!AO7,'9'!AO7,'10'!AO7,'11'!AO7,'12'!AO7,'13'!AO7,'14'!AO7)</f>
        <v>1</v>
      </c>
      <c r="AP7" s="89">
        <f>+MIN('1'!AP7,'2'!AP7,'3'!AP7,'4'!AP7,'5'!AP7,'6'!AP7,'7'!AP7,'8'!AP7,'9'!AP7,'10'!AP7,'11'!AP7,'12'!AP7,'13'!AP7,'14'!AP7)</f>
        <v>0.14285714285714285</v>
      </c>
      <c r="AQ7" s="89">
        <f>+GEOMEAN('1'!AQ7,'2'!AQ7,'3'!AQ7,'4'!AQ7,'5'!AQ7,'6'!AQ7,'7'!AQ7,'8'!AQ7,'9'!AQ7,'10'!AQ7,'11'!AQ7,'12'!AQ7,'13'!AQ7,'14'!AQ7)</f>
        <v>0.56136687845627409</v>
      </c>
      <c r="AR7" s="89">
        <f>+MAX('1'!AR7,'2'!AR7,'3'!AR7,'4'!AR7,'5'!AR7,'6'!AR7,'7'!AR7,'8'!AR7,'9'!AR7,'10'!AR7,'11'!AR7,'12'!AR7,'13'!AR7,'14'!AR7)</f>
        <v>4</v>
      </c>
      <c r="AS7" s="99">
        <v>0.31350425273096799</v>
      </c>
    </row>
    <row r="8" spans="1:45" x14ac:dyDescent="0.25">
      <c r="A8" s="7"/>
      <c r="C8" s="2">
        <f>+SUM(C5:C7)</f>
        <v>2.7761716824914768</v>
      </c>
      <c r="D8" s="2">
        <f>+SUM(D5:D7)</f>
        <v>4.5761891515173065</v>
      </c>
      <c r="E8" s="2">
        <f>+SUM(E5:E7)</f>
        <v>2.381702234463912</v>
      </c>
      <c r="F8" s="9"/>
      <c r="G8" s="9"/>
      <c r="L8" s="1"/>
      <c r="M8" s="79"/>
      <c r="N8" s="2"/>
      <c r="O8" s="2"/>
      <c r="P8" s="9"/>
      <c r="Q8" s="9"/>
      <c r="W8" s="80"/>
      <c r="Y8" s="73"/>
      <c r="Z8" s="74"/>
      <c r="AE8" s="87">
        <v>5</v>
      </c>
      <c r="AF8" s="88">
        <f t="shared" si="5"/>
        <v>4</v>
      </c>
      <c r="AG8" s="88">
        <f t="shared" si="2"/>
        <v>5</v>
      </c>
      <c r="AH8" s="88">
        <f t="shared" si="6"/>
        <v>6</v>
      </c>
      <c r="AJ8" s="89">
        <f>+MIN('1'!AJ8,'2'!AJ8,'3'!AJ8,'4'!AJ8,'5'!AJ8,'6'!AJ8,'7'!AJ8,'8'!AJ8,'9'!AJ8,'10'!AJ8,'11'!AJ8,'12'!AJ8,'13'!AJ8,'14'!AJ8)</f>
        <v>0.16666666666666666</v>
      </c>
      <c r="AK8" s="89">
        <f>+GEOMEAN('1'!AK8,'2'!AK8,'3'!AK8,'4'!AK8,'5'!AK8,'6'!AK8,'7'!AK8,'8'!AK8,'9'!AK8,'10'!AK8,'11'!AK8,'12'!AK8,'13'!AK8,'14'!AK8)</f>
        <v>1.2190136542044754</v>
      </c>
      <c r="AL8" s="89">
        <f>+MAX('1'!AL8,'2'!AL8,'3'!AL8,'4'!AL8,'5'!AL8,'6'!AL8,'7'!AL8,'8'!AL8,'9'!AL8,'10'!AL8,'11'!AL8,'12'!AL8,'13'!AL8,'14'!AL8)</f>
        <v>7</v>
      </c>
      <c r="AM8" s="89">
        <f>+MIN('1'!AM8,'2'!AM8,'3'!AM8,'4'!AM8,'5'!AM8,'6'!AM8,'7'!AM8,'8'!AM8,'9'!AM8,'10'!AM8,'11'!AM8,'12'!AM8,'13'!AM8,'14'!AM8)</f>
        <v>0.2</v>
      </c>
      <c r="AN8" s="89">
        <f>+GEOMEAN('1'!AN8,'2'!AN8,'3'!AN8,'4'!AN8,'5'!AN8,'6'!AN8,'7'!AN8,'8'!AN8,'9'!AN8,'10'!AN8,'11'!AN8,'12'!AN8,'13'!AN8,'14'!AN8)</f>
        <v>1.7813662301380182</v>
      </c>
      <c r="AO8" s="89">
        <f>+MAX('1'!AO8,'2'!AO8,'3'!AO8,'4'!AO8,'5'!AO8,'6'!AO8,'7'!AO8,'8'!AO8,'9'!AO8,'10'!AO8,'11'!AO8,'12'!AO8,'13'!AO8,'14'!AO8)</f>
        <v>7</v>
      </c>
      <c r="AP8" s="89">
        <f>+MIN('1'!AP8,'2'!AP8,'3'!AP8,'4'!AP8,'5'!AP8,'6'!AP8,'7'!AP8,'8'!AP8,'9'!AP8,'10'!AP8,'11'!AP8,'12'!AP8,'13'!AP8,'14'!AP8)</f>
        <v>1</v>
      </c>
      <c r="AQ8" s="89">
        <f>+GEOMEAN('1'!AQ8,'2'!AQ8,'3'!AQ8,'4'!AQ8,'5'!AQ8,'6'!AQ8,'7'!AQ8,'8'!AQ8,'9'!AQ8,'10'!AQ8,'11'!AQ8,'12'!AQ8,'13'!AQ8,'14'!AQ8)</f>
        <v>1</v>
      </c>
      <c r="AR8" s="89">
        <f>+MAX('1'!AR8,'2'!AR8,'3'!AR8,'4'!AR8,'5'!AR8,'6'!AR8,'7'!AR8,'8'!AR8,'9'!AR8,'10'!AR8,'11'!AR8,'12'!AR8,'13'!AR8,'14'!AR8)</f>
        <v>1</v>
      </c>
      <c r="AS8" s="99">
        <v>0.345613871835242</v>
      </c>
    </row>
    <row r="9" spans="1:45" x14ac:dyDescent="0.25">
      <c r="A9" s="7"/>
      <c r="C9" s="9"/>
      <c r="D9" s="9"/>
      <c r="E9" s="9"/>
      <c r="F9" s="9"/>
      <c r="G9" s="9"/>
      <c r="M9" s="79"/>
      <c r="N9" s="2"/>
      <c r="O9" s="2"/>
      <c r="P9" s="2"/>
      <c r="Q9" s="2"/>
      <c r="W9" s="80"/>
      <c r="Y9" s="81" t="s">
        <v>19</v>
      </c>
      <c r="Z9" s="74">
        <f>+AVERAGE(Z5:Z8)</f>
        <v>3.0046976469139346</v>
      </c>
      <c r="AE9" s="87">
        <v>6</v>
      </c>
      <c r="AF9" s="88">
        <f t="shared" si="5"/>
        <v>5</v>
      </c>
      <c r="AG9" s="88">
        <f t="shared" si="2"/>
        <v>6</v>
      </c>
      <c r="AH9" s="88">
        <f t="shared" si="6"/>
        <v>7</v>
      </c>
    </row>
    <row r="10" spans="1:45" ht="15.75" thickBot="1" x14ac:dyDescent="0.3">
      <c r="C10" s="2"/>
      <c r="D10" s="2"/>
      <c r="E10" s="2"/>
      <c r="F10" s="2"/>
      <c r="G10" s="2"/>
      <c r="AE10" s="87">
        <v>7</v>
      </c>
      <c r="AF10" s="88">
        <f t="shared" si="5"/>
        <v>6</v>
      </c>
      <c r="AG10" s="88">
        <f t="shared" si="2"/>
        <v>7</v>
      </c>
      <c r="AH10" s="88">
        <f t="shared" si="6"/>
        <v>8</v>
      </c>
    </row>
    <row r="11" spans="1:45" x14ac:dyDescent="0.25">
      <c r="A11" s="14">
        <v>0</v>
      </c>
      <c r="B11" s="15" t="s">
        <v>2</v>
      </c>
      <c r="C11" s="5">
        <v>1</v>
      </c>
      <c r="D11" s="5">
        <v>2</v>
      </c>
      <c r="E11" s="5">
        <v>3</v>
      </c>
      <c r="F11" s="6">
        <v>4</v>
      </c>
      <c r="G11" s="2"/>
      <c r="L11" s="66" t="s">
        <v>17</v>
      </c>
      <c r="M11" s="14">
        <v>1</v>
      </c>
      <c r="N11" s="5">
        <v>2</v>
      </c>
      <c r="O11" s="5">
        <v>3</v>
      </c>
      <c r="P11" s="6">
        <v>4</v>
      </c>
      <c r="Q11" s="13"/>
      <c r="V11" s="14">
        <v>0</v>
      </c>
      <c r="W11" s="16" t="s">
        <v>18</v>
      </c>
      <c r="Y11" s="13"/>
      <c r="AC11" s="67" t="s">
        <v>17</v>
      </c>
      <c r="AE11" s="87">
        <v>8</v>
      </c>
      <c r="AF11" s="88">
        <f t="shared" si="5"/>
        <v>7</v>
      </c>
      <c r="AG11" s="88">
        <f t="shared" si="2"/>
        <v>8</v>
      </c>
      <c r="AH11" s="88">
        <f t="shared" si="6"/>
        <v>9</v>
      </c>
    </row>
    <row r="12" spans="1:45" x14ac:dyDescent="0.25">
      <c r="A12" s="16">
        <v>1</v>
      </c>
      <c r="B12" s="51" t="s">
        <v>5</v>
      </c>
      <c r="C12" s="9">
        <f>+GEOMEAN('1'!C12,'2'!C12,'3'!C12,'4'!C12,'5'!C12,'6'!C12,'7'!C12,'8'!C12,'9'!C12,'10'!C12,'11'!C12,'12'!C12,'13'!C12,'14'!C12)</f>
        <v>1</v>
      </c>
      <c r="D12" s="9">
        <f>+GEOMEAN('1'!D12,'2'!D12,'3'!D12,'4'!D12,'5'!D12,'6'!D12,'7'!D12,'8'!D12,'9'!D12,'10'!D12,'11'!D12,'12'!D12,'13'!D12,'14'!D12)</f>
        <v>2.5076456146835775</v>
      </c>
      <c r="E12" s="9">
        <f>+GEOMEAN('1'!E12,'2'!E12,'3'!E12,'4'!E12,'5'!E12,'6'!E12,'7'!E12,'8'!E12,'9'!E12,'10'!E12,'11'!E12,'12'!E12,'13'!E12,'14'!E12)</f>
        <v>1.7664423302292562</v>
      </c>
      <c r="F12" s="9">
        <f>+GEOMEAN('1'!F12,'2'!F12,'3'!F12,'4'!F12,'5'!F12,'6'!F12,'7'!F12,'8'!F12,'9'!F12,'10'!F12,'11'!F12,'12'!F12,'13'!F12,'14'!F12)</f>
        <v>2.0998186391671911</v>
      </c>
      <c r="G12" s="2"/>
      <c r="L12" s="68">
        <f>+AC12</f>
        <v>7.7607111727711557E-4</v>
      </c>
      <c r="M12" s="69">
        <f>+C12/C$16</f>
        <v>0.40964775216024707</v>
      </c>
      <c r="N12" s="70">
        <f t="shared" ref="N12:P15" si="7">+D12/D$16</f>
        <v>0.4043947648930426</v>
      </c>
      <c r="O12" s="70">
        <f t="shared" si="7"/>
        <v>0.41605846995596379</v>
      </c>
      <c r="P12" s="71">
        <f t="shared" si="7"/>
        <v>0.40569593265311388</v>
      </c>
      <c r="Q12" s="9"/>
      <c r="V12" s="16">
        <v>1</v>
      </c>
      <c r="W12" s="72">
        <f t="shared" ref="W12:W15" si="8">+AVERAGE(M12:U12)</f>
        <v>0.40894922991559179</v>
      </c>
      <c r="Y12" s="73">
        <f t="array" ref="Y12:Y15">+MMULT(C12:F15,W12:W15)</f>
        <v>1.6367061621980774</v>
      </c>
      <c r="Z12" s="74">
        <f>+Y12/W12</f>
        <v>4.0022233628753821</v>
      </c>
      <c r="AA12" s="74">
        <f>+(Z16-4)/3</f>
        <v>6.9846400554940402E-4</v>
      </c>
      <c r="AB12" s="74">
        <v>0.9</v>
      </c>
      <c r="AC12" s="75">
        <f>+AA12/AB12</f>
        <v>7.7607111727711557E-4</v>
      </c>
      <c r="AE12" s="87">
        <v>9</v>
      </c>
      <c r="AF12" s="88">
        <f t="shared" ref="AF12" si="9">+AG12</f>
        <v>9</v>
      </c>
      <c r="AG12" s="88">
        <f t="shared" si="2"/>
        <v>9</v>
      </c>
      <c r="AH12" s="88">
        <f t="shared" ref="AH12" si="10">+AG12</f>
        <v>9</v>
      </c>
      <c r="AJ12" s="92"/>
      <c r="AK12" s="92"/>
      <c r="AL12" s="92"/>
      <c r="AM12" s="92"/>
      <c r="AN12" s="92"/>
      <c r="AO12" s="92"/>
      <c r="AP12" s="92"/>
      <c r="AQ12" s="92"/>
      <c r="AR12" s="92"/>
      <c r="AS12" s="1" t="s">
        <v>24</v>
      </c>
    </row>
    <row r="13" spans="1:45" x14ac:dyDescent="0.25">
      <c r="A13" s="16">
        <v>2</v>
      </c>
      <c r="B13" s="51" t="s">
        <v>6</v>
      </c>
      <c r="C13" s="9">
        <f>+GEOMEAN('1'!C13,'2'!C13,'3'!C13,'4'!C13,'5'!C13,'6'!C13,'7'!C13,'8'!C13,'9'!C13,'10'!C13,'11'!C13,'12'!C13,'13'!C13,'14'!C13)</f>
        <v>0.39878043139129249</v>
      </c>
      <c r="D13" s="9">
        <f>+GEOMEAN('1'!D13,'2'!D13,'3'!D13,'4'!D13,'5'!D13,'6'!D13,'7'!D13,'8'!D13,'9'!D13,'10'!D13,'11'!D13,'12'!D13,'13'!D13,'14'!D13)</f>
        <v>1</v>
      </c>
      <c r="E13" s="9">
        <f>+GEOMEAN('1'!E13,'2'!E13,'3'!E13,'4'!E13,'5'!E13,'6'!E13,'7'!E13,'8'!E13,'9'!E13,'10'!E13,'11'!E13,'12'!E13,'13'!E13,'14'!E13)</f>
        <v>0.70504796217400079</v>
      </c>
      <c r="F13" s="9">
        <f>+GEOMEAN('1'!F13,'2'!F13,'3'!F13,'4'!F13,'5'!F13,'6'!F13,'7'!F13,'8'!F13,'9'!F13,'10'!F13,'11'!F13,'12'!F13,'13'!F13,'14'!F13)</f>
        <v>0.7843164772531912</v>
      </c>
      <c r="G13" s="2"/>
      <c r="L13" s="1"/>
      <c r="M13" s="69">
        <f t="shared" ref="M13:M15" si="11">+C13/C$16</f>
        <v>0.16335950732493659</v>
      </c>
      <c r="N13" s="70">
        <f t="shared" si="7"/>
        <v>0.16126471879642784</v>
      </c>
      <c r="O13" s="70">
        <f t="shared" si="7"/>
        <v>0.16606326250663048</v>
      </c>
      <c r="P13" s="71">
        <f t="shared" si="7"/>
        <v>0.15153404146399857</v>
      </c>
      <c r="Q13" s="9"/>
      <c r="V13" s="16">
        <v>2</v>
      </c>
      <c r="W13" s="72">
        <f t="shared" si="8"/>
        <v>0.16055538252299839</v>
      </c>
      <c r="Y13" s="73">
        <v>0.64253923099852495</v>
      </c>
      <c r="Z13" s="74">
        <f t="shared" ref="Z13:Z15" si="12">+Y13/W13</f>
        <v>4.0019787621040104</v>
      </c>
      <c r="AE13" s="87">
        <f>1/AE5</f>
        <v>0.5</v>
      </c>
      <c r="AF13" s="88">
        <f t="shared" ref="AF13:AF20" si="13">1/AH5</f>
        <v>0.33333333333333331</v>
      </c>
      <c r="AG13" s="88">
        <f t="shared" ref="AG13:AG20" si="14">1/AG5</f>
        <v>0.5</v>
      </c>
      <c r="AH13" s="88">
        <f t="shared" ref="AH13:AH20" si="15">1/AF5</f>
        <v>1</v>
      </c>
      <c r="AJ13" s="89">
        <f>+MIN('1'!AJ13,'2'!AJ13,'3'!AJ13,'4'!AJ13,'5'!AJ13,'6'!AJ13,'7'!AJ13,'8'!AJ13,'9'!AJ13,'10'!AJ13,'11'!AJ13,'12'!AJ13,'13'!AJ13,'14'!AJ13)</f>
        <v>1</v>
      </c>
      <c r="AK13" s="89">
        <f>+GEOMEAN('1'!AK13,'2'!AK13,'3'!AK13,'4'!AK13,'5'!AK13,'6'!AK13,'7'!AK13,'8'!AK13,'9'!AK13,'10'!AK13,'11'!AK13,'12'!AK13,'13'!AK13,'14'!AK13)</f>
        <v>1</v>
      </c>
      <c r="AL13" s="89">
        <f>+MAX('1'!AL13,'2'!AL13,'3'!AL13,'4'!AL13,'5'!AL13,'6'!AL13,'7'!AL13,'8'!AL13,'9'!AL13,'10'!AL13,'11'!AL13,'12'!AL13,'13'!AL13,'14'!AL13)</f>
        <v>1</v>
      </c>
      <c r="AM13" s="89">
        <f>+MIN('1'!AM13,'2'!AM13,'3'!AM13,'4'!AM13,'5'!AM13,'6'!AM13,'7'!AM13,'8'!AM13,'9'!AM13,'10'!AM13,'11'!AM13,'12'!AM13,'13'!AM13,'14'!AM13)</f>
        <v>1</v>
      </c>
      <c r="AN13" s="89">
        <f>+GEOMEAN('1'!AN13,'2'!AN13,'3'!AN13,'4'!AN13,'5'!AN13,'6'!AN13,'7'!AN13,'8'!AN13,'9'!AN13,'10'!AN13,'11'!AN13,'12'!AN13,'13'!AN13,'14'!AN13)</f>
        <v>2.5076456146835775</v>
      </c>
      <c r="AO13" s="89">
        <f>+MAX('1'!AO13,'2'!AO13,'3'!AO13,'4'!AO13,'5'!AO13,'6'!AO13,'7'!AO13,'8'!AO13,'9'!AO13,'10'!AO13,'11'!AO13,'12'!AO13,'13'!AO13,'14'!AO13)</f>
        <v>7</v>
      </c>
      <c r="AP13" s="89">
        <f>+MIN('1'!AP13,'2'!AP13,'3'!AP13,'4'!AP13,'5'!AP13,'6'!AP13,'7'!AP13,'8'!AP13,'9'!AP13,'10'!AP13,'11'!AP13,'12'!AP13,'13'!AP13,'14'!AP13)</f>
        <v>0.14285714285714285</v>
      </c>
      <c r="AQ13" s="89">
        <f>+GEOMEAN('1'!AQ13,'2'!AQ13,'3'!AQ13,'4'!AQ13,'5'!AQ13,'6'!AQ13,'7'!AQ13,'8'!AQ13,'9'!AQ13,'10'!AQ13,'11'!AQ13,'12'!AQ13,'13'!AQ13,'14'!AQ13)</f>
        <v>1.7664423302292562</v>
      </c>
      <c r="AR13" s="89">
        <f>+MAX('1'!AR13,'2'!AR13,'3'!AR13,'4'!AR13,'5'!AR13,'6'!AR13,'7'!AR13,'8'!AR13,'9'!AR13,'10'!AR13,'11'!AR13,'12'!AR13,'13'!AR13,'14'!AR13)</f>
        <v>6</v>
      </c>
      <c r="AS13" s="1">
        <v>0.37128001477838701</v>
      </c>
    </row>
    <row r="14" spans="1:45" x14ac:dyDescent="0.25">
      <c r="A14" s="16">
        <v>3</v>
      </c>
      <c r="B14" s="51" t="s">
        <v>7</v>
      </c>
      <c r="C14" s="9">
        <f>+GEOMEAN('1'!C14,'2'!C14,'3'!C14,'4'!C14,'5'!C14,'6'!C14,'7'!C14,'8'!C14,'9'!C14,'10'!C14,'11'!C14,'12'!C14,'13'!C14,'14'!C14)</f>
        <v>0.5661096220844164</v>
      </c>
      <c r="D14" s="9">
        <f>+GEOMEAN('1'!D14,'2'!D14,'3'!D14,'4'!D14,'5'!D14,'6'!D14,'7'!D14,'8'!D14,'9'!D14,'10'!D14,'11'!D14,'12'!D14,'13'!D14,'14'!D14)</f>
        <v>1.4183432243623835</v>
      </c>
      <c r="E14" s="9">
        <f>+GEOMEAN('1'!E14,'2'!E14,'3'!E14,'4'!E14,'5'!E14,'6'!E14,'7'!E14,'8'!E14,'9'!E14,'10'!E14,'11'!E14,'12'!E14,'13'!E14,'14'!E14)</f>
        <v>1</v>
      </c>
      <c r="F14" s="9">
        <f>+GEOMEAN('1'!F14,'2'!F14,'3'!F14,'4'!F14,'5'!F14,'6'!F14,'7'!F14,'8'!F14,'9'!F14,'10'!F14,'11'!F14,'12'!F14,'13'!F14,'14'!F14)</f>
        <v>1.2917083420907465</v>
      </c>
      <c r="G14" s="2"/>
      <c r="L14" s="1"/>
      <c r="M14" s="69">
        <f t="shared" si="11"/>
        <v>0.23190553416316814</v>
      </c>
      <c r="N14" s="70">
        <f t="shared" si="7"/>
        <v>0.22872872123361856</v>
      </c>
      <c r="O14" s="70">
        <f t="shared" si="7"/>
        <v>0.23553470319179115</v>
      </c>
      <c r="P14" s="71">
        <f t="shared" si="7"/>
        <v>0.24956480087639982</v>
      </c>
      <c r="Q14" s="9"/>
      <c r="V14" s="16">
        <v>3</v>
      </c>
      <c r="W14" s="72">
        <f t="shared" si="8"/>
        <v>0.23643343986624443</v>
      </c>
      <c r="Y14" s="73">
        <v>0.94633760952210189</v>
      </c>
      <c r="Z14" s="74">
        <f t="shared" si="12"/>
        <v>4.0025539959891701</v>
      </c>
      <c r="AE14" s="87">
        <f>1/AE6</f>
        <v>0.33333333333333331</v>
      </c>
      <c r="AF14" s="88">
        <f t="shared" si="13"/>
        <v>0.25</v>
      </c>
      <c r="AG14" s="88">
        <f t="shared" si="14"/>
        <v>0.33333333333333331</v>
      </c>
      <c r="AH14" s="88">
        <f t="shared" si="15"/>
        <v>0.5</v>
      </c>
      <c r="AJ14" s="89">
        <f>+MIN('1'!AJ14,'2'!AJ14,'3'!AJ14,'4'!AJ14,'5'!AJ14,'6'!AJ14,'7'!AJ14,'8'!AJ14,'9'!AJ14,'10'!AJ14,'11'!AJ14,'12'!AJ14,'13'!AJ14,'14'!AJ14)</f>
        <v>0.14285714285714285</v>
      </c>
      <c r="AK14" s="89">
        <f>+GEOMEAN('1'!AK14,'2'!AK14,'3'!AK14,'4'!AK14,'5'!AK14,'6'!AK14,'7'!AK14,'8'!AK14,'9'!AK14,'10'!AK14,'11'!AK14,'12'!AK14,'13'!AK14,'14'!AK14)</f>
        <v>0.39878043139129249</v>
      </c>
      <c r="AL14" s="89">
        <f>+MAX('1'!AL14,'2'!AL14,'3'!AL14,'4'!AL14,'5'!AL14,'6'!AL14,'7'!AL14,'8'!AL14,'9'!AL14,'10'!AL14,'11'!AL14,'12'!AL14,'13'!AL14,'14'!AL14)</f>
        <v>1</v>
      </c>
      <c r="AM14" s="89">
        <f>+MIN('1'!AM14,'2'!AM14,'3'!AM14,'4'!AM14,'5'!AM14,'6'!AM14,'7'!AM14,'8'!AM14,'9'!AM14,'10'!AM14,'11'!AM14,'12'!AM14,'13'!AM14,'14'!AM14)</f>
        <v>1</v>
      </c>
      <c r="AN14" s="89">
        <f>+GEOMEAN('1'!AN14,'2'!AN14,'3'!AN14,'4'!AN14,'5'!AN14,'6'!AN14,'7'!AN14,'8'!AN14,'9'!AN14,'10'!AN14,'11'!AN14,'12'!AN14,'13'!AN14,'14'!AN14)</f>
        <v>1</v>
      </c>
      <c r="AO14" s="89">
        <f>+MAX('1'!AO14,'2'!AO14,'3'!AO14,'4'!AO14,'5'!AO14,'6'!AO14,'7'!AO14,'8'!AO14,'9'!AO14,'10'!AO14,'11'!AO14,'12'!AO14,'13'!AO14,'14'!AO14)</f>
        <v>1</v>
      </c>
      <c r="AP14" s="89">
        <f>+MIN('1'!AP14,'2'!AP14,'3'!AP14,'4'!AP14,'5'!AP14,'6'!AP14,'7'!AP14,'8'!AP14,'9'!AP14,'10'!AP14,'11'!AP14,'12'!AP14,'13'!AP14,'14'!AP14)</f>
        <v>0.14285714285714285</v>
      </c>
      <c r="AQ14" s="89">
        <f>+GEOMEAN('1'!AQ14,'2'!AQ14,'3'!AQ14,'4'!AQ14,'5'!AQ14,'6'!AQ14,'7'!AQ14,'8'!AQ14,'9'!AQ14,'10'!AQ14,'11'!AQ14,'12'!AQ14,'13'!AQ14,'14'!AQ14)</f>
        <v>0.70504796217400079</v>
      </c>
      <c r="AR14" s="89">
        <f>+MAX('1'!AR14,'2'!AR14,'3'!AR14,'4'!AR14,'5'!AR14,'6'!AR14,'7'!AR14,'8'!AR14,'9'!AR14,'10'!AR14,'11'!AR14,'12'!AR14,'13'!AR14,'14'!AR14)</f>
        <v>3</v>
      </c>
      <c r="AS14" s="1">
        <v>0.28253502838768502</v>
      </c>
    </row>
    <row r="15" spans="1:45" ht="15.75" thickBot="1" x14ac:dyDescent="0.3">
      <c r="A15" s="17">
        <v>4</v>
      </c>
      <c r="B15" s="38" t="s">
        <v>8</v>
      </c>
      <c r="C15" s="9">
        <f>+GEOMEAN('1'!C15,'2'!C15,'3'!C15,'4'!C15,'5'!C15,'6'!C15,'7'!C15,'8'!C15,'9'!C15,'10'!C15,'11'!C15,'12'!C15,'13'!C15,'14'!C15)</f>
        <v>0.47623160464782327</v>
      </c>
      <c r="D15" s="9">
        <f>+GEOMEAN('1'!D15,'2'!D15,'3'!D15,'4'!D15,'5'!D15,'6'!D15,'7'!D15,'8'!D15,'9'!D15,'10'!D15,'11'!D15,'12'!D15,'13'!D15,'14'!D15)</f>
        <v>1.2749955266809756</v>
      </c>
      <c r="E15" s="9">
        <f>+GEOMEAN('1'!E15,'2'!E15,'3'!E15,'4'!E15,'5'!E15,'6'!E15,'7'!E15,'8'!E15,'9'!E15,'10'!E15,'11'!E15,'12'!E15,'13'!E15,'14'!E15)</f>
        <v>0.77416856995860983</v>
      </c>
      <c r="F15" s="9">
        <f>+GEOMEAN('1'!F15,'2'!F15,'3'!F15,'4'!F15,'5'!F15,'6'!F15,'7'!F15,'8'!F15,'9'!F15,'10'!F15,'11'!F15,'12'!F15,'13'!F15,'14'!F15)</f>
        <v>1</v>
      </c>
      <c r="G15" s="2"/>
      <c r="L15" s="1"/>
      <c r="M15" s="76">
        <f t="shared" si="11"/>
        <v>0.19508720635164828</v>
      </c>
      <c r="N15" s="77">
        <f t="shared" si="7"/>
        <v>0.20561179507691096</v>
      </c>
      <c r="O15" s="77">
        <f t="shared" si="7"/>
        <v>0.18234356434561458</v>
      </c>
      <c r="P15" s="78">
        <f t="shared" si="7"/>
        <v>0.19320522500648768</v>
      </c>
      <c r="Q15" s="9"/>
      <c r="V15" s="17">
        <v>4</v>
      </c>
      <c r="W15" s="72">
        <f t="shared" si="8"/>
        <v>0.19406194769516538</v>
      </c>
      <c r="Y15" s="73">
        <v>0.77656322821038049</v>
      </c>
      <c r="Z15" s="74">
        <f t="shared" si="12"/>
        <v>4.0016254470980286</v>
      </c>
      <c r="AE15" s="87">
        <f t="shared" ref="AE15:AE20" si="16">1/AE7</f>
        <v>0.25</v>
      </c>
      <c r="AF15" s="88">
        <f t="shared" si="13"/>
        <v>0.2</v>
      </c>
      <c r="AG15" s="88">
        <f t="shared" si="14"/>
        <v>0.25</v>
      </c>
      <c r="AH15" s="88">
        <f t="shared" si="15"/>
        <v>0.33333333333333331</v>
      </c>
      <c r="AJ15" s="89">
        <f>+MIN('1'!AJ15,'2'!AJ15,'3'!AJ15,'4'!AJ15,'5'!AJ15,'6'!AJ15,'7'!AJ15,'8'!AJ15,'9'!AJ15,'10'!AJ15,'11'!AJ15,'12'!AJ15,'13'!AJ15,'14'!AJ15)</f>
        <v>0.14285714285714285</v>
      </c>
      <c r="AK15" s="89">
        <f>+GEOMEAN('1'!AK15,'2'!AK15,'3'!AK15,'4'!AK15,'5'!AK15,'6'!AK15,'7'!AK15,'8'!AK15,'9'!AK15,'10'!AK15,'11'!AK15,'12'!AK15,'13'!AK15,'14'!AK15)</f>
        <v>0.5661096220844164</v>
      </c>
      <c r="AL15" s="89">
        <f>+MAX('1'!AL15,'2'!AL15,'3'!AL15,'4'!AL15,'5'!AL15,'6'!AL15,'7'!AL15,'8'!AL15,'9'!AL15,'10'!AL15,'11'!AL15,'12'!AL15,'13'!AL15,'14'!AL15)</f>
        <v>7</v>
      </c>
      <c r="AM15" s="89">
        <f>+MIN('1'!AM15,'2'!AM15,'3'!AM15,'4'!AM15,'5'!AM15,'6'!AM15,'7'!AM15,'8'!AM15,'9'!AM15,'10'!AM15,'11'!AM15,'12'!AM15,'13'!AM15,'14'!AM15)</f>
        <v>0.25</v>
      </c>
      <c r="AN15" s="89">
        <f>+GEOMEAN('1'!AN15,'2'!AN15,'3'!AN15,'4'!AN15,'5'!AN15,'6'!AN15,'7'!AN15,'8'!AN15,'9'!AN15,'10'!AN15,'11'!AN15,'12'!AN15,'13'!AN15,'14'!AN15)</f>
        <v>1.4183432243623835</v>
      </c>
      <c r="AO15" s="89">
        <f>+MAX('1'!AO15,'2'!AO15,'3'!AO15,'4'!AO15,'5'!AO15,'6'!AO15,'7'!AO15,'8'!AO15,'9'!AO15,'10'!AO15,'11'!AO15,'12'!AO15,'13'!AO15,'14'!AO15)</f>
        <v>7</v>
      </c>
      <c r="AP15" s="89">
        <f>+MIN('1'!AP15,'2'!AP15,'3'!AP15,'4'!AP15,'5'!AP15,'6'!AP15,'7'!AP15,'8'!AP15,'9'!AP15,'10'!AP15,'11'!AP15,'12'!AP15,'13'!AP15,'14'!AP15)</f>
        <v>1</v>
      </c>
      <c r="AQ15" s="89">
        <f>+GEOMEAN('1'!AQ15,'2'!AQ15,'3'!AQ15,'4'!AQ15,'5'!AQ15,'6'!AQ15,'7'!AQ15,'8'!AQ15,'9'!AQ15,'10'!AQ15,'11'!AQ15,'12'!AQ15,'13'!AQ15,'14'!AQ15)</f>
        <v>1</v>
      </c>
      <c r="AR15" s="89">
        <f>+MAX('1'!AR15,'2'!AR15,'3'!AR15,'4'!AR15,'5'!AR15,'6'!AR15,'7'!AR15,'8'!AR15,'9'!AR15,'10'!AR15,'11'!AR15,'12'!AR15,'13'!AR15,'14'!AR15)</f>
        <v>1</v>
      </c>
      <c r="AS15" s="1">
        <v>0.34618495683392803</v>
      </c>
    </row>
    <row r="16" spans="1:45" x14ac:dyDescent="0.25">
      <c r="A16" s="58"/>
      <c r="B16" s="53"/>
      <c r="C16" s="2">
        <f>+SUM(C12:C15)</f>
        <v>2.441121658123532</v>
      </c>
      <c r="D16" s="2">
        <f t="shared" ref="D16:F16" si="17">+SUM(D12:D15)</f>
        <v>6.2009843657269368</v>
      </c>
      <c r="E16" s="2">
        <f t="shared" si="17"/>
        <v>4.245658862361867</v>
      </c>
      <c r="F16" s="2">
        <f t="shared" si="17"/>
        <v>5.175843458511129</v>
      </c>
      <c r="G16" s="2"/>
      <c r="M16" s="79"/>
      <c r="N16" s="2"/>
      <c r="O16" s="2"/>
      <c r="P16" s="2"/>
      <c r="Q16" s="2"/>
      <c r="W16" s="80"/>
      <c r="Y16" s="81" t="s">
        <v>19</v>
      </c>
      <c r="Z16" s="74">
        <f>+AVERAGE(Z12:Z15)</f>
        <v>4.0020953920166482</v>
      </c>
      <c r="AE16" s="87">
        <f t="shared" si="16"/>
        <v>0.2</v>
      </c>
      <c r="AF16" s="88">
        <f t="shared" si="13"/>
        <v>0.16666666666666666</v>
      </c>
      <c r="AG16" s="88">
        <f t="shared" si="14"/>
        <v>0.2</v>
      </c>
      <c r="AH16" s="88">
        <f t="shared" si="15"/>
        <v>0.25</v>
      </c>
    </row>
    <row r="17" spans="1:51" x14ac:dyDescent="0.25">
      <c r="AE17" s="87">
        <f t="shared" si="16"/>
        <v>0.16666666666666666</v>
      </c>
      <c r="AF17" s="88">
        <f t="shared" si="13"/>
        <v>0.14285714285714285</v>
      </c>
      <c r="AG17" s="88">
        <f t="shared" si="14"/>
        <v>0.16666666666666666</v>
      </c>
      <c r="AH17" s="88">
        <f t="shared" si="15"/>
        <v>0.2</v>
      </c>
    </row>
    <row r="18" spans="1:51" ht="15.75" thickBot="1" x14ac:dyDescent="0.3">
      <c r="AE18" s="87">
        <f t="shared" si="16"/>
        <v>0.14285714285714285</v>
      </c>
      <c r="AF18" s="88">
        <f t="shared" si="13"/>
        <v>0.125</v>
      </c>
      <c r="AG18" s="88">
        <f t="shared" si="14"/>
        <v>0.14285714285714285</v>
      </c>
      <c r="AH18" s="88">
        <f t="shared" si="15"/>
        <v>0.16666666666666666</v>
      </c>
    </row>
    <row r="19" spans="1:51" x14ac:dyDescent="0.25">
      <c r="A19" s="14">
        <v>0</v>
      </c>
      <c r="B19" s="5" t="s">
        <v>4</v>
      </c>
      <c r="C19" s="5">
        <v>1</v>
      </c>
      <c r="D19" s="5">
        <v>2</v>
      </c>
      <c r="E19" s="6">
        <v>3</v>
      </c>
      <c r="F19" s="59"/>
      <c r="G19" s="59"/>
      <c r="L19" s="66" t="s">
        <v>17</v>
      </c>
      <c r="M19" s="14">
        <v>1</v>
      </c>
      <c r="N19" s="5">
        <v>2</v>
      </c>
      <c r="O19" s="6">
        <v>3</v>
      </c>
      <c r="P19" s="13"/>
      <c r="Q19" s="13"/>
      <c r="V19" s="83">
        <v>0</v>
      </c>
      <c r="W19" s="16" t="s">
        <v>18</v>
      </c>
      <c r="Y19" s="13"/>
      <c r="AC19" s="67" t="s">
        <v>17</v>
      </c>
      <c r="AE19" s="87">
        <f t="shared" si="16"/>
        <v>0.125</v>
      </c>
      <c r="AF19" s="88">
        <f t="shared" si="13"/>
        <v>0.1111111111111111</v>
      </c>
      <c r="AG19" s="88">
        <f t="shared" si="14"/>
        <v>0.125</v>
      </c>
      <c r="AH19" s="88">
        <f t="shared" si="15"/>
        <v>0.14285714285714285</v>
      </c>
    </row>
    <row r="20" spans="1:51" x14ac:dyDescent="0.25">
      <c r="A20" s="16">
        <v>1</v>
      </c>
      <c r="B20" s="55" t="s">
        <v>9</v>
      </c>
      <c r="C20" s="9">
        <f>+GEOMEAN('1'!C20,'2'!C20,'3'!C20,'4'!C20,'5'!C20,'6'!C20,'7'!C20,'8'!C20,'9'!C20,'10'!C20,'11'!C20,'12'!C20,'13'!C20,'14'!C20)</f>
        <v>1</v>
      </c>
      <c r="D20" s="9">
        <f>+GEOMEAN('1'!D20,'2'!D20,'3'!D20,'4'!D20,'5'!D20,'6'!D20,'7'!D20,'8'!D20,'9'!D20,'10'!D20,'11'!D20,'12'!D20,'13'!D20,'14'!D20)</f>
        <v>0.77843606167340484</v>
      </c>
      <c r="E20" s="9">
        <f>+GEOMEAN('1'!E20,'2'!E20,'3'!E20,'4'!E20,'5'!E20,'6'!E20,'7'!E20,'8'!E20,'9'!E20,'10'!E20,'11'!E20,'12'!E20,'13'!E20,'14'!E20)</f>
        <v>0.31926357562398666</v>
      </c>
      <c r="F20" s="9"/>
      <c r="G20" s="9"/>
      <c r="L20" s="68">
        <f>+AC20</f>
        <v>1.7048517880566369E-5</v>
      </c>
      <c r="M20" s="69">
        <f>+C20/C$23</f>
        <v>0.18460963882003775</v>
      </c>
      <c r="N20" s="70">
        <f t="shared" ref="N20:O22" si="18">+D20/D$23</f>
        <v>0.1860352440377776</v>
      </c>
      <c r="O20" s="71">
        <f t="shared" si="18"/>
        <v>0.18402350369032136</v>
      </c>
      <c r="P20" s="9"/>
      <c r="Q20" s="9"/>
      <c r="V20" s="84">
        <v>1</v>
      </c>
      <c r="W20" s="72">
        <f t="shared" ref="W20:W22" si="19">+AVERAGE(M20:U20)</f>
        <v>0.18488946218271227</v>
      </c>
      <c r="Y20" s="73">
        <f t="array" ref="Y20:Y22">+MMULT(C20:E22,W20:W22)</f>
        <v>0.55467041768574543</v>
      </c>
      <c r="Z20" s="74">
        <f>+Y20/W20</f>
        <v>3.000010985686175</v>
      </c>
      <c r="AA20" s="74">
        <f>+(Z24-3)/2</f>
        <v>9.8881403707284932E-6</v>
      </c>
      <c r="AB20" s="74">
        <v>0.57999999999999996</v>
      </c>
      <c r="AC20" s="75">
        <f>+AA20/AB20</f>
        <v>1.7048517880566369E-5</v>
      </c>
      <c r="AE20" s="87">
        <f t="shared" si="16"/>
        <v>0.1111111111111111</v>
      </c>
      <c r="AF20" s="88">
        <f t="shared" si="13"/>
        <v>0.1111111111111111</v>
      </c>
      <c r="AG20" s="88">
        <f t="shared" si="14"/>
        <v>0.1111111111111111</v>
      </c>
      <c r="AH20" s="88">
        <f t="shared" si="15"/>
        <v>0.1111111111111111</v>
      </c>
      <c r="AJ20" s="92"/>
      <c r="AK20" s="92"/>
      <c r="AL20" s="92"/>
      <c r="AM20" s="92"/>
      <c r="AN20" s="92"/>
      <c r="AO20" s="92"/>
      <c r="AP20" s="92"/>
      <c r="AQ20" s="92"/>
      <c r="AR20" s="92"/>
      <c r="AS20" s="1" t="s">
        <v>24</v>
      </c>
    </row>
    <row r="21" spans="1:51" x14ac:dyDescent="0.25">
      <c r="A21" s="16">
        <v>2</v>
      </c>
      <c r="B21" s="55" t="s">
        <v>10</v>
      </c>
      <c r="C21" s="9">
        <f>+GEOMEAN('1'!C21,'2'!C21,'3'!C21,'4'!C21,'5'!C21,'6'!C21,'7'!C21,'8'!C21,'9'!C21,'10'!C21,'11'!C21,'12'!C21,'13'!C21,'14'!C21)</f>
        <v>1.2846270223533822</v>
      </c>
      <c r="D21" s="9">
        <f>+GEOMEAN('1'!D21,'2'!D21,'3'!D21,'4'!D21,'5'!D21,'6'!D21,'7'!D21,'8'!D21,'9'!D21,'10'!D21,'11'!D21,'12'!D21,'13'!D21,'14'!D21)</f>
        <v>1</v>
      </c>
      <c r="E21" s="9">
        <f>+GEOMEAN('1'!E21,'2'!E21,'3'!E21,'4'!E21,'5'!E21,'6'!E21,'7'!E21,'8'!E21,'9'!E21,'10'!E21,'11'!E21,'12'!E21,'13'!E21,'14'!E21)</f>
        <v>0.41564294023743376</v>
      </c>
      <c r="F21" s="9"/>
      <c r="G21" s="9"/>
      <c r="L21" s="1"/>
      <c r="M21" s="69">
        <f t="shared" ref="M21:M22" si="20">+C21/C$23</f>
        <v>0.23715453061511846</v>
      </c>
      <c r="N21" s="70">
        <f t="shared" si="18"/>
        <v>0.23898590160103508</v>
      </c>
      <c r="O21" s="71">
        <f t="shared" si="18"/>
        <v>0.23957656302366104</v>
      </c>
      <c r="P21" s="9"/>
      <c r="Q21" s="9"/>
      <c r="V21" s="84">
        <v>2</v>
      </c>
      <c r="W21" s="72">
        <f t="shared" si="19"/>
        <v>0.23857233174660486</v>
      </c>
      <c r="Y21" s="73">
        <v>0.71572036614533485</v>
      </c>
      <c r="Z21" s="74">
        <f t="shared" ref="Z21:Z22" si="21">+Y21/W21</f>
        <v>3.000014129490606</v>
      </c>
      <c r="AJ21" s="89">
        <f>+MIN('1'!AJ21,'2'!AJ21,'3'!AJ21,'4'!AJ21,'5'!AJ21,'6'!AJ21,'7'!AJ21,'8'!AJ21,'9'!AJ21,'10'!AJ21,'11'!AJ21,'12'!AJ21,'13'!AJ21,'14'!AJ21)</f>
        <v>1</v>
      </c>
      <c r="AK21" s="89">
        <f>+GEOMEAN('1'!AK21,'2'!AK21,'3'!AK21,'4'!AK21,'5'!AK21,'6'!AK21,'7'!AK21,'8'!AK21,'9'!AK21,'10'!AK21,'11'!AK21,'12'!AK21,'13'!AK21,'14'!AK21)</f>
        <v>1</v>
      </c>
      <c r="AL21" s="89">
        <f>+MAX('1'!AL21,'2'!AL21,'3'!AL21,'4'!AL21,'5'!AL21,'6'!AL21,'7'!AL21,'8'!AL21,'9'!AL21,'10'!AL21,'11'!AL21,'12'!AL21,'13'!AL21,'14'!AL21)</f>
        <v>1</v>
      </c>
      <c r="AM21" s="89">
        <f>+MIN('1'!AM21,'2'!AM21,'3'!AM21,'4'!AM21,'5'!AM21,'6'!AM21,'7'!AM21,'8'!AM21,'9'!AM21,'10'!AM21,'11'!AM21,'12'!AM21,'13'!AM21,'14'!AM21)</f>
        <v>0.16666666666666666</v>
      </c>
      <c r="AN21" s="89">
        <f>+GEOMEAN('1'!AN21,'2'!AN21,'3'!AN21,'4'!AN21,'5'!AN21,'6'!AN21,'7'!AN21,'8'!AN21,'9'!AN21,'10'!AN21,'11'!AN21,'12'!AN21,'13'!AN21,'14'!AN21)</f>
        <v>0.77843606167340484</v>
      </c>
      <c r="AO21" s="89">
        <f>+MAX('1'!AO21,'2'!AO21,'3'!AO21,'4'!AO21,'5'!AO21,'6'!AO21,'7'!AO21,'8'!AO21,'9'!AO21,'10'!AO21,'11'!AO21,'12'!AO21,'13'!AO21,'14'!AO21)</f>
        <v>7</v>
      </c>
      <c r="AP21" s="89">
        <f>+MIN('1'!AP21,'2'!AP21,'3'!AP21,'4'!AP21,'5'!AP21,'6'!AP21,'7'!AP21,'8'!AP21,'9'!AP21,'10'!AP21,'11'!AP21,'12'!AP21,'13'!AP21,'14'!AP21)</f>
        <v>0.14285714285714285</v>
      </c>
      <c r="AQ21" s="89">
        <f>+GEOMEAN('1'!AQ21,'2'!AQ21,'3'!AQ21,'4'!AQ21,'5'!AQ21,'6'!AQ21,'7'!AQ21,'8'!AQ21,'9'!AQ21,'10'!AQ21,'11'!AQ21,'12'!AQ21,'13'!AQ21,'14'!AQ21)</f>
        <v>0.31926357562398666</v>
      </c>
      <c r="AR21" s="89">
        <f>+MAX('1'!AR21,'2'!AR21,'3'!AR21,'4'!AR21,'5'!AR21,'6'!AR21,'7'!AR21,'8'!AR21,'9'!AR21,'10'!AR21,'11'!AR21,'12'!AR21,'13'!AR21,'14'!AR21)</f>
        <v>1</v>
      </c>
      <c r="AS21" s="1">
        <v>0.30661512090438198</v>
      </c>
    </row>
    <row r="22" spans="1:51" ht="15.75" thickBot="1" x14ac:dyDescent="0.3">
      <c r="A22" s="17">
        <v>3</v>
      </c>
      <c r="B22" s="38" t="s">
        <v>11</v>
      </c>
      <c r="C22" s="9">
        <f>+GEOMEAN('1'!C22,'2'!C22,'3'!C22,'4'!C22,'5'!C22,'6'!C22,'7'!C22,'8'!C22,'9'!C22,'10'!C22,'11'!C22,'12'!C22,'13'!C22,'14'!C22)</f>
        <v>3.1322082327918044</v>
      </c>
      <c r="D22" s="9">
        <f>+GEOMEAN('1'!D22,'2'!D22,'3'!D22,'4'!D22,'5'!D22,'6'!D22,'7'!D22,'8'!D22,'9'!D22,'10'!D22,'11'!D22,'12'!D22,'13'!D22,'14'!D22)</f>
        <v>2.4059111876861312</v>
      </c>
      <c r="E22" s="9">
        <f>+GEOMEAN('1'!E22,'2'!E22,'3'!E22,'4'!E22,'5'!E22,'6'!E22,'7'!E22,'8'!E22,'9'!E22,'10'!E22,'11'!E22,'12'!E22,'13'!E22,'14'!E22)</f>
        <v>1</v>
      </c>
      <c r="F22" s="9"/>
      <c r="G22" s="9"/>
      <c r="L22" s="1"/>
      <c r="M22" s="76">
        <f t="shared" si="20"/>
        <v>0.57823583056484373</v>
      </c>
      <c r="N22" s="77">
        <f t="shared" si="18"/>
        <v>0.57497885436118723</v>
      </c>
      <c r="O22" s="78">
        <f t="shared" si="18"/>
        <v>0.57639993328601768</v>
      </c>
      <c r="P22" s="9"/>
      <c r="Q22" s="9"/>
      <c r="V22" s="85">
        <v>3</v>
      </c>
      <c r="W22" s="72">
        <f t="shared" si="19"/>
        <v>0.57653820607068285</v>
      </c>
      <c r="Y22" s="73">
        <v>1.7296343436973469</v>
      </c>
      <c r="Z22" s="74">
        <f t="shared" si="21"/>
        <v>3.0000342136654443</v>
      </c>
      <c r="AJ22" s="89">
        <f>+MIN('1'!AJ22,'2'!AJ22,'3'!AJ22,'4'!AJ22,'5'!AJ22,'6'!AJ22,'7'!AJ22,'8'!AJ22,'9'!AJ22,'10'!AJ22,'11'!AJ22,'12'!AJ22,'13'!AJ22,'14'!AJ22)</f>
        <v>0.14285714285714285</v>
      </c>
      <c r="AK22" s="89">
        <f>+GEOMEAN('1'!AK22,'2'!AK22,'3'!AK22,'4'!AK22,'5'!AK22,'6'!AK22,'7'!AK22,'8'!AK22,'9'!AK22,'10'!AK22,'11'!AK22,'12'!AK22,'13'!AK22,'14'!AK22)</f>
        <v>1.2846270223533822</v>
      </c>
      <c r="AL22" s="89">
        <f>+MAX('1'!AL22,'2'!AL22,'3'!AL22,'4'!AL22,'5'!AL22,'6'!AL22,'7'!AL22,'8'!AL22,'9'!AL22,'10'!AL22,'11'!AL22,'12'!AL22,'13'!AL22,'14'!AL22)</f>
        <v>6</v>
      </c>
      <c r="AM22" s="89">
        <f>+MIN('1'!AM22,'2'!AM22,'3'!AM22,'4'!AM22,'5'!AM22,'6'!AM22,'7'!AM22,'8'!AM22,'9'!AM22,'10'!AM22,'11'!AM22,'12'!AM22,'13'!AM22,'14'!AM22)</f>
        <v>1</v>
      </c>
      <c r="AN22" s="89">
        <f>+GEOMEAN('1'!AN22,'2'!AN22,'3'!AN22,'4'!AN22,'5'!AN22,'6'!AN22,'7'!AN22,'8'!AN22,'9'!AN22,'10'!AN22,'11'!AN22,'12'!AN22,'13'!AN22,'14'!AN22)</f>
        <v>1</v>
      </c>
      <c r="AO22" s="89">
        <f>+MAX('1'!AO22,'2'!AO22,'3'!AO22,'4'!AO22,'5'!AO22,'6'!AO22,'7'!AO22,'8'!AO22,'9'!AO22,'10'!AO22,'11'!AO22,'12'!AO22,'13'!AO22,'14'!AO22)</f>
        <v>1</v>
      </c>
      <c r="AP22" s="89">
        <f>+MIN('1'!AP22,'2'!AP22,'3'!AP22,'4'!AP22,'5'!AP22,'6'!AP22,'7'!AP22,'8'!AP22,'9'!AP22,'10'!AP22,'11'!AP22,'12'!AP22,'13'!AP22,'14'!AP22)</f>
        <v>0.125</v>
      </c>
      <c r="AQ22" s="89">
        <f>+GEOMEAN('1'!AQ22,'2'!AQ22,'3'!AQ22,'4'!AQ22,'5'!AQ22,'6'!AQ22,'7'!AQ22,'8'!AQ22,'9'!AQ22,'10'!AQ22,'11'!AQ22,'12'!AQ22,'13'!AQ22,'14'!AQ22)</f>
        <v>0.41564294023743376</v>
      </c>
      <c r="AR22" s="89">
        <f>+MAX('1'!AR22,'2'!AR22,'3'!AR22,'4'!AR22,'5'!AR22,'6'!AR22,'7'!AR22,'8'!AR22,'9'!AR22,'10'!AR22,'11'!AR22,'12'!AR22,'13'!AR22,'14'!AR22)</f>
        <v>1</v>
      </c>
      <c r="AS22" s="1">
        <v>0.30789731286161598</v>
      </c>
    </row>
    <row r="23" spans="1:51" x14ac:dyDescent="0.25">
      <c r="A23" s="7"/>
      <c r="C23" s="2">
        <f>+SUM(C20:C22)</f>
        <v>5.4168352551451866</v>
      </c>
      <c r="D23" s="2">
        <f>+SUM(D20:D22)</f>
        <v>4.1843472493595364</v>
      </c>
      <c r="E23" s="2">
        <f>+SUM(E20:E22)</f>
        <v>1.7349065158614203</v>
      </c>
      <c r="F23" s="9"/>
      <c r="G23" s="9"/>
      <c r="L23" s="1"/>
      <c r="M23" s="79"/>
      <c r="N23" s="2"/>
      <c r="O23" s="2"/>
      <c r="P23" s="9"/>
      <c r="Q23" s="9"/>
      <c r="W23" s="80"/>
      <c r="Y23" s="73"/>
      <c r="Z23" s="74"/>
      <c r="AJ23" s="89">
        <f>+MIN('1'!AJ23,'2'!AJ23,'3'!AJ23,'4'!AJ23,'5'!AJ23,'6'!AJ23,'7'!AJ23,'8'!AJ23,'9'!AJ23,'10'!AJ23,'11'!AJ23,'12'!AJ23,'13'!AJ23,'14'!AJ23)</f>
        <v>1</v>
      </c>
      <c r="AK23" s="89">
        <f>+GEOMEAN('1'!AK23,'2'!AK23,'3'!AK23,'4'!AK23,'5'!AK23,'6'!AK23,'7'!AK23,'8'!AK23,'9'!AK23,'10'!AK23,'11'!AK23,'12'!AK23,'13'!AK23,'14'!AK23)</f>
        <v>3.1322082327918044</v>
      </c>
      <c r="AL23" s="89">
        <f>+MAX('1'!AL23,'2'!AL23,'3'!AL23,'4'!AL23,'5'!AL23,'6'!AL23,'7'!AL23,'8'!AL23,'9'!AL23,'10'!AL23,'11'!AL23,'12'!AL23,'13'!AL23,'14'!AL23)</f>
        <v>7</v>
      </c>
      <c r="AM23" s="89">
        <f>+MIN('1'!AM23,'2'!AM23,'3'!AM23,'4'!AM23,'5'!AM23,'6'!AM23,'7'!AM23,'8'!AM23,'9'!AM23,'10'!AM23,'11'!AM23,'12'!AM23,'13'!AM23,'14'!AM23)</f>
        <v>1</v>
      </c>
      <c r="AN23" s="89">
        <f>+GEOMEAN('1'!AN23,'2'!AN23,'3'!AN23,'4'!AN23,'5'!AN23,'6'!AN23,'7'!AN23,'8'!AN23,'9'!AN23,'10'!AN23,'11'!AN23,'12'!AN23,'13'!AN23,'14'!AN23)</f>
        <v>2.4059111876861312</v>
      </c>
      <c r="AO23" s="89">
        <f>+MAX('1'!AO23,'2'!AO23,'3'!AO23,'4'!AO23,'5'!AO23,'6'!AO23,'7'!AO23,'8'!AO23,'9'!AO23,'10'!AO23,'11'!AO23,'12'!AO23,'13'!AO23,'14'!AO23)</f>
        <v>8</v>
      </c>
      <c r="AP23" s="89">
        <f>+MIN('1'!AP23,'2'!AP23,'3'!AP23,'4'!AP23,'5'!AP23,'6'!AP23,'7'!AP23,'8'!AP23,'9'!AP23,'10'!AP23,'11'!AP23,'12'!AP23,'13'!AP23,'14'!AP23)</f>
        <v>1</v>
      </c>
      <c r="AQ23" s="89">
        <f>+GEOMEAN('1'!AQ23,'2'!AQ23,'3'!AQ23,'4'!AQ23,'5'!AQ23,'6'!AQ23,'7'!AQ23,'8'!AQ23,'9'!AQ23,'10'!AQ23,'11'!AQ23,'12'!AQ23,'13'!AQ23,'14'!AQ23)</f>
        <v>1</v>
      </c>
      <c r="AR23" s="89">
        <f>+MAX('1'!AR23,'2'!AR23,'3'!AR23,'4'!AR23,'5'!AR23,'6'!AR23,'7'!AR23,'8'!AR23,'9'!AR23,'10'!AR23,'11'!AR23,'12'!AR23,'13'!AR23,'14'!AR23)</f>
        <v>1</v>
      </c>
      <c r="AS23" s="1">
        <v>0.38548756623400199</v>
      </c>
    </row>
    <row r="24" spans="1:51" x14ac:dyDescent="0.25">
      <c r="A24" s="7"/>
      <c r="B24" s="60"/>
      <c r="C24" s="9"/>
      <c r="D24" s="9"/>
      <c r="E24" s="9"/>
      <c r="F24" s="9"/>
      <c r="G24" s="9"/>
      <c r="M24" s="79"/>
      <c r="N24" s="2"/>
      <c r="O24" s="2"/>
      <c r="P24" s="2"/>
      <c r="Q24" s="2"/>
      <c r="W24" s="80"/>
      <c r="Y24" s="81" t="s">
        <v>19</v>
      </c>
      <c r="Z24" s="74">
        <f>+AVERAGE(Z20:Z23)</f>
        <v>3.0000197762807415</v>
      </c>
    </row>
    <row r="25" spans="1:51" ht="15.75" thickBot="1" x14ac:dyDescent="0.3">
      <c r="C25" s="2"/>
      <c r="D25" s="2"/>
      <c r="E25" s="2"/>
      <c r="F25" s="2"/>
      <c r="G25" s="2"/>
    </row>
    <row r="26" spans="1:51" x14ac:dyDescent="0.25">
      <c r="A26" s="14">
        <v>0</v>
      </c>
      <c r="B26" s="20" t="s">
        <v>3</v>
      </c>
      <c r="C26" s="5">
        <v>1</v>
      </c>
      <c r="D26" s="5">
        <v>2</v>
      </c>
      <c r="E26" s="5">
        <v>3</v>
      </c>
      <c r="F26" s="5">
        <v>4</v>
      </c>
      <c r="G26" s="18">
        <v>5</v>
      </c>
      <c r="L26" s="1"/>
      <c r="M26" s="14">
        <v>1</v>
      </c>
      <c r="N26" s="5">
        <v>2</v>
      </c>
      <c r="O26" s="5">
        <v>3</v>
      </c>
      <c r="P26" s="5">
        <v>4</v>
      </c>
      <c r="Q26" s="18">
        <v>5</v>
      </c>
      <c r="V26" s="14">
        <v>0</v>
      </c>
      <c r="W26" s="16" t="s">
        <v>18</v>
      </c>
      <c r="Y26" s="81"/>
    </row>
    <row r="27" spans="1:51" x14ac:dyDescent="0.25">
      <c r="A27" s="16">
        <v>1</v>
      </c>
      <c r="B27" s="55" t="s">
        <v>12</v>
      </c>
      <c r="C27" s="9">
        <f>+GEOMEAN('1'!C27,'2'!C27,'3'!C27,'4'!C27,'5'!C27,'6'!C27,'7'!C27,'8'!C27,'9'!C27,'10'!C27,'11'!C27,'12'!C27,'13'!C27,'14'!C27)</f>
        <v>1</v>
      </c>
      <c r="D27" s="9">
        <f>+GEOMEAN('1'!D27,'2'!D27,'3'!D27,'4'!D27,'5'!D27,'6'!D27,'7'!D27,'8'!D27,'9'!D27,'10'!D27,'11'!D27,'12'!D27,'13'!D27,'14'!D27)</f>
        <v>1.5792081441197523</v>
      </c>
      <c r="E27" s="9">
        <f>+GEOMEAN('1'!E27,'2'!E27,'3'!E27,'4'!E27,'5'!E27,'6'!E27,'7'!E27,'8'!E27,'9'!E27,'10'!E27,'11'!E27,'12'!E27,'13'!E27,'14'!E27)</f>
        <v>3.6138460135652402</v>
      </c>
      <c r="F27" s="9">
        <f>+GEOMEAN('1'!F27,'2'!F27,'3'!F27,'4'!F27,'5'!F27,'6'!F27,'7'!F27,'8'!F27,'9'!F27,'10'!F27,'11'!F27,'12'!F27,'13'!F27,'14'!F27)</f>
        <v>3.316050696147284</v>
      </c>
      <c r="G27" s="9">
        <f>+GEOMEAN('1'!G27,'2'!G27,'3'!G27,'4'!G27,'5'!G27,'6'!G27,'7'!G27,'8'!G27,'9'!G27,'10'!G27,'11'!G27,'12'!G27,'13'!G27,'14'!G27)</f>
        <v>0.88730212054813828</v>
      </c>
      <c r="L27" s="68">
        <f>+AC27</f>
        <v>6.5910116327927816E-3</v>
      </c>
      <c r="M27" s="69">
        <f>+C27/C$32</f>
        <v>0.29953413646211446</v>
      </c>
      <c r="N27" s="70">
        <f t="shared" ref="N27:Q31" si="22">+D27/D$32</f>
        <v>0.32996369553515742</v>
      </c>
      <c r="O27" s="70">
        <f t="shared" si="22"/>
        <v>0.30323636142738553</v>
      </c>
      <c r="P27" s="70">
        <f t="shared" si="22"/>
        <v>0.34478489971646176</v>
      </c>
      <c r="Q27" s="71">
        <f t="shared" si="22"/>
        <v>0.26513277302956922</v>
      </c>
      <c r="V27" s="16">
        <v>1</v>
      </c>
      <c r="W27" s="72">
        <f>+AVERAGE(M27:U27)</f>
        <v>0.30853037323413768</v>
      </c>
      <c r="Y27" s="73">
        <f t="array" ref="Y27:Y31">+MMULT(C27:G31,W27:W31)</f>
        <v>1.5572835705874277</v>
      </c>
      <c r="Z27" s="74">
        <f t="shared" ref="Z27:Z31" si="23">+Y27/W27</f>
        <v>5.0474238703417234</v>
      </c>
      <c r="AA27" s="74">
        <f>+(Z32-5)/4</f>
        <v>7.3819330287279161E-3</v>
      </c>
      <c r="AB27" s="74">
        <v>1.1200000000000001</v>
      </c>
      <c r="AC27" s="75">
        <f>+AA27/AB27</f>
        <v>6.5910116327927816E-3</v>
      </c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1" t="s">
        <v>25</v>
      </c>
    </row>
    <row r="28" spans="1:51" ht="25.5" customHeight="1" x14ac:dyDescent="0.25">
      <c r="A28" s="16">
        <v>2</v>
      </c>
      <c r="B28" s="55" t="s">
        <v>13</v>
      </c>
      <c r="C28" s="9">
        <f>+GEOMEAN('1'!C28,'2'!C28,'3'!C28,'4'!C28,'5'!C28,'6'!C28,'7'!C28,'8'!C28,'9'!C28,'10'!C28,'11'!C28,'12'!C28,'13'!C28,'14'!C28)</f>
        <v>0.63322875057575012</v>
      </c>
      <c r="D28" s="9">
        <f>+GEOMEAN('1'!D28,'2'!D28,'3'!D28,'4'!D28,'5'!D28,'6'!D28,'7'!D28,'8'!D28,'9'!D28,'10'!D28,'11'!D28,'12'!D28,'13'!D28,'14'!D28)</f>
        <v>1</v>
      </c>
      <c r="E28" s="9">
        <f>+GEOMEAN('1'!E28,'2'!E28,'3'!E28,'4'!E28,'5'!E28,'6'!E28,'7'!E28,'8'!E28,'9'!E28,'10'!E28,'11'!E28,'12'!E28,'13'!E28,'14'!E28)</f>
        <v>2.6817985935825059</v>
      </c>
      <c r="F28" s="9">
        <f>+GEOMEAN('1'!F28,'2'!F28,'3'!F28,'4'!F28,'5'!F28,'6'!F28,'7'!F28,'8'!F28,'9'!F28,'10'!F28,'11'!F28,'12'!F28,'13'!F28,'14'!F28)</f>
        <v>2.1815432972869333</v>
      </c>
      <c r="G28" s="9">
        <f>+GEOMEAN('1'!G28,'2'!G28,'3'!G28,'4'!G28,'5'!G28,'6'!G28,'7'!G28,'8'!G28,'9'!G28,'10'!G28,'11'!G28,'12'!G28,'13'!G28,'14'!G28)</f>
        <v>0.72699649984440207</v>
      </c>
      <c r="L28" s="1"/>
      <c r="M28" s="69">
        <f t="shared" ref="M28:M31" si="24">+C28/C$32</f>
        <v>0.18967362698669099</v>
      </c>
      <c r="N28" s="70">
        <f t="shared" si="22"/>
        <v>0.20894249865908496</v>
      </c>
      <c r="O28" s="70">
        <f t="shared" si="22"/>
        <v>0.22502863833889752</v>
      </c>
      <c r="P28" s="70">
        <f t="shared" si="22"/>
        <v>0.22682499632954553</v>
      </c>
      <c r="Q28" s="71">
        <f t="shared" si="22"/>
        <v>0.21723220707222451</v>
      </c>
      <c r="V28" s="16">
        <v>2</v>
      </c>
      <c r="W28" s="72">
        <f t="shared" ref="W28:W31" si="25">+AVERAGE(M28:U28)</f>
        <v>0.21354039347728873</v>
      </c>
      <c r="Y28" s="73">
        <v>1.0745957821697674</v>
      </c>
      <c r="Z28" s="74">
        <f t="shared" si="23"/>
        <v>5.0322834226867572</v>
      </c>
      <c r="AJ28" s="89">
        <f>+MIN('1'!AJ28,'2'!AJ28,'3'!AJ28,'4'!AJ28,'5'!AJ28,'6'!AJ28,'7'!AJ28,'8'!AJ28,'9'!AJ28,'10'!AJ28,'11'!AJ28,'12'!AJ28,'13'!AJ28,'14'!AJ28)</f>
        <v>1</v>
      </c>
      <c r="AK28" s="89">
        <f>+GEOMEAN('1'!AK28,'2'!AK28,'3'!AK28,'4'!AK28,'5'!AK28,'6'!AK28,'7'!AK28,'8'!AK28,'9'!AK28,'10'!AK28,'11'!AK28,'12'!AK28,'13'!AK28,'14'!AK28)</f>
        <v>1</v>
      </c>
      <c r="AL28" s="89">
        <f>+MAX('1'!AL28,'2'!AL28,'3'!AL28,'4'!AL28,'5'!AL28,'6'!AL28,'7'!AL28,'8'!AL28,'9'!AL28,'10'!AL28,'11'!AL28,'12'!AL28,'13'!AL28,'14'!AL28)</f>
        <v>1</v>
      </c>
      <c r="AM28" s="89">
        <f>+MIN('1'!AM28,'2'!AM28,'3'!AM28,'4'!AM28,'5'!AM28,'6'!AM28,'7'!AM28,'8'!AM28,'9'!AM28,'10'!AM28,'11'!AM28,'12'!AM28,'13'!AM28,'14'!AM28)</f>
        <v>0.14285714285714285</v>
      </c>
      <c r="AN28" s="89">
        <f>+GEOMEAN('1'!AN28,'2'!AN28,'3'!AN28,'4'!AN28,'5'!AN28,'6'!AN28,'7'!AN28,'8'!AN28,'9'!AN28,'10'!AN28,'11'!AN28,'12'!AN28,'13'!AN28,'14'!AN28)</f>
        <v>1.5792081441197523</v>
      </c>
      <c r="AO28" s="89">
        <f>+MAX('1'!AO28,'2'!AO28,'3'!AO28,'4'!AO28,'5'!AO28,'6'!AO28,'7'!AO28,'8'!AO28,'9'!AO28,'10'!AO28,'11'!AO28,'12'!AO28,'13'!AO28,'14'!AO28)</f>
        <v>7</v>
      </c>
      <c r="AP28" s="89">
        <f>+MIN('1'!AP28,'2'!AP28,'3'!AP28,'4'!AP28,'5'!AP28,'6'!AP28,'7'!AP28,'8'!AP28,'9'!AP28,'10'!AP28,'11'!AP28,'12'!AP28,'13'!AP28,'14'!AP28)</f>
        <v>1</v>
      </c>
      <c r="AQ28" s="89">
        <f>+GEOMEAN('1'!AQ28,'2'!AQ28,'3'!AQ28,'4'!AQ28,'5'!AQ28,'6'!AQ28,'7'!AQ28,'8'!AQ28,'9'!AQ28,'10'!AQ28,'11'!AQ28,'12'!AQ28,'13'!AQ28,'14'!AQ28)</f>
        <v>3.6138460135652402</v>
      </c>
      <c r="AR28" s="89">
        <f>+MAX('1'!AR28,'2'!AR28,'3'!AR28,'4'!AR28,'5'!AR28,'6'!AR28,'7'!AR28,'8'!AR28,'9'!AR28,'10'!AR28,'11'!AR28,'12'!AR28,'13'!AR28,'14'!AR28)</f>
        <v>6</v>
      </c>
      <c r="AS28" s="89">
        <f>+MIN('1'!AS28,'2'!AS28,'3'!AS28,'4'!AS28,'5'!AS28,'6'!AS28,'7'!AS28,'8'!AS28,'9'!AS28,'10'!AS28,'11'!AS28,'12'!AS28,'13'!AS28,'14'!AS28)</f>
        <v>1</v>
      </c>
      <c r="AT28" s="89">
        <f>+GEOMEAN('1'!AT28,'2'!AT28,'3'!AT28,'4'!AT28,'5'!AT28,'6'!AT28,'7'!AT28,'8'!AT28,'9'!AT28,'10'!AT28,'11'!AT28,'12'!AT28,'13'!AT28,'14'!AT28)</f>
        <v>3.316050696147284</v>
      </c>
      <c r="AU28" s="89">
        <f>+MAX('1'!AU28,'2'!AU28,'3'!AU28,'4'!AU28,'5'!AU28,'6'!AU28,'7'!AU28,'8'!AU28,'9'!AU28,'10'!AU28,'11'!AU28,'12'!AU28,'13'!AU28,'14'!AU28)</f>
        <v>7</v>
      </c>
      <c r="AV28" s="89">
        <f>+MIN('1'!AV28,'2'!AV28,'3'!AV28,'4'!AV28,'5'!AV28,'6'!AV28,'7'!AV28,'8'!AV28,'9'!AV28,'10'!AV28,'11'!AV28,'12'!AV28,'13'!AV28,'14'!AV28)</f>
        <v>0.14285714285714285</v>
      </c>
      <c r="AW28" s="89">
        <f>+GEOMEAN('1'!AW28,'2'!AW28,'3'!AW28,'4'!AW28,'5'!AW28,'6'!AW28,'7'!AW28,'8'!AW28,'9'!AW28,'10'!AW28,'11'!AW28,'12'!AW28,'13'!AW28,'14'!AW28)</f>
        <v>0.88730212054813828</v>
      </c>
      <c r="AX28" s="89">
        <f>+MAX('1'!AX28,'2'!AX28,'3'!AX28,'4'!AX28,'5'!AX28,'6'!AX28,'7'!AX28,'8'!AX28,'9'!AX28,'10'!AX28,'11'!AX28,'12'!AX28,'13'!AX28,'14'!AX28)</f>
        <v>7</v>
      </c>
      <c r="AY28" s="1">
        <v>0.21563243972166099</v>
      </c>
    </row>
    <row r="29" spans="1:51" x14ac:dyDescent="0.25">
      <c r="A29" s="16">
        <v>3</v>
      </c>
      <c r="B29" s="55" t="s">
        <v>14</v>
      </c>
      <c r="C29" s="9">
        <f>+GEOMEAN('1'!C29,'2'!C29,'3'!C29,'4'!C29,'5'!C29,'6'!C29,'7'!C29,'8'!C29,'9'!C29,'10'!C29,'11'!C29,'12'!C29,'13'!C29,'14'!C29)</f>
        <v>0.27671350584565996</v>
      </c>
      <c r="D29" s="9">
        <f>+GEOMEAN('1'!D29,'2'!D29,'3'!D29,'4'!D29,'5'!D29,'6'!D29,'7'!D29,'8'!D29,'9'!D29,'10'!D29,'11'!D29,'12'!D29,'13'!D29,'14'!D29)</f>
        <v>0.37288407951028885</v>
      </c>
      <c r="E29" s="9">
        <f>+GEOMEAN('1'!E29,'2'!E29,'3'!E29,'4'!E29,'5'!E29,'6'!E29,'7'!E29,'8'!E29,'9'!E29,'10'!E29,'11'!E29,'12'!E29,'13'!E29,'14'!E29)</f>
        <v>1</v>
      </c>
      <c r="F29" s="9">
        <f>+GEOMEAN('1'!F29,'2'!F29,'3'!F29,'4'!F29,'5'!F29,'6'!F29,'7'!F29,'8'!F29,'9'!F29,'10'!F29,'11'!F29,'12'!F29,'13'!F29,'14'!F29)</f>
        <v>0.61979928382737381</v>
      </c>
      <c r="G29" s="9">
        <f>+GEOMEAN('1'!G29,'2'!G29,'3'!G29,'4'!G29,'5'!G29,'6'!G29,'7'!G29,'8'!G29,'9'!G29,'10'!G29,'11'!G29,'12'!G29,'13'!G29,'14'!G29)</f>
        <v>0.33238958895622495</v>
      </c>
      <c r="L29" s="1"/>
      <c r="M29" s="69">
        <f t="shared" si="24"/>
        <v>8.2885141020884026E-2</v>
      </c>
      <c r="N29" s="70">
        <f t="shared" si="22"/>
        <v>7.7911331283072663E-2</v>
      </c>
      <c r="O29" s="70">
        <f t="shared" si="22"/>
        <v>8.3909596670453501E-2</v>
      </c>
      <c r="P29" s="70">
        <f t="shared" si="22"/>
        <v>6.4443355515353795E-2</v>
      </c>
      <c r="Q29" s="71">
        <f t="shared" si="22"/>
        <v>9.9320593747348612E-2</v>
      </c>
      <c r="V29" s="16">
        <v>3</v>
      </c>
      <c r="W29" s="72">
        <f t="shared" si="25"/>
        <v>8.169400364742252E-2</v>
      </c>
      <c r="Y29" s="73">
        <v>0.40972468063313006</v>
      </c>
      <c r="Z29" s="74">
        <f t="shared" si="23"/>
        <v>5.0153580720738375</v>
      </c>
      <c r="AJ29" s="89">
        <f>+MIN('1'!AJ29,'2'!AJ29,'3'!AJ29,'4'!AJ29,'5'!AJ29,'6'!AJ29,'7'!AJ29,'8'!AJ29,'9'!AJ29,'10'!AJ29,'11'!AJ29,'12'!AJ29,'13'!AJ29,'14'!AJ29)</f>
        <v>0.14285714285714285</v>
      </c>
      <c r="AK29" s="89">
        <f>+GEOMEAN('1'!AK29,'2'!AK29,'3'!AK29,'4'!AK29,'5'!AK29,'6'!AK29,'7'!AK29,'8'!AK29,'9'!AK29,'10'!AK29,'11'!AK29,'12'!AK29,'13'!AK29,'14'!AK29)</f>
        <v>0.63322875057575012</v>
      </c>
      <c r="AL29" s="89">
        <f>+MAX('1'!AL29,'2'!AL29,'3'!AL29,'4'!AL29,'5'!AL29,'6'!AL29,'7'!AL29,'8'!AL29,'9'!AL29,'10'!AL29,'11'!AL29,'12'!AL29,'13'!AL29,'14'!AL29)</f>
        <v>7</v>
      </c>
      <c r="AM29" s="89">
        <f>+MIN('1'!AM29,'2'!AM29,'3'!AM29,'4'!AM29,'5'!AM29,'6'!AM29,'7'!AM29,'8'!AM29,'9'!AM29,'10'!AM29,'11'!AM29,'12'!AM29,'13'!AM29,'14'!AM29)</f>
        <v>1</v>
      </c>
      <c r="AN29" s="89">
        <f>+GEOMEAN('1'!AN29,'2'!AN29,'3'!AN29,'4'!AN29,'5'!AN29,'6'!AN29,'7'!AN29,'8'!AN29,'9'!AN29,'10'!AN29,'11'!AN29,'12'!AN29,'13'!AN29,'14'!AN29)</f>
        <v>1</v>
      </c>
      <c r="AO29" s="89">
        <f>+MAX('1'!AO29,'2'!AO29,'3'!AO29,'4'!AO29,'5'!AO29,'6'!AO29,'7'!AO29,'8'!AO29,'9'!AO29,'10'!AO29,'11'!AO29,'12'!AO29,'13'!AO29,'14'!AO29)</f>
        <v>1</v>
      </c>
      <c r="AP29" s="89">
        <f>+MIN('1'!AP29,'2'!AP29,'3'!AP29,'4'!AP29,'5'!AP29,'6'!AP29,'7'!AP29,'8'!AP29,'9'!AP29,'10'!AP29,'11'!AP29,'12'!AP29,'13'!AP29,'14'!AP29)</f>
        <v>1</v>
      </c>
      <c r="AQ29" s="89">
        <f>+GEOMEAN('1'!AQ29,'2'!AQ29,'3'!AQ29,'4'!AQ29,'5'!AQ29,'6'!AQ29,'7'!AQ29,'8'!AQ29,'9'!AQ29,'10'!AQ29,'11'!AQ29,'12'!AQ29,'13'!AQ29,'14'!AQ29)</f>
        <v>2.6817985935825059</v>
      </c>
      <c r="AR29" s="89">
        <f>+MAX('1'!AR29,'2'!AR29,'3'!AR29,'4'!AR29,'5'!AR29,'6'!AR29,'7'!AR29,'8'!AR29,'9'!AR29,'10'!AR29,'11'!AR29,'12'!AR29,'13'!AR29,'14'!AR29)</f>
        <v>8</v>
      </c>
      <c r="AS29" s="89">
        <f>+MIN('1'!AS29,'2'!AS29,'3'!AS29,'4'!AS29,'5'!AS29,'6'!AS29,'7'!AS29,'8'!AS29,'9'!AS29,'10'!AS29,'11'!AS29,'12'!AS29,'13'!AS29,'14'!AS29)</f>
        <v>0.16666666666666666</v>
      </c>
      <c r="AT29" s="89">
        <f>+GEOMEAN('1'!AT29,'2'!AT29,'3'!AT29,'4'!AT29,'5'!AT29,'6'!AT29,'7'!AT29,'8'!AT29,'9'!AT29,'10'!AT29,'11'!AT29,'12'!AT29,'13'!AT29,'14'!AT29)</f>
        <v>2.1815432972869333</v>
      </c>
      <c r="AU29" s="89">
        <f>+MAX('1'!AU29,'2'!AU29,'3'!AU29,'4'!AU29,'5'!AU29,'6'!AU29,'7'!AU29,'8'!AU29,'9'!AU29,'10'!AU29,'11'!AU29,'12'!AU29,'13'!AU29,'14'!AU29)</f>
        <v>7</v>
      </c>
      <c r="AV29" s="89">
        <f>+MIN('1'!AV29,'2'!AV29,'3'!AV29,'4'!AV29,'5'!AV29,'6'!AV29,'7'!AV29,'8'!AV29,'9'!AV29,'10'!AV29,'11'!AV29,'12'!AV29,'13'!AV29,'14'!AV29)</f>
        <v>0.16666666666666666</v>
      </c>
      <c r="AW29" s="89">
        <f>+GEOMEAN('1'!AW29,'2'!AW29,'3'!AW29,'4'!AW29,'5'!AW29,'6'!AW29,'7'!AW29,'8'!AW29,'9'!AW29,'10'!AW29,'11'!AW29,'12'!AW29,'13'!AW29,'14'!AW29)</f>
        <v>0.72699649984440207</v>
      </c>
      <c r="AX29" s="89">
        <f>+MAX('1'!AX29,'2'!AX29,'3'!AX29,'4'!AX29,'5'!AX29,'6'!AX29,'7'!AX29,'8'!AX29,'9'!AX29,'10'!AX29,'11'!AX29,'12'!AX29,'13'!AX29,'14'!AX29)</f>
        <v>7</v>
      </c>
      <c r="AY29" s="1">
        <v>0.20835359061764899</v>
      </c>
    </row>
    <row r="30" spans="1:51" x14ac:dyDescent="0.25">
      <c r="A30" s="16">
        <v>4</v>
      </c>
      <c r="B30" s="55" t="s">
        <v>15</v>
      </c>
      <c r="C30" s="9">
        <f>+GEOMEAN('1'!C30,'2'!C30,'3'!C30,'4'!C30,'5'!C30,'6'!C30,'7'!C30,'8'!C30,'9'!C30,'10'!C30,'11'!C30,'12'!C30,'13'!C30,'14'!C30)</f>
        <v>0.30156354399582569</v>
      </c>
      <c r="D30" s="9">
        <f>+GEOMEAN('1'!D30,'2'!D30,'3'!D30,'4'!D30,'5'!D30,'6'!D30,'7'!D30,'8'!D30,'9'!D30,'10'!D30,'11'!D30,'12'!D30,'13'!D30,'14'!D30)</f>
        <v>0.45839108545021573</v>
      </c>
      <c r="E30" s="9">
        <f>+GEOMEAN('1'!E30,'2'!E30,'3'!E30,'4'!E30,'5'!E30,'6'!E30,'7'!E30,'8'!E30,'9'!E30,'10'!E30,'11'!E30,'12'!E30,'13'!E30,'14'!E30)</f>
        <v>1.6134255493565874</v>
      </c>
      <c r="F30" s="9">
        <f>+GEOMEAN('1'!F30,'2'!F30,'3'!F30,'4'!F30,'5'!F30,'6'!F30,'7'!F30,'8'!F30,'9'!F30,'10'!F30,'11'!F30,'12'!F30,'13'!F30,'14'!F30)</f>
        <v>1</v>
      </c>
      <c r="G30" s="9">
        <f>+GEOMEAN('1'!G30,'2'!G30,'3'!G30,'4'!G30,'5'!G30,'6'!G30,'7'!G30,'8'!G30,'9'!G30,'10'!G30,'11'!G30,'12'!G30,'13'!G30,'14'!G30)</f>
        <v>0.3999449149130212</v>
      </c>
      <c r="L30" s="1"/>
      <c r="M30" s="69">
        <f t="shared" si="24"/>
        <v>9.0328575739244507E-2</v>
      </c>
      <c r="N30" s="70">
        <f t="shared" si="22"/>
        <v>9.5777378757018194E-2</v>
      </c>
      <c r="O30" s="70">
        <f t="shared" si="22"/>
        <v>0.13538188710431612</v>
      </c>
      <c r="P30" s="70">
        <f t="shared" si="22"/>
        <v>0.10397455627474157</v>
      </c>
      <c r="Q30" s="71">
        <f t="shared" si="22"/>
        <v>0.11950665043430557</v>
      </c>
      <c r="V30" s="16">
        <v>4</v>
      </c>
      <c r="W30" s="72">
        <f t="shared" si="25"/>
        <v>0.10899380966192521</v>
      </c>
      <c r="Y30" s="73">
        <v>0.54660827318535576</v>
      </c>
      <c r="Z30" s="74">
        <f t="shared" si="23"/>
        <v>5.0150396144589706</v>
      </c>
      <c r="AJ30" s="89">
        <f>+MIN('1'!AJ30,'2'!AJ30,'3'!AJ30,'4'!AJ30,'5'!AJ30,'6'!AJ30,'7'!AJ30,'8'!AJ30,'9'!AJ30,'10'!AJ30,'11'!AJ30,'12'!AJ30,'13'!AJ30,'14'!AJ30)</f>
        <v>0.14285714285714285</v>
      </c>
      <c r="AK30" s="89">
        <f>+GEOMEAN('1'!AK30,'2'!AK30,'3'!AK30,'4'!AK30,'5'!AK30,'6'!AK30,'7'!AK30,'8'!AK30,'9'!AK30,'10'!AK30,'11'!AK30,'12'!AK30,'13'!AK30,'14'!AK30)</f>
        <v>0.27671350584565996</v>
      </c>
      <c r="AL30" s="89">
        <f>+MAX('1'!AL30,'2'!AL30,'3'!AL30,'4'!AL30,'5'!AL30,'6'!AL30,'7'!AL30,'8'!AL30,'9'!AL30,'10'!AL30,'11'!AL30,'12'!AL30,'13'!AL30,'14'!AL30)</f>
        <v>1</v>
      </c>
      <c r="AM30" s="89">
        <f>+MIN('1'!AM30,'2'!AM30,'3'!AM30,'4'!AM30,'5'!AM30,'6'!AM30,'7'!AM30,'8'!AM30,'9'!AM30,'10'!AM30,'11'!AM30,'12'!AM30,'13'!AM30,'14'!AM30)</f>
        <v>0.1111111111111111</v>
      </c>
      <c r="AN30" s="89">
        <f>+GEOMEAN('1'!AN30,'2'!AN30,'3'!AN30,'4'!AN30,'5'!AN30,'6'!AN30,'7'!AN30,'8'!AN30,'9'!AN30,'10'!AN30,'11'!AN30,'12'!AN30,'13'!AN30,'14'!AN30)</f>
        <v>0.37288407951028885</v>
      </c>
      <c r="AO30" s="89">
        <f>+MAX('1'!AO30,'2'!AO30,'3'!AO30,'4'!AO30,'5'!AO30,'6'!AO30,'7'!AO30,'8'!AO30,'9'!AO30,'10'!AO30,'11'!AO30,'12'!AO30,'13'!AO30,'14'!AO30)</f>
        <v>1</v>
      </c>
      <c r="AP30" s="89">
        <f>+MIN('1'!AP30,'2'!AP30,'3'!AP30,'4'!AP30,'5'!AP30,'6'!AP30,'7'!AP30,'8'!AP30,'9'!AP30,'10'!AP30,'11'!AP30,'12'!AP30,'13'!AP30,'14'!AP30)</f>
        <v>1</v>
      </c>
      <c r="AQ30" s="89">
        <f>+GEOMEAN('1'!AQ30,'2'!AQ30,'3'!AQ30,'4'!AQ30,'5'!AQ30,'6'!AQ30,'7'!AQ30,'8'!AQ30,'9'!AQ30,'10'!AQ30,'11'!AQ30,'12'!AQ30,'13'!AQ30,'14'!AQ30)</f>
        <v>1</v>
      </c>
      <c r="AR30" s="89">
        <f>+MAX('1'!AR30,'2'!AR30,'3'!AR30,'4'!AR30,'5'!AR30,'6'!AR30,'7'!AR30,'8'!AR30,'9'!AR30,'10'!AR30,'11'!AR30,'12'!AR30,'13'!AR30,'14'!AR30)</f>
        <v>1</v>
      </c>
      <c r="AS30" s="89">
        <f>+MIN('1'!AS30,'2'!AS30,'3'!AS30,'4'!AS30,'5'!AS30,'6'!AS30,'7'!AS30,'8'!AS30,'9'!AS30,'10'!AS30,'11'!AS30,'12'!AS30,'13'!AS30,'14'!AS30)</f>
        <v>0.16666666666666666</v>
      </c>
      <c r="AT30" s="89">
        <f>+GEOMEAN('1'!AT30,'2'!AT30,'3'!AT30,'4'!AT30,'5'!AT30,'6'!AT30,'7'!AT30,'8'!AT30,'9'!AT30,'10'!AT30,'11'!AT30,'12'!AT30,'13'!AT30,'14'!AT30)</f>
        <v>0.61979928382737381</v>
      </c>
      <c r="AU30" s="89">
        <f>+MAX('1'!AU30,'2'!AU30,'3'!AU30,'4'!AU30,'5'!AU30,'6'!AU30,'7'!AU30,'8'!AU30,'9'!AU30,'10'!AU30,'11'!AU30,'12'!AU30,'13'!AU30,'14'!AU30)</f>
        <v>3</v>
      </c>
      <c r="AV30" s="89">
        <f>+MIN('1'!AV30,'2'!AV30,'3'!AV30,'4'!AV30,'5'!AV30,'6'!AV30,'7'!AV30,'8'!AV30,'9'!AV30,'10'!AV30,'11'!AV30,'12'!AV30,'13'!AV30,'14'!AV30)</f>
        <v>0.14285714285714285</v>
      </c>
      <c r="AW30" s="89">
        <f>+GEOMEAN('1'!AW30,'2'!AW30,'3'!AW30,'4'!AW30,'5'!AW30,'6'!AW30,'7'!AW30,'8'!AW30,'9'!AW30,'10'!AW30,'11'!AW30,'12'!AW30,'13'!AW30,'14'!AW30)</f>
        <v>0.33238958895622495</v>
      </c>
      <c r="AX30" s="89">
        <f>+MAX('1'!AX30,'2'!AX30,'3'!AX30,'4'!AX30,'5'!AX30,'6'!AX30,'7'!AX30,'8'!AX30,'9'!AX30,'10'!AX30,'11'!AX30,'12'!AX30,'13'!AX30,'14'!AX30)</f>
        <v>4</v>
      </c>
      <c r="AY30" s="1">
        <v>0.170732906784483</v>
      </c>
    </row>
    <row r="31" spans="1:51" ht="15.75" thickBot="1" x14ac:dyDescent="0.3">
      <c r="A31" s="19">
        <v>5</v>
      </c>
      <c r="B31" s="38" t="s">
        <v>16</v>
      </c>
      <c r="C31" s="9">
        <f>+GEOMEAN('1'!C31,'2'!C31,'3'!C31,'4'!C31,'5'!C31,'6'!C31,'7'!C31,'8'!C31,'9'!C31,'10'!C31,'11'!C31,'12'!C31,'13'!C31,'14'!C31)</f>
        <v>1.127011845054807</v>
      </c>
      <c r="D31" s="9">
        <f>+GEOMEAN('1'!D31,'2'!D31,'3'!D31,'4'!D31,'5'!D31,'6'!D31,'7'!D31,'8'!D31,'9'!D31,'10'!D31,'11'!D31,'12'!D31,'13'!D31,'14'!D31)</f>
        <v>1.3755224409113778</v>
      </c>
      <c r="E31" s="9">
        <f>+GEOMEAN('1'!E31,'2'!E31,'3'!E31,'4'!E31,'5'!E31,'6'!E31,'7'!E31,'8'!E31,'9'!E31,'10'!E31,'11'!E31,'12'!E31,'13'!E31,'14'!E31)</f>
        <v>3.0085178153149013</v>
      </c>
      <c r="F31" s="9">
        <f>+GEOMEAN('1'!F31,'2'!F31,'3'!F31,'4'!F31,'5'!F31,'6'!F31,'7'!F31,'8'!F31,'9'!F31,'10'!F31,'11'!F31,'12'!F31,'13'!F31,'14'!F31)</f>
        <v>2.5003443292121292</v>
      </c>
      <c r="G31" s="9">
        <f>+GEOMEAN('1'!G31,'2'!G31,'3'!G31,'4'!G31,'5'!G31,'6'!G31,'7'!G31,'8'!G31,'9'!G31,'10'!G31,'11'!G31,'12'!G31,'13'!G31,'14'!G31)</f>
        <v>1</v>
      </c>
      <c r="L31" s="1"/>
      <c r="M31" s="76">
        <f t="shared" si="24"/>
        <v>0.33757851979106596</v>
      </c>
      <c r="N31" s="77">
        <f t="shared" si="22"/>
        <v>0.28740509576566681</v>
      </c>
      <c r="O31" s="77">
        <f t="shared" si="22"/>
        <v>0.25244351645894725</v>
      </c>
      <c r="P31" s="77">
        <f t="shared" si="22"/>
        <v>0.2599721921638975</v>
      </c>
      <c r="Q31" s="78">
        <f t="shared" si="22"/>
        <v>0.29880777571655215</v>
      </c>
      <c r="V31" s="19">
        <v>5</v>
      </c>
      <c r="W31" s="72">
        <f t="shared" si="25"/>
        <v>0.28724141997922592</v>
      </c>
      <c r="Y31" s="73">
        <v>1.446988327727428</v>
      </c>
      <c r="Z31" s="74">
        <f t="shared" si="23"/>
        <v>5.0375336810132678</v>
      </c>
      <c r="AJ31" s="89">
        <f>+MIN('1'!AJ31,'2'!AJ31,'3'!AJ31,'4'!AJ31,'5'!AJ31,'6'!AJ31,'7'!AJ31,'8'!AJ31,'9'!AJ31,'10'!AJ31,'11'!AJ31,'12'!AJ31,'13'!AJ31,'14'!AJ31)</f>
        <v>0.14285714285714285</v>
      </c>
      <c r="AK31" s="89">
        <f>+GEOMEAN('1'!AK31,'2'!AK31,'3'!AK31,'4'!AK31,'5'!AK31,'6'!AK31,'7'!AK31,'8'!AK31,'9'!AK31,'10'!AK31,'11'!AK31,'12'!AK31,'13'!AK31,'14'!AK31)</f>
        <v>0.30156354399582569</v>
      </c>
      <c r="AL31" s="89">
        <f>+MAX('1'!AL31,'2'!AL31,'3'!AL31,'4'!AL31,'5'!AL31,'6'!AL31,'7'!AL31,'8'!AL31,'9'!AL31,'10'!AL31,'11'!AL31,'12'!AL31,'13'!AL31,'14'!AL31)</f>
        <v>1</v>
      </c>
      <c r="AM31" s="89">
        <f>+MIN('1'!AM31,'2'!AM31,'3'!AM31,'4'!AM31,'5'!AM31,'6'!AM31,'7'!AM31,'8'!AM31,'9'!AM31,'10'!AM31,'11'!AM31,'12'!AM31,'13'!AM31,'14'!AM31)</f>
        <v>0.14285714285714285</v>
      </c>
      <c r="AN31" s="89">
        <f>+GEOMEAN('1'!AN31,'2'!AN31,'3'!AN31,'4'!AN31,'5'!AN31,'6'!AN31,'7'!AN31,'8'!AN31,'9'!AN31,'10'!AN31,'11'!AN31,'12'!AN31,'13'!AN31,'14'!AN31)</f>
        <v>0.45839108545021573</v>
      </c>
      <c r="AO31" s="89">
        <f>+MAX('1'!AO31,'2'!AO31,'3'!AO31,'4'!AO31,'5'!AO31,'6'!AO31,'7'!AO31,'8'!AO31,'9'!AO31,'10'!AO31,'11'!AO31,'12'!AO31,'13'!AO31,'14'!AO31)</f>
        <v>6</v>
      </c>
      <c r="AP31" s="89">
        <f>+MIN('1'!AP31,'2'!AP31,'3'!AP31,'4'!AP31,'5'!AP31,'6'!AP31,'7'!AP31,'8'!AP31,'9'!AP31,'10'!AP31,'11'!AP31,'12'!AP31,'13'!AP31,'14'!AP31)</f>
        <v>0.33333333333333331</v>
      </c>
      <c r="AQ31" s="89">
        <f>+GEOMEAN('1'!AQ31,'2'!AQ31,'3'!AQ31,'4'!AQ31,'5'!AQ31,'6'!AQ31,'7'!AQ31,'8'!AQ31,'9'!AQ31,'10'!AQ31,'11'!AQ31,'12'!AQ31,'13'!AQ31,'14'!AQ31)</f>
        <v>1.6134255493565874</v>
      </c>
      <c r="AR31" s="89">
        <f>+MAX('1'!AR31,'2'!AR31,'3'!AR31,'4'!AR31,'5'!AR31,'6'!AR31,'7'!AR31,'8'!AR31,'9'!AR31,'10'!AR31,'11'!AR31,'12'!AR31,'13'!AR31,'14'!AR31)</f>
        <v>5</v>
      </c>
      <c r="AS31" s="89">
        <f>+MIN('1'!AS31,'2'!AS31,'3'!AS31,'4'!AS31,'5'!AS31,'6'!AS31,'7'!AS31,'8'!AS31,'9'!AS31,'10'!AS31,'11'!AS31,'12'!AS31,'13'!AS31,'14'!AS31)</f>
        <v>1</v>
      </c>
      <c r="AT31" s="89">
        <f>+GEOMEAN('1'!AT31,'2'!AT31,'3'!AT31,'4'!AT31,'5'!AT31,'6'!AT31,'7'!AT31,'8'!AT31,'9'!AT31,'10'!AT31,'11'!AT31,'12'!AT31,'13'!AT31,'14'!AT31)</f>
        <v>1</v>
      </c>
      <c r="AU31" s="89">
        <f>+MAX('1'!AU31,'2'!AU31,'3'!AU31,'4'!AU31,'5'!AU31,'6'!AU31,'7'!AU31,'8'!AU31,'9'!AU31,'10'!AU31,'11'!AU31,'12'!AU31,'13'!AU31,'14'!AU31)</f>
        <v>1</v>
      </c>
      <c r="AV31" s="89">
        <f>+MIN('1'!AV31,'2'!AV31,'3'!AV31,'4'!AV31,'5'!AV31,'6'!AV31,'7'!AV31,'8'!AV31,'9'!AV31,'10'!AV31,'11'!AV31,'12'!AV31,'13'!AV31,'14'!AV31)</f>
        <v>0.14285714285714285</v>
      </c>
      <c r="AW31" s="89">
        <f>+GEOMEAN('1'!AW31,'2'!AW31,'3'!AW31,'4'!AW31,'5'!AW31,'6'!AW31,'7'!AW31,'8'!AW31,'9'!AW31,'10'!AW31,'11'!AW31,'12'!AW31,'13'!AW31,'14'!AW31)</f>
        <v>0.3999449149130212</v>
      </c>
      <c r="AX31" s="89">
        <f>+MAX('1'!AX31,'2'!AX31,'3'!AX31,'4'!AX31,'5'!AX31,'6'!AX31,'7'!AX31,'8'!AX31,'9'!AX31,'10'!AX31,'11'!AX31,'12'!AX31,'13'!AX31,'14'!AX31)</f>
        <v>6</v>
      </c>
      <c r="AY31" s="1">
        <v>0.193245606144407</v>
      </c>
    </row>
    <row r="32" spans="1:51" x14ac:dyDescent="0.25">
      <c r="B32" s="46"/>
      <c r="C32" s="70">
        <f>+SUM(C27:C31)</f>
        <v>3.3385176454720429</v>
      </c>
      <c r="D32" s="70">
        <f t="shared" ref="D32:G32" si="26">+SUM(D27:D31)</f>
        <v>4.7860057499916344</v>
      </c>
      <c r="E32" s="70">
        <f t="shared" si="26"/>
        <v>11.917587971819236</v>
      </c>
      <c r="F32" s="70">
        <f t="shared" si="26"/>
        <v>9.6177376064737192</v>
      </c>
      <c r="G32" s="70">
        <f t="shared" si="26"/>
        <v>3.3466331242617864</v>
      </c>
      <c r="M32" s="82"/>
      <c r="N32" s="9"/>
      <c r="O32" s="9"/>
      <c r="P32" s="9"/>
      <c r="Q32" s="9"/>
      <c r="W32" s="80"/>
      <c r="Y32" s="81" t="s">
        <v>19</v>
      </c>
      <c r="Z32" s="74">
        <f>+AVERAGE(Z27:Z31)</f>
        <v>5.0295277321149117</v>
      </c>
      <c r="AJ32" s="89">
        <f>+MIN('1'!AJ32,'2'!AJ32,'3'!AJ32,'4'!AJ32,'5'!AJ32,'6'!AJ32,'7'!AJ32,'8'!AJ32,'9'!AJ32,'10'!AJ32,'11'!AJ32,'12'!AJ32,'13'!AJ32,'14'!AJ32)</f>
        <v>0.14285714285714285</v>
      </c>
      <c r="AK32" s="89">
        <f>+GEOMEAN('1'!AK32,'2'!AK32,'3'!AK32,'4'!AK32,'5'!AK32,'6'!AK32,'7'!AK32,'8'!AK32,'9'!AK32,'10'!AK32,'11'!AK32,'12'!AK32,'13'!AK32,'14'!AK32)</f>
        <v>1.127011845054807</v>
      </c>
      <c r="AL32" s="89">
        <f>+MAX('1'!AL32,'2'!AL32,'3'!AL32,'4'!AL32,'5'!AL32,'6'!AL32,'7'!AL32,'8'!AL32,'9'!AL32,'10'!AL32,'11'!AL32,'12'!AL32,'13'!AL32,'14'!AL32)</f>
        <v>7</v>
      </c>
      <c r="AM32" s="89">
        <f>+MIN('1'!AM32,'2'!AM32,'3'!AM32,'4'!AM32,'5'!AM32,'6'!AM32,'7'!AM32,'8'!AM32,'9'!AM32,'10'!AM32,'11'!AM32,'12'!AM32,'13'!AM32,'14'!AM32)</f>
        <v>0.14285714285714285</v>
      </c>
      <c r="AN32" s="89">
        <f>+GEOMEAN('1'!AN32,'2'!AN32,'3'!AN32,'4'!AN32,'5'!AN32,'6'!AN32,'7'!AN32,'8'!AN32,'9'!AN32,'10'!AN32,'11'!AN32,'12'!AN32,'13'!AN32,'14'!AN32)</f>
        <v>1.3755224409113778</v>
      </c>
      <c r="AO32" s="89">
        <f>+MAX('1'!AO32,'2'!AO32,'3'!AO32,'4'!AO32,'5'!AO32,'6'!AO32,'7'!AO32,'8'!AO32,'9'!AO32,'10'!AO32,'11'!AO32,'12'!AO32,'13'!AO32,'14'!AO32)</f>
        <v>6</v>
      </c>
      <c r="AP32" s="89">
        <f>+MIN('1'!AP32,'2'!AP32,'3'!AP32,'4'!AP32,'5'!AP32,'6'!AP32,'7'!AP32,'8'!AP32,'9'!AP32,'10'!AP32,'11'!AP32,'12'!AP32,'13'!AP32,'14'!AP32)</f>
        <v>0.25</v>
      </c>
      <c r="AQ32" s="89">
        <f>+GEOMEAN('1'!AQ32,'2'!AQ32,'3'!AQ32,'4'!AQ32,'5'!AQ32,'6'!AQ32,'7'!AQ32,'8'!AQ32,'9'!AQ32,'10'!AQ32,'11'!AQ32,'12'!AQ32,'13'!AQ32,'14'!AQ32)</f>
        <v>3.0085178153149013</v>
      </c>
      <c r="AR32" s="89">
        <f>+MAX('1'!AR32,'2'!AR32,'3'!AR32,'4'!AR32,'5'!AR32,'6'!AR32,'7'!AR32,'8'!AR32,'9'!AR32,'10'!AR32,'11'!AR32,'12'!AR32,'13'!AR32,'14'!AR32)</f>
        <v>6</v>
      </c>
      <c r="AS32" s="89">
        <f>+MIN('1'!AS32,'2'!AS32,'3'!AS32,'4'!AS32,'5'!AS32,'6'!AS32,'7'!AS32,'8'!AS32,'9'!AS32,'10'!AS32,'11'!AS32,'12'!AS32,'13'!AS32,'14'!AS32)</f>
        <v>0.16666666666666666</v>
      </c>
      <c r="AT32" s="89">
        <f>+GEOMEAN('1'!AT32,'2'!AT32,'3'!AT32,'4'!AT32,'5'!AT32,'6'!AT32,'7'!AT32,'8'!AT32,'9'!AT32,'10'!AT32,'11'!AT32,'12'!AT32,'13'!AT32,'14'!AT32)</f>
        <v>2.5003443292121292</v>
      </c>
      <c r="AU32" s="89">
        <f>+MAX('1'!AU32,'2'!AU32,'3'!AU32,'4'!AU32,'5'!AU32,'6'!AU32,'7'!AU32,'8'!AU32,'9'!AU32,'10'!AU32,'11'!AU32,'12'!AU32,'13'!AU32,'14'!AU32)</f>
        <v>7</v>
      </c>
      <c r="AV32" s="89">
        <f>+MIN('1'!AV32,'2'!AV32,'3'!AV32,'4'!AV32,'5'!AV32,'6'!AV32,'7'!AV32,'8'!AV32,'9'!AV32,'10'!AV32,'11'!AV32,'12'!AV32,'13'!AV32,'14'!AV32)</f>
        <v>1</v>
      </c>
      <c r="AW32" s="89">
        <f>+GEOMEAN('1'!AW32,'2'!AW32,'3'!AW32,'4'!AW32,'5'!AW32,'6'!AW32,'7'!AW32,'8'!AW32,'9'!AW32,'10'!AW32,'11'!AW32,'12'!AW32,'13'!AW32,'14'!AW32)</f>
        <v>1</v>
      </c>
      <c r="AX32" s="89">
        <f>+MAX('1'!AX32,'2'!AX32,'3'!AX32,'4'!AX32,'5'!AX32,'6'!AX32,'7'!AX32,'8'!AX32,'9'!AX32,'10'!AX32,'11'!AX32,'12'!AX32,'13'!AX32,'14'!AX32)</f>
        <v>1</v>
      </c>
      <c r="AY32" s="1">
        <v>0.21203545673179999</v>
      </c>
    </row>
  </sheetData>
  <mergeCells count="17">
    <mergeCell ref="AS27:AU27"/>
    <mergeCell ref="AV27:AX27"/>
    <mergeCell ref="AJ3:AR4"/>
    <mergeCell ref="AJ20:AL20"/>
    <mergeCell ref="AM20:AO20"/>
    <mergeCell ref="AP20:AR20"/>
    <mergeCell ref="AJ27:AL27"/>
    <mergeCell ref="AM27:AO27"/>
    <mergeCell ref="AP27:AR27"/>
    <mergeCell ref="AS3:AS4"/>
    <mergeCell ref="AF3:AH3"/>
    <mergeCell ref="AJ5:AL5"/>
    <mergeCell ref="AM5:AO5"/>
    <mergeCell ref="AP5:AR5"/>
    <mergeCell ref="AJ12:AL12"/>
    <mergeCell ref="AM12:AO12"/>
    <mergeCell ref="AP12:AR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8E5D-FEB6-4C75-A576-87D2C0F27007}">
  <dimension ref="A1:C16"/>
  <sheetViews>
    <sheetView tabSelected="1" workbookViewId="0">
      <selection activeCell="H14" sqref="H14"/>
    </sheetView>
  </sheetViews>
  <sheetFormatPr defaultRowHeight="15" x14ac:dyDescent="0.25"/>
  <cols>
    <col min="1" max="1" width="49.28515625" bestFit="1" customWidth="1"/>
    <col min="2" max="2" width="23.7109375" style="102" bestFit="1" customWidth="1"/>
  </cols>
  <sheetData>
    <row r="1" spans="1:3" x14ac:dyDescent="0.25">
      <c r="A1" t="s">
        <v>26</v>
      </c>
      <c r="B1" s="102" t="s">
        <v>27</v>
      </c>
      <c r="C1" t="s">
        <v>28</v>
      </c>
    </row>
    <row r="2" spans="1:3" x14ac:dyDescent="0.25">
      <c r="A2" s="2" t="s">
        <v>2</v>
      </c>
      <c r="B2" s="2">
        <v>0.34088187543379</v>
      </c>
    </row>
    <row r="3" spans="1:3" x14ac:dyDescent="0.25">
      <c r="A3" s="2" t="s">
        <v>3</v>
      </c>
      <c r="B3" s="2">
        <v>0.31350425273096799</v>
      </c>
    </row>
    <row r="4" spans="1:3" ht="15.75" thickBot="1" x14ac:dyDescent="0.3">
      <c r="A4" s="101" t="s">
        <v>4</v>
      </c>
      <c r="B4" s="2">
        <v>0.345613871835242</v>
      </c>
    </row>
    <row r="5" spans="1:3" x14ac:dyDescent="0.25">
      <c r="A5" s="51" t="s">
        <v>5</v>
      </c>
      <c r="B5" s="81">
        <v>0.269883749072306</v>
      </c>
      <c r="C5" s="104">
        <f>$B$2*B5</f>
        <v>9.1998478532870048E-2</v>
      </c>
    </row>
    <row r="6" spans="1:3" x14ac:dyDescent="0.25">
      <c r="A6" s="51" t="s">
        <v>6</v>
      </c>
      <c r="B6" s="81">
        <v>0.22945774691794099</v>
      </c>
      <c r="C6" s="104">
        <f t="shared" ref="C6:C8" si="0">$B$2*B6</f>
        <v>7.8217987102199668E-2</v>
      </c>
    </row>
    <row r="7" spans="1:3" x14ac:dyDescent="0.25">
      <c r="A7" s="51" t="s">
        <v>7</v>
      </c>
      <c r="B7" s="81">
        <v>0.25528990684082897</v>
      </c>
      <c r="C7" s="104">
        <f t="shared" si="0"/>
        <v>8.7023702223219312E-2</v>
      </c>
    </row>
    <row r="8" spans="1:3" ht="15.75" thickBot="1" x14ac:dyDescent="0.3">
      <c r="A8" s="38" t="s">
        <v>8</v>
      </c>
      <c r="B8" s="103">
        <v>0.24536859716892501</v>
      </c>
      <c r="C8" s="104">
        <f t="shared" si="0"/>
        <v>8.3641707575501295E-2</v>
      </c>
    </row>
    <row r="9" spans="1:3" x14ac:dyDescent="0.25">
      <c r="A9" s="55" t="s">
        <v>9</v>
      </c>
      <c r="B9" s="81">
        <v>0.30661512090438198</v>
      </c>
      <c r="C9" s="104">
        <f>$B$4*B9</f>
        <v>0.1059704390989943</v>
      </c>
    </row>
    <row r="10" spans="1:3" x14ac:dyDescent="0.25">
      <c r="A10" s="55" t="s">
        <v>10</v>
      </c>
      <c r="B10" s="81">
        <v>0.30789731286161598</v>
      </c>
      <c r="C10" s="104">
        <f t="shared" ref="C10:C11" si="1">$B$4*B10</f>
        <v>0.10641358242576995</v>
      </c>
    </row>
    <row r="11" spans="1:3" ht="15.75" thickBot="1" x14ac:dyDescent="0.3">
      <c r="A11" s="38" t="s">
        <v>11</v>
      </c>
      <c r="B11" s="81">
        <v>0.38548756623400199</v>
      </c>
      <c r="C11" s="104">
        <f t="shared" si="1"/>
        <v>0.13322985031047774</v>
      </c>
    </row>
    <row r="12" spans="1:3" x14ac:dyDescent="0.25">
      <c r="A12" s="55" t="s">
        <v>12</v>
      </c>
      <c r="B12" s="81">
        <v>0.21563243972166099</v>
      </c>
      <c r="C12" s="104">
        <f>$B$3*B12</f>
        <v>6.7601686879494832E-2</v>
      </c>
    </row>
    <row r="13" spans="1:3" x14ac:dyDescent="0.25">
      <c r="A13" s="55" t="s">
        <v>13</v>
      </c>
      <c r="B13" s="81">
        <v>0.20835359061764899</v>
      </c>
      <c r="C13" s="104">
        <f t="shared" ref="C13:C16" si="2">$B$3*B13</f>
        <v>6.5319736730400077E-2</v>
      </c>
    </row>
    <row r="14" spans="1:3" x14ac:dyDescent="0.25">
      <c r="A14" s="55" t="s">
        <v>14</v>
      </c>
      <c r="B14" s="81">
        <v>0.170732906784483</v>
      </c>
      <c r="C14" s="104">
        <f t="shared" si="2"/>
        <v>5.3525492358055357E-2</v>
      </c>
    </row>
    <row r="15" spans="1:3" x14ac:dyDescent="0.25">
      <c r="A15" s="55" t="s">
        <v>15</v>
      </c>
      <c r="B15" s="81">
        <v>0.193245606144407</v>
      </c>
      <c r="C15" s="104">
        <f t="shared" si="2"/>
        <v>6.058331934784527E-2</v>
      </c>
    </row>
    <row r="16" spans="1:3" ht="15.75" thickBot="1" x14ac:dyDescent="0.3">
      <c r="A16" s="38" t="s">
        <v>16</v>
      </c>
      <c r="B16" s="81">
        <v>0.21203545673179999</v>
      </c>
      <c r="C16" s="104">
        <f t="shared" si="2"/>
        <v>6.6474017415172448E-2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Overall</vt:lpstr>
      <vt:lpstr>FAHP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Okudan</dc:creator>
  <cp:lastModifiedBy>Ozan OKUDAN</cp:lastModifiedBy>
  <dcterms:created xsi:type="dcterms:W3CDTF">2015-06-05T18:17:20Z</dcterms:created>
  <dcterms:modified xsi:type="dcterms:W3CDTF">2023-12-11T11:09:57Z</dcterms:modified>
</cp:coreProperties>
</file>