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Saftey\Downloads\"/>
    </mc:Choice>
  </mc:AlternateContent>
  <xr:revisionPtr revIDLastSave="0" documentId="13_ncr:1_{EE34EB82-3AA8-4CB9-96BC-50E140242E19}" xr6:coauthVersionLast="47" xr6:coauthVersionMax="47" xr10:uidLastSave="{00000000-0000-0000-0000-000000000000}"/>
  <bookViews>
    <workbookView xWindow="-120" yWindow="-120" windowWidth="29040" windowHeight="16440" tabRatio="629" activeTab="6" xr2:uid="{00000000-000D-0000-FFFF-FFFF00000000}"/>
  </bookViews>
  <sheets>
    <sheet name="Main Sheet" sheetId="1" r:id="rId1"/>
    <sheet name="Departments" sheetId="2" r:id="rId2"/>
    <sheet name="Pivot{Analysis}" sheetId="5" state="hidden" r:id="rId3"/>
    <sheet name="Data validation{Analysis}" sheetId="3" state="hidden" r:id="rId4"/>
    <sheet name="Requested{Analysis}" sheetId="7" state="hidden" r:id="rId5"/>
    <sheet name="Executive summary report" sheetId="8" r:id="rId6"/>
    <sheet name="Dashboard" sheetId="4" r:id="rId7"/>
  </sheets>
  <definedNames>
    <definedName name="_xlnm._FilterDatabase" localSheetId="0">'Main Sheet'!$B$1:$P$66</definedName>
    <definedName name="Avg_Compl.">'Pivot{Analysis}'!$O$3</definedName>
    <definedName name="Avg_Compltion">'Pivot{Analysis}'!$O$3</definedName>
    <definedName name="NativeTimeline_تاريخ_الاجتماع_ميلادى">#N/A</definedName>
    <definedName name="Slicer_الادارات">#N/A</definedName>
    <definedName name="Slicer_الحالة">#N/A</definedName>
    <definedName name="Table">'Main Sheet'!$B$1:$Q$66</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8" l="1" a="1"/>
  <c r="L4" i="8" s="1"/>
  <c r="K4" i="8" a="1"/>
  <c r="K4" i="8" s="1"/>
  <c r="F4" i="8" a="1"/>
  <c r="F4" i="8" s="1"/>
  <c r="G4" i="8" a="1"/>
  <c r="G4" i="8" s="1"/>
  <c r="H4" i="8" a="1"/>
  <c r="H4" i="8" s="1"/>
  <c r="B17" i="8" a="1"/>
  <c r="B17" i="8" s="1"/>
  <c r="C17" i="8" s="1"/>
  <c r="C13" i="8"/>
  <c r="C14" i="8"/>
  <c r="C12" i="8"/>
  <c r="C10" i="8"/>
  <c r="C8" i="8"/>
  <c r="C7" i="8"/>
  <c r="C6" i="8"/>
  <c r="C4"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2" i="1"/>
  <c r="O3" i="5"/>
  <c r="D17" i="8" l="1"/>
  <c r="D26" i="8"/>
  <c r="C19" i="8"/>
  <c r="C18" i="8"/>
  <c r="D25" i="8"/>
  <c r="C26" i="8"/>
  <c r="D24" i="8"/>
  <c r="C25" i="8"/>
  <c r="D23" i="8"/>
  <c r="C22" i="8"/>
  <c r="D20" i="8"/>
  <c r="C24" i="8"/>
  <c r="D22" i="8"/>
  <c r="C21" i="8"/>
  <c r="D19" i="8"/>
  <c r="C23" i="8"/>
  <c r="D21" i="8"/>
  <c r="C20" i="8"/>
  <c r="D1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<sst xmlns="http://schemas.openxmlformats.org/spreadsheetml/2006/main" count="584" uniqueCount="208">
  <si>
    <t xml:space="preserve">تاريخ الاجتماع هجرى </t>
  </si>
  <si>
    <t xml:space="preserve">تاريخ الاجتماع ميلادى </t>
  </si>
  <si>
    <t>اجندة الاجتماع</t>
  </si>
  <si>
    <t>الإدارة</t>
  </si>
  <si>
    <t>رقم التوصية</t>
  </si>
  <si>
    <t>نص التوصية</t>
  </si>
  <si>
    <t>الهدف</t>
  </si>
  <si>
    <t xml:space="preserve"> 21/03/1443</t>
  </si>
  <si>
    <t>استعراض ومناقشة القوائم الماليه الموحدة حتى 30-09-2021 م</t>
  </si>
  <si>
    <t>استعراض ومناقشة تقرير أداء المشاريع حتى   30-09-2021 م</t>
  </si>
  <si>
    <t>استعراض ومناقشة تقرير أداء الوحدات الإنتاجية ومصنع سبك للمنتجات الاسمنتية حتى    30-09-2021 م</t>
  </si>
  <si>
    <t>أمانة المجلس</t>
  </si>
  <si>
    <t>تحديد مواعيد الاجتماعات مسبقًا وفق خطة معتمدة من المجلس.</t>
  </si>
  <si>
    <t>ضمان انتظام الاجتماعات وتحقيق متابعة مستمرة لأعمال المجلس.</t>
  </si>
  <si>
    <t>توثيق محاضر الاجتماعات ومشاركتها مع الأعضاء خلال أسبوع من تاريخ الاجتماع.</t>
  </si>
  <si>
    <t>تعزيز الشفافية وتمكين الأعضاء من متابعة القرارات.</t>
  </si>
  <si>
    <t>إعداد جدول أعمال واضح ومحدد لكل اجتماع مع توزيعه مسبقًا.</t>
  </si>
  <si>
    <t>رفع كفاءة الاجتماعات وزيادة فاعلية النقاش واتخاذ القرار.</t>
  </si>
  <si>
    <t>متابعة تنفيذ قرارات المجلس وتقديم تقارير دورية عن التقدم المحقق.</t>
  </si>
  <si>
    <t>ضمان الالتزام بتنفيذ القرارات وتحقيق أهداف المجلس.</t>
  </si>
  <si>
    <t>إنشاء قاعدة بيانات للقرارات السابقة للمجلس وأرشفتها إلكترونيًا.</t>
  </si>
  <si>
    <t>تسهيل الرجوع للقرارات السابقة وتعزيز الحوكمة المؤسسية.</t>
  </si>
  <si>
    <t>تحديد مسؤوليات الأمانة العامة بدقة وفقًا للوائح المنظمة.</t>
  </si>
  <si>
    <t>تنظيم العمل الداخلي وتحقيق الكفاءة في تنفيذ المهام.</t>
  </si>
  <si>
    <t>إعداد تقارير سنوية عن أداء المجلس وأنشطته المختلفة.</t>
  </si>
  <si>
    <t>تقييم الأداء السنوي وتحسين جودة عمل المجلس.</t>
  </si>
  <si>
    <t>تطوير أدوات تواصل فعّالة بين الأمانة العامة وأعضاء المجلس.</t>
  </si>
  <si>
    <t>تحسين التواصل وسرعة تمرير المعلومات بين الأمانة والأعضاء.</t>
  </si>
  <si>
    <t>تنظيم ورش عمل تعريفية للأعضاء الجدد بالمجلس واختصاصاته.</t>
  </si>
  <si>
    <t>رفع مستوى جاهزية الأعضاء الجدد وضمان مساهمتهم الفاعلة.</t>
  </si>
  <si>
    <t>اعتماد سياسات لحفظ وأرشفة مستندات المجلس الهامة.</t>
  </si>
  <si>
    <t>حماية المعلومات وضمان سريتها وسهولة الوصول إليها عند الحاجة.</t>
  </si>
  <si>
    <t>الحرص على عقد الاجتماعات الدورية للمجلس كل ربع سنة</t>
  </si>
  <si>
    <t>ضمان انتظام انعقاد اجتماعات المجلس لمتابعة الأعمال واتخاذ القرارات في الوقت المناسب.</t>
  </si>
  <si>
    <t>المالية</t>
  </si>
  <si>
    <t>العمل على فصل القروض بما يخص نشاط المقاولات عن الأنشطة الأخرى</t>
  </si>
  <si>
    <t>تحسين دقة التحليل المالي بتمييز قروض المقاولات عن بقية الأنشطة.</t>
  </si>
  <si>
    <t>ضرورة إرسال ملف التقارير التي سيتم عرضها على المجلس قبل أسبوع من الاجتماع</t>
  </si>
  <si>
    <t>تمكين أعضاء المجلس من الاطلاع المسبق والاستعداد للنقاش واتخاذ القرار السليم.</t>
  </si>
  <si>
    <t>التأكيد على استخدام أرقام المقارنة بما يتناسب مع فترة التقرير للسنة السابقة والحالية</t>
  </si>
  <si>
    <t>دعم تقييم الأداء المالي وتحليل التغيرات بمرجعية مقارنة دقيقة.</t>
  </si>
  <si>
    <t>إدارة المعدات</t>
  </si>
  <si>
    <t>تقديم تقرير يوضح المعدات المستخدمة وغير المستخدمة والمعطلة</t>
  </si>
  <si>
    <t>تحسين استغلال المعدات وتقليل الأعطال وتعزيز كفاءة التشغيل.</t>
  </si>
  <si>
    <t>التنبيه لعدم بيع أي معدة يمكن إصلاحها</t>
  </si>
  <si>
    <t>الحفاظ على أصول الشركة وتقليل الهدر المالي.</t>
  </si>
  <si>
    <t>إدارة المستودعات</t>
  </si>
  <si>
    <t>إعداد تقرير بالمخزون الراكد وتفعيل دور إدارة المستودعات</t>
  </si>
  <si>
    <t>تحسين إدارة الأصول وزيادة كفاءة استخدام المخزون.</t>
  </si>
  <si>
    <t>مدراء المناطق</t>
  </si>
  <si>
    <t>اطلاع مدير المنطقة الغربية على تقرير لجنة المراجعة الداخلية وتقديم التوصيات</t>
  </si>
  <si>
    <t>ضمان الرقابة الداخلية الجيدة وتحسين العمليات استنادًا إلى نتائج المراجعة.</t>
  </si>
  <si>
    <t>1- الافتتاح وكلمة رئيس مجلس الإدارة.</t>
  </si>
  <si>
    <t>إنشاء إدارة مركزية للخزينة وتحميل تكلفة التمويل بحسب الجهة المستفيدة</t>
  </si>
  <si>
    <t>تعزيز الكفاءة المالية وتحقيق توزيع عادل لتكاليف التمويل.</t>
  </si>
  <si>
    <t>2- الاطلاع على القوائم المالية للشركة عن الفترة (2022/01/01 – 2022/01/31).</t>
  </si>
  <si>
    <t>التأكيد على إصدار القوائم المالية المدققة لسنة 2021 بموعد أقصاه فبراير 2022</t>
  </si>
  <si>
    <t>الالتزام بالمعايير المالية وضمان الشفافية والمصداقية في التقارير المالية.</t>
  </si>
  <si>
    <t>3- الاطلاع على الأداء الفني للمشاريع عن الفترة (2022/01/01 – 2022/03/31).</t>
  </si>
  <si>
    <t>إدارة المشاريع</t>
  </si>
  <si>
    <t>تطوير تقرير المشاريع ليشمل مدة المشروع الإجمالية والمتبقية وشمولية جميع العقود</t>
  </si>
  <si>
    <t>تحسين متابعة تنفيذ المشاريع وضمان شمولية التقارير للمشاريع كافة.</t>
  </si>
  <si>
    <t>4- الاطلاع على تقرير لجنة المراجعة عن الوحدات الإنتاجية.</t>
  </si>
  <si>
    <t>تطوير الأعمال</t>
  </si>
  <si>
    <t>الدخول في تحالفات مختارة للتعاقد على مشاريع متميزة</t>
  </si>
  <si>
    <t>توسيع قاعدة المشاريع وتعزيز التنافسية والدخول في مشاريع ذات قيمة عالية.</t>
  </si>
  <si>
    <t>5- ما يستجد من أعمال.</t>
  </si>
  <si>
    <t>تجهيز الشركة للدخول في مشاريع الصيانة والاهتمام بها</t>
  </si>
  <si>
    <t>تنويع مصادر الدخل واستغلال الفرص المتاحة في مجال الصيانة.</t>
  </si>
  <si>
    <t>التنسيق لإنهاء مشروع وعد الشمال في موعده</t>
  </si>
  <si>
    <t>الالتزام بجدول تسليم المشاريع وتفادي أي تأخير محتمل.</t>
  </si>
  <si>
    <t>استهداف مشاريع بالمنطقة الغربية بقيمة 250-300 مليون ريال لعام 2021 و700 مليون لعام 2022</t>
  </si>
  <si>
    <t>رفع حجم المشاريع والإيرادات عبر أهداف توسعية مدروسة.</t>
  </si>
  <si>
    <t>دراسة تطبيق سياسة إهلاك خطوط الإنتاج بناءً على ساعات التشغيل الفعلية</t>
  </si>
  <si>
    <t>تحقيق دقة أعلى في حساب مصاريف الإهلاك وفقًا لاستهلاك الأصول.</t>
  </si>
  <si>
    <t>إعداد دراسة لجدوى فصل الوحدات الإنتاجية ومصنع المنتجات الأسمنتية في شركة مستقلة</t>
  </si>
  <si>
    <t>تعزيز الكفاءة التشغيلية والمالية عبر إنشاء كيان متخصص ومستقل.</t>
  </si>
  <si>
    <t>الاجتماع القادم يوم 28 جمادى الآخرة 1443هـ لمراجعة المركز المالي ونتائج الأعمال</t>
  </si>
  <si>
    <t>تنظيم مراجعة الأداء المالي السنوي لضمان الشفافية وتحسين الأداء المستقبلي.</t>
  </si>
  <si>
    <t>تقديم تقرير مماثل لكل شركة بالمجموعة مثل تقرير شركة عبر المملكة</t>
  </si>
  <si>
    <t>توحيد مستوى التقارير وزيادة الشفافية لمتابعة أداء جميع الشركات.</t>
  </si>
  <si>
    <t>20/11/1443 </t>
  </si>
  <si>
    <t>إعداد تقرير مفصل بالمخزون الراكد وعرضه على المجلس</t>
  </si>
  <si>
    <t>اتخاذ قرارات بشأن إدارة وتصريف المخزون الراكد بفعالية.</t>
  </si>
  <si>
    <t>منع إضافة أي مصاريف إلى بند المصروفات العمومية والإدارية مع استقلاليته</t>
  </si>
  <si>
    <t>تعزيز دقة الإفصاح المالي وتحسين شفافية عرض المصروفات.</t>
  </si>
  <si>
    <t>عمل تقرير دقيق ومفصل بتكاليف المشاريع يوضح جميع البنود</t>
  </si>
  <si>
    <t>دعم اتخاذ قرارات دقيقة بشأن جدوى وكفاءة المشاريع.</t>
  </si>
  <si>
    <t>عمل تقارير للحسابات مثل الدائنون التجاريون وآخرون</t>
  </si>
  <si>
    <t>تحسين وضوح المتابعة المالية للالتزامات المختلفة.</t>
  </si>
  <si>
    <t>إعداد تقرير عن الدائنين التجاريين وآخرين</t>
  </si>
  <si>
    <t>تدقيق الالتزامات المالية وتعزيز الرقابة المالية عليها.</t>
  </si>
  <si>
    <t>إعداد تقرير عن المطلوبات والمستحقات الأخرى</t>
  </si>
  <si>
    <t>توفير صورة دقيقة وشاملة عن الوضع المالي للشركة.</t>
  </si>
  <si>
    <t>إعداد تقرير مستحقات وسلف وعهد الموظفين</t>
  </si>
  <si>
    <t>ضمان متابعة دقيقة للالتزامات المالية تجاه الموظفين.</t>
  </si>
  <si>
    <t>إدارة الشركة</t>
  </si>
  <si>
    <t>دراسة إنشاء كامب بنيوم لتسكين العمالة وتأجيره للغير</t>
  </si>
  <si>
    <t>تخفيض تكاليف الإسكان وتحقيق مصدر دخل إضافي للشركة.</t>
  </si>
  <si>
    <t>الاهتمام بإقفال المشاريع وإنهاء الأعمال المتعلقة بالتسليم</t>
  </si>
  <si>
    <t>تحسين السمعة التنفيذية وضمان إنهاء المشاريع في مواعيدها.</t>
  </si>
  <si>
    <t>التركيز على تحصيل المستحقات وإنهاء الأعمال غير المفوترة</t>
  </si>
  <si>
    <t>تحسين التدفق النقدي وتعظيم الإيرادات عبر استكمال الفوترة.</t>
  </si>
  <si>
    <t>عمل الإجراءات اللازمة لإنهاء مشروع حفر الباطن وتسليمه</t>
  </si>
  <si>
    <t>تسريع إنهاء المشروع لتفادي التأخير وتلبية متطلبات العملاء.</t>
  </si>
  <si>
    <t>ضرورة تقديم تقرير مفصل عن أعمال الإدارات المختلفة بالشركة في الاجتماعات القادمة</t>
  </si>
  <si>
    <t>متابعة أداء الإدارات وتحسين التنسيق الداخلي واتخاذ قرارات مستندة إلى معلومات دقيقة.</t>
  </si>
  <si>
    <t>إدارة المراجعة</t>
  </si>
  <si>
    <t>ضرورة اطلاع أعضاء مجلس الإدارة على تقرير لجنة المراجعة وأخذ التوصيات اللازمة</t>
  </si>
  <si>
    <t>تعزيز الرقابة الداخلية وضمان اتخاذ قرارات مدروسة بناءً على المراجعات الدورية.</t>
  </si>
  <si>
    <t>اعتماد التوصيات الواردة بتقرير لجنة المراجعة ومتابعة تنفيذها</t>
  </si>
  <si>
    <t>ضمان تطبيق التوصيات التصحيحية لتحسين الأداء المالي والتشغيلي.</t>
  </si>
  <si>
    <t>دراسة إنشاء شركة صناعية تضم جميع الوحدات الإنتاجية</t>
  </si>
  <si>
    <t>تعزيز الكفاءة الإنتاجية والاستفادة التجارية من الوحدات الصناعية.</t>
  </si>
  <si>
    <t>تكليف إدارة الزكاة والضريبة بدراسة إنشاء مجموعة ضريبية موحدة لشركات المجموعة</t>
  </si>
  <si>
    <t>تحسين الامتثال الضريبي وتقليل الالتزامات المالية عبر الدمج الضريبي.</t>
  </si>
  <si>
    <t>ضرورة ضبط تداول المعلومات ومستوى التصريح والسرية في جميع الإدارات</t>
  </si>
  <si>
    <t>حماية المعلومات الحساسة وتعزيز الأمن المعلوماتي داخل الشركة.</t>
  </si>
  <si>
    <t>ضرورة شمول الاجتماع القادم على تقرير لكل إدارة من إدارات الشركة</t>
  </si>
  <si>
    <t>تحسين الشفافية الإدارية ومتابعة الأداء التشغيلي بشكل دوري.</t>
  </si>
  <si>
    <t>وضع آلية واضحة لاحتساب نسبة الإنجاز بالمشاريع بمشاركة جميع الأطراف المعنية</t>
  </si>
  <si>
    <t>توحيد معايير قياس تقدم المشاريع وتحسين دقة التقارير المالية والفنية.</t>
  </si>
  <si>
    <t>إدارة الموارد البشرية</t>
  </si>
  <si>
    <t>إعداد هيكلة لإدارة المعدات والحركة والبحث عن كفاءات فنية متخصصة</t>
  </si>
  <si>
    <t>رفع الكفاءة الإدارية والفنية للإدارة لضمان التشغيل الأمثل.</t>
  </si>
  <si>
    <t>إعادة تصنيف المعدات وعدم تسجيل المعدات الصغيرة تحت بند المعدات الثقيلة</t>
  </si>
  <si>
    <t>تحسين دقة إدارة الأصول وتسهيل عمليات الجرد والتقييم.</t>
  </si>
  <si>
    <t>عمل بيان مفصل عن المعدات التي تحتاج صيانة وإصلاحها خلال شهر</t>
  </si>
  <si>
    <t>رفع كفاءة المعدات وخفض الأعطال وتحسين جاهزية الأسطول التشغيلي.</t>
  </si>
  <si>
    <t>1/12/1443</t>
  </si>
  <si>
    <t>1- الافتتاح وكلمة رئيس المجلس.</t>
  </si>
  <si>
    <t>2- عرض التقرير المالي للفترة من 01/01/2022م حتى 30/06/2022م (قائمة الدخل المنفردة – قائمة الدخل الموحدة – قائمة المركز المالي الموحدة).</t>
  </si>
  <si>
    <t>3- عرض التقرير الفني (أداء المشاريع) للفترة من 01/01/2022م حتى 30/06/2022م.</t>
  </si>
  <si>
    <t>4- عرض ومناقشة تقرير إدارة المراجعة الداخلية واتخاذ القرارات اللازمة.</t>
  </si>
  <si>
    <t>5- ما يستجد من أعمال والتوصيات والقرارات.</t>
  </si>
  <si>
    <t>الاعتماد على عمالة الشركة في المشاريع وإلغاء العمالة الخارجية</t>
  </si>
  <si>
    <t>تقليل التكاليف وتحقيق استقرار وظيفي أعلى.</t>
  </si>
  <si>
    <t>العمل على فصل القروض بما يخص نشاط المقاولات عن الأنشطة الأخرى.</t>
  </si>
  <si>
    <t>تقديم تقرير يوضح المعدات المستخدمة وغير المستخدمة والمعطلة.</t>
  </si>
  <si>
    <t>إعداد تقرير بالمخزون الراكد وتفعيل دور إدارة المستودعات.</t>
  </si>
  <si>
    <t>اطلاع مدير المنطقة الغربية على تقرير لجنة المراجعة الداخلية وتقديم التوصيات.</t>
  </si>
  <si>
    <t>ضمان الرقابة الداخلية الجيدة وتحسين العمليات.</t>
  </si>
  <si>
    <t>الادارات</t>
  </si>
  <si>
    <t>Status</t>
  </si>
  <si>
    <t>الحالة</t>
  </si>
  <si>
    <t>Status Col.</t>
  </si>
  <si>
    <t>ميعاد التنفيذ</t>
  </si>
  <si>
    <t>الإدارة المسئولة</t>
  </si>
  <si>
    <t>النتائج النهائية</t>
  </si>
  <si>
    <t>ملاحظات</t>
  </si>
  <si>
    <t>الأولوية</t>
  </si>
  <si>
    <t>معدل الإنجاز %</t>
  </si>
  <si>
    <t>ملحقات</t>
  </si>
  <si>
    <t>Priority</t>
  </si>
  <si>
    <t>Priority Col.</t>
  </si>
  <si>
    <t>Completion Perc%</t>
  </si>
  <si>
    <t>Completed</t>
  </si>
  <si>
    <t>In Progress</t>
  </si>
  <si>
    <t>Not Started</t>
  </si>
  <si>
    <t>Medium</t>
  </si>
  <si>
    <t>Low</t>
  </si>
  <si>
    <t>14/03/1443</t>
  </si>
  <si>
    <t>28/02/1443</t>
  </si>
  <si>
    <t>24/01/1443</t>
  </si>
  <si>
    <t>High</t>
  </si>
  <si>
    <t>Grand Total</t>
  </si>
  <si>
    <t>Average completion rate</t>
  </si>
  <si>
    <t>Priorty Count</t>
  </si>
  <si>
    <t>Rec. Count per Dept.</t>
  </si>
  <si>
    <t>Dept. Meeting Count</t>
  </si>
  <si>
    <t>Department</t>
  </si>
  <si>
    <t>Bar Chart</t>
  </si>
  <si>
    <t>Rec. per dept</t>
  </si>
  <si>
    <t>Pie Chart</t>
  </si>
  <si>
    <t>Status distribution</t>
  </si>
  <si>
    <t>Priority distribution</t>
  </si>
  <si>
    <t>Rec. per status</t>
  </si>
  <si>
    <t>Timeline chart</t>
  </si>
  <si>
    <t>Execution trend</t>
  </si>
  <si>
    <t>-----------------------------------------------------</t>
  </si>
  <si>
    <t>Filtering</t>
  </si>
  <si>
    <t>dept.</t>
  </si>
  <si>
    <t>status</t>
  </si>
  <si>
    <t>meeting date</t>
  </si>
  <si>
    <t>List of delayed or high-priority recommendations</t>
  </si>
  <si>
    <t>Executive summary report</t>
  </si>
  <si>
    <t>Tracking on Executive Board Recommendations for meetings 2021/2022</t>
  </si>
  <si>
    <t>Status Count</t>
  </si>
  <si>
    <t>شهر التنفيذ</t>
  </si>
  <si>
    <t>2021-09</t>
  </si>
  <si>
    <t>2021-10</t>
  </si>
  <si>
    <t>2021-11</t>
  </si>
  <si>
    <t>2022-06</t>
  </si>
  <si>
    <t>2022-07</t>
  </si>
  <si>
    <t>Count of الحالة</t>
  </si>
  <si>
    <t>Month</t>
  </si>
  <si>
    <t>Recommendations Number</t>
  </si>
  <si>
    <t>Total Recommendations</t>
  </si>
  <si>
    <t>Status Breakdown</t>
  </si>
  <si>
    <t>Average Completion Rate</t>
  </si>
  <si>
    <t>Priority Distribution</t>
  </si>
  <si>
    <t>Department Summary</t>
  </si>
  <si>
    <t>No. Tasks</t>
  </si>
  <si>
    <t>Avg. Completion</t>
  </si>
  <si>
    <t>Delayed Recommendations</t>
  </si>
  <si>
    <t>High-priority Recommendations</t>
  </si>
  <si>
    <t>delayed &amp; high-priority recommendations</t>
  </si>
  <si>
    <t>Execution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</si>
</sst>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charset val="1"/>
    </font>
    <font>
      <b/>
      <sz val="11"/>
      <color rgb="FFFFFFFF"/>
      <name val="Arial"/>
      <family val="2"/>
    </font>
    <font>
      <b/>
      <sz val="12"/>
      <color theme="1"/>
      <name val="Calibri"/>
      <family val="2"/>
    </font>
    <font>
      <b/>
      <sz val="12"/>
      <color theme="1"/>
      <name val="Calibri"/>
      <family val="2"/>
      <scheme val="minor"/>
    </font>
    <font>
      <b/>
      <sz val="12"/>
      <color theme="0"/>
      <name val="Calibri"/>
      <family val="2"/>
      <scheme val="minor"/>
    </font>
    <font>
      <sz val="12"/>
      <color theme="1"/>
      <name val="Calibri"/>
      <family val="2"/>
      <charset val="1"/>
    </font>
    <font>
      <b/>
      <sz val="12"/>
      <color theme="1"/>
      <name val="Segoe UI"/>
      <family val="2"/>
    </font>
    <font>
      <u/>
      <sz val="11"/>
      <color theme="10"/>
      <name val="Calibri"/>
      <family val="2"/>
      <charset val="1"/>
    </font>
    <font>
      <sz val="8"/>
      <name val="Calibri"/>
      <family val="2"/>
      <charset val="1"/>
    </font>
    <font>
      <b/>
      <sz val="14"/>
      <color theme="1"/>
      <name val="Calibri"/>
      <family val="2"/>
    </font>
    <font>
      <b/>
      <sz val="24"/>
      <color theme="0"/>
      <name val="Calibri"/>
      <family val="2"/>
    </font>
    <font>
      <sz val="8"/>
      <color rgb="FF000000"/>
      <name val="Segoe UI"/>
      <family val="2"/>
    </font>
    <font>
      <b/>
      <sz val="12"/>
      <color theme="0"/>
      <name val="Calibri"/>
      <family val="2"/>
    </font>
    <font>
      <b/>
      <sz val="22"/>
      <color theme="0"/>
      <name val="Calibri"/>
      <family val="2"/>
    </font>
    <font>
      <b/>
      <sz val="16"/>
      <color theme="0"/>
      <name val="Calibri"/>
      <family val="2"/>
    </font>
    <font>
      <b/>
      <sz val="12"/>
      <name val="Calibri"/>
      <family val="2"/>
    </font>
  </fonts>
  <fills count="20">
    <fill>
      <patternFill patternType="none"/>
    </fill>
    <fill>
      <patternFill patternType="gray125"/>
    </fill>
    <fill>
      <patternFill patternType="solid">
        <fgColor rgb="FF4F81BD"/>
        <bgColor rgb="FF808080"/>
      </patternFill>
    </fill>
    <fill>
      <patternFill patternType="solid">
        <fgColor rgb="FFD9E1F2"/>
        <bgColor rgb="FFE2EFDA"/>
      </patternFill>
    </fill>
    <fill>
      <patternFill patternType="solid">
        <fgColor rgb="FFFCE4D6"/>
        <bgColor rgb="FFFFF2CC"/>
      </patternFill>
    </fill>
    <fill>
      <patternFill patternType="solid">
        <fgColor rgb="FFE2EFDA"/>
        <bgColor rgb="FFD9E1F2"/>
      </patternFill>
    </fill>
    <fill>
      <patternFill patternType="solid">
        <fgColor rgb="FFFFF2CC"/>
        <bgColor rgb="FFFCE4D6"/>
      </patternFill>
    </fill>
    <fill>
      <patternFill patternType="solid">
        <fgColor rgb="FFEAD1DC"/>
        <bgColor rgb="FFD9E1F2"/>
      </patternFill>
    </fill>
    <fill>
      <patternFill patternType="solid">
        <fgColor theme="0"/>
        <bgColor rgb="FFFFFF00"/>
      </patternFill>
    </fill>
    <fill>
      <patternFill patternType="solid">
        <fgColor theme="0"/>
        <bgColor rgb="FF81D41A"/>
      </patternFill>
    </fill>
    <fill>
      <patternFill patternType="solid">
        <fgColor theme="0"/>
        <bgColor indexed="64"/>
      </patternFill>
    </fill>
    <fill>
      <patternFill patternType="solid">
        <fgColor theme="0"/>
        <bgColor rgb="FF5EB91E"/>
      </patternFill>
    </fill>
    <fill>
      <patternFill patternType="solid">
        <fgColor theme="4"/>
        <bgColor rgb="FFFFFF00"/>
      </patternFill>
    </fill>
    <fill>
      <patternFill patternType="solid">
        <fgColor theme="4"/>
        <bgColor rgb="FF81D41A"/>
      </patternFill>
    </fill>
    <fill>
      <patternFill patternType="solid">
        <fgColor theme="4" tint="-0.499984740745262"/>
        <bgColor indexed="64"/>
      </patternFill>
    </fill>
    <fill>
      <patternFill patternType="solid">
        <fgColor theme="1" tint="4.9989318521683403E-2"/>
        <bgColor indexed="64"/>
      </patternFill>
    </fill>
    <fill>
      <patternFill patternType="solid">
        <fgColor theme="2" tint="-0.749992370372631"/>
        <bgColor indexed="64"/>
      </patternFill>
    </fill>
    <fill>
      <patternFill patternType="solid">
        <fgColor theme="2" tint="-0.89999084444715716"/>
        <bgColor indexed="64"/>
      </patternFill>
    </fill>
    <fill>
      <patternFill patternType="solid">
        <fgColor theme="0" tint="-0.249977111117893"/>
        <bgColor indexed="64"/>
      </patternFill>
    </fill>
    <fill>
      <patternFill patternType="solid">
        <fgColor theme="0" tint="-4.9989318521683403E-2"/>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rgb="FF999999"/>
      </left>
      <right/>
      <top style="thin">
        <color rgb="FF999999"/>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applyAlignment="1">
      <alignment horizontal="center" vertical="center"/>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3" fillId="8" borderId="1" xfId="0" applyFont="1" applyFill="1" applyBorder="1" applyAlignment="1">
      <alignment horizontal="right" vertical="center" wrapText="1"/>
    </xf>
    <xf numFmtId="0" fontId="3" fillId="8" borderId="4" xfId="0" applyFont="1" applyFill="1" applyBorder="1" applyAlignment="1">
      <alignment horizontal="right" vertical="center"/>
    </xf>
    <xf numFmtId="0" fontId="3" fillId="9" borderId="1" xfId="0" applyFont="1" applyFill="1" applyBorder="1" applyAlignment="1">
      <alignment horizontal="right" vertical="center" wrapText="1" readingOrder="2"/>
    </xf>
    <xf numFmtId="0" fontId="3" fillId="9" borderId="1" xfId="0" applyFont="1" applyFill="1" applyBorder="1" applyAlignment="1">
      <alignment horizontal="right" vertical="center"/>
    </xf>
    <xf numFmtId="0" fontId="3" fillId="10" borderId="1" xfId="0" applyFont="1" applyFill="1" applyBorder="1" applyAlignment="1">
      <alignment horizontal="right" vertical="center"/>
    </xf>
    <xf numFmtId="0" fontId="3" fillId="11" borderId="4" xfId="0" applyFont="1" applyFill="1" applyBorder="1" applyAlignment="1">
      <alignment horizontal="right" vertical="center"/>
    </xf>
    <xf numFmtId="0" fontId="3" fillId="10" borderId="1" xfId="0" applyFont="1" applyFill="1" applyBorder="1" applyAlignment="1">
      <alignment horizontal="right" vertical="center" wrapText="1"/>
    </xf>
    <xf numFmtId="0" fontId="3" fillId="8" borderId="4" xfId="0" applyFont="1" applyFill="1" applyBorder="1" applyAlignment="1">
      <alignment horizontal="right" vertical="center" wrapText="1"/>
    </xf>
    <xf numFmtId="0" fontId="2" fillId="10" borderId="0" xfId="0" applyFont="1" applyFill="1" applyAlignment="1">
      <alignment horizontal="right" vertical="top"/>
    </xf>
    <xf numFmtId="0" fontId="2" fillId="8" borderId="0" xfId="0" applyFont="1" applyFill="1" applyAlignment="1">
      <alignment horizontal="right" vertical="top"/>
    </xf>
    <xf numFmtId="0" fontId="2" fillId="9" borderId="0" xfId="0" applyFont="1" applyFill="1" applyAlignment="1">
      <alignment horizontal="right" vertical="top"/>
    </xf>
    <xf numFmtId="0" fontId="2" fillId="8" borderId="1" xfId="0" applyFont="1" applyFill="1" applyBorder="1" applyAlignment="1">
      <alignment horizontal="right" vertical="top"/>
    </xf>
    <xf numFmtId="0" fontId="2" fillId="9" borderId="1" xfId="0" applyFont="1" applyFill="1" applyBorder="1" applyAlignment="1">
      <alignment horizontal="right" vertical="top"/>
    </xf>
    <xf numFmtId="0" fontId="5" fillId="10" borderId="0" xfId="0" applyFont="1" applyFill="1" applyAlignment="1">
      <alignment horizontal="right" vertical="top"/>
    </xf>
    <xf numFmtId="0" fontId="6" fillId="10" borderId="1" xfId="0" applyFont="1" applyFill="1" applyBorder="1" applyAlignment="1">
      <alignment horizontal="right" vertical="center"/>
    </xf>
    <xf numFmtId="0" fontId="6" fillId="10" borderId="1" xfId="0" applyFont="1" applyFill="1" applyBorder="1" applyAlignment="1">
      <alignment horizontal="right" vertical="center" wrapText="1"/>
    </xf>
    <xf numFmtId="0" fontId="4" fillId="12"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2"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8" borderId="0" xfId="0" applyFont="1" applyFill="1" applyAlignment="1">
      <alignment horizontal="center" vertical="top"/>
    </xf>
    <xf numFmtId="0" fontId="2" fillId="8" borderId="1" xfId="0" applyFont="1" applyFill="1" applyBorder="1" applyAlignment="1">
      <alignment horizontal="center" vertical="top"/>
    </xf>
    <xf numFmtId="0" fontId="4" fillId="12" borderId="5" xfId="0" applyFont="1" applyFill="1" applyBorder="1" applyAlignment="1">
      <alignment horizontal="center" vertical="center" wrapText="1"/>
    </xf>
    <xf numFmtId="0" fontId="3" fillId="8" borderId="6" xfId="0" applyFont="1" applyFill="1" applyBorder="1" applyAlignment="1">
      <alignment horizontal="right" vertical="center" wrapText="1"/>
    </xf>
    <xf numFmtId="14" fontId="4" fillId="12" borderId="5" xfId="0" applyNumberFormat="1" applyFont="1" applyFill="1" applyBorder="1" applyAlignment="1">
      <alignment horizontal="center" vertical="center" wrapText="1"/>
    </xf>
    <xf numFmtId="14" fontId="3" fillId="8" borderId="6" xfId="0" applyNumberFormat="1" applyFont="1" applyFill="1" applyBorder="1" applyAlignment="1">
      <alignment horizontal="right" vertical="center" wrapText="1"/>
    </xf>
    <xf numFmtId="14" fontId="2" fillId="8" borderId="0" xfId="0" applyNumberFormat="1" applyFont="1" applyFill="1" applyAlignment="1">
      <alignment horizontal="right" vertical="top"/>
    </xf>
    <xf numFmtId="14" fontId="2" fillId="8" borderId="1" xfId="0" applyNumberFormat="1" applyFont="1" applyFill="1" applyBorder="1" applyAlignment="1">
      <alignment horizontal="right" vertical="top"/>
    </xf>
    <xf numFmtId="9" fontId="0" fillId="0" borderId="0" xfId="0" applyNumberFormat="1"/>
    <xf numFmtId="9" fontId="3" fillId="8" borderId="6" xfId="0" applyNumberFormat="1" applyFont="1" applyFill="1" applyBorder="1" applyAlignment="1">
      <alignment horizontal="right" vertical="center" wrapText="1"/>
    </xf>
    <xf numFmtId="14" fontId="4" fillId="12" borderId="3" xfId="0" applyNumberFormat="1" applyFont="1" applyFill="1" applyBorder="1" applyAlignment="1">
      <alignment horizontal="center" vertical="center"/>
    </xf>
    <xf numFmtId="14" fontId="3" fillId="8" borderId="1" xfId="0" applyNumberFormat="1" applyFont="1" applyFill="1" applyBorder="1" applyAlignment="1">
      <alignment vertical="center"/>
    </xf>
    <xf numFmtId="14" fontId="3" fillId="11" borderId="1" xfId="0" applyNumberFormat="1" applyFont="1" applyFill="1" applyBorder="1" applyAlignment="1">
      <alignment vertical="center"/>
    </xf>
    <xf numFmtId="14" fontId="6" fillId="10" borderId="1" xfId="0" applyNumberFormat="1" applyFont="1" applyFill="1" applyBorder="1" applyAlignment="1">
      <alignment vertical="center"/>
    </xf>
    <xf numFmtId="14" fontId="3" fillId="10" borderId="1" xfId="0" applyNumberFormat="1" applyFont="1" applyFill="1" applyBorder="1" applyAlignment="1">
      <alignment vertical="center"/>
    </xf>
    <xf numFmtId="14" fontId="3" fillId="8" borderId="1" xfId="0" applyNumberFormat="1" applyFont="1" applyFill="1" applyBorder="1" applyAlignment="1">
      <alignment vertical="center" wrapText="1" readingOrder="2"/>
    </xf>
    <xf numFmtId="14" fontId="3" fillId="10" borderId="1" xfId="0" applyNumberFormat="1" applyFont="1" applyFill="1" applyBorder="1" applyAlignment="1">
      <alignment vertical="center" wrapText="1" readingOrder="2"/>
    </xf>
    <xf numFmtId="10" fontId="7" fillId="8" borderId="6" xfId="1" applyNumberFormat="1" applyFill="1" applyBorder="1" applyAlignment="1">
      <alignment horizontal="right" vertical="center" wrapText="1"/>
    </xf>
    <xf numFmtId="0" fontId="4" fillId="12" borderId="1" xfId="0" applyFont="1" applyFill="1" applyBorder="1" applyAlignment="1">
      <alignment horizontal="center" vertical="center" wrapText="1"/>
    </xf>
    <xf numFmtId="0" fontId="0" fillId="0" borderId="7" xfId="0" applyBorder="1"/>
    <xf numFmtId="0" fontId="0" fillId="0" borderId="10" xfId="0" applyBorder="1"/>
    <xf numFmtId="0" fontId="0" fillId="0" borderId="12" xfId="0" applyNumberFormat="1" applyBorder="1"/>
    <xf numFmtId="0" fontId="0" fillId="0" borderId="15" xfId="0" applyNumberFormat="1" applyBorder="1"/>
    <xf numFmtId="0" fontId="9" fillId="0" borderId="14" xfId="0" applyFont="1" applyBorder="1"/>
    <xf numFmtId="9" fontId="9" fillId="0" borderId="14" xfId="0" applyNumberFormat="1" applyFont="1" applyBorder="1" applyAlignment="1">
      <alignment horizontal="center" vertical="center"/>
    </xf>
    <xf numFmtId="0" fontId="0" fillId="0" borderId="0" xfId="0" quotePrefix="1"/>
    <xf numFmtId="0" fontId="0" fillId="14" borderId="0" xfId="0" applyFill="1"/>
    <xf numFmtId="0" fontId="0" fillId="0" borderId="16" xfId="0" applyNumberFormat="1" applyBorder="1"/>
    <xf numFmtId="0" fontId="0" fillId="0" borderId="17" xfId="0" applyNumberFormat="1" applyBorder="1"/>
    <xf numFmtId="0" fontId="0" fillId="0" borderId="18" xfId="0" applyNumberFormat="1" applyBorder="1"/>
    <xf numFmtId="0" fontId="0" fillId="0" borderId="8" xfId="0" pivotButton="1" applyBorder="1"/>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8" xfId="0" applyBorder="1" applyAlignment="1">
      <alignment horizontal="left"/>
    </xf>
    <xf numFmtId="0" fontId="0" fillId="0" borderId="15" xfId="0" pivotButton="1" applyBorder="1"/>
    <xf numFmtId="0" fontId="0" fillId="0" borderId="12" xfId="0" applyBorder="1" applyAlignment="1">
      <alignment horizontal="left"/>
    </xf>
    <xf numFmtId="0" fontId="0" fillId="0" borderId="15" xfId="0" applyBorder="1" applyAlignment="1">
      <alignment horizontal="left"/>
    </xf>
    <xf numFmtId="0" fontId="0" fillId="0" borderId="15" xfId="0" applyBorder="1"/>
    <xf numFmtId="0" fontId="0" fillId="0" borderId="10" xfId="0" applyNumberFormat="1" applyBorder="1"/>
    <xf numFmtId="0" fontId="0" fillId="0" borderId="19" xfId="0" pivotButton="1" applyBorder="1"/>
    <xf numFmtId="0" fontId="0" fillId="0" borderId="10" xfId="0" applyBorder="1" applyAlignment="1">
      <alignment horizontal="left"/>
    </xf>
    <xf numFmtId="0" fontId="0" fillId="0" borderId="19" xfId="0" applyBorder="1" applyAlignment="1">
      <alignment horizontal="left"/>
    </xf>
    <xf numFmtId="0" fontId="0" fillId="0" borderId="19" xfId="0" applyBorder="1"/>
    <xf numFmtId="0" fontId="0" fillId="0" borderId="9" xfId="0" applyNumberFormat="1" applyBorder="1"/>
    <xf numFmtId="0" fontId="0" fillId="0" borderId="11" xfId="0" applyNumberFormat="1" applyBorder="1"/>
    <xf numFmtId="0" fontId="0" fillId="0" borderId="13" xfId="0" applyNumberFormat="1" applyBorder="1"/>
    <xf numFmtId="0" fontId="0" fillId="0" borderId="20" xfId="0" applyBorder="1"/>
    <xf numFmtId="0" fontId="0" fillId="0" borderId="0" xfId="0" applyBorder="1" applyAlignment="1">
      <alignment horizontal="left"/>
    </xf>
    <xf numFmtId="0" fontId="0" fillId="0" borderId="21" xfId="0" pivotButton="1" applyBorder="1"/>
    <xf numFmtId="0" fontId="0" fillId="0" borderId="17" xfId="0" applyBorder="1"/>
    <xf numFmtId="0" fontId="0" fillId="0" borderId="14" xfId="0" applyBorder="1"/>
    <xf numFmtId="0" fontId="13" fillId="16" borderId="0" xfId="0" applyFont="1" applyFill="1" applyAlignment="1">
      <alignment vertical="center"/>
    </xf>
    <xf numFmtId="0" fontId="0" fillId="0" borderId="0" xfId="0" applyFill="1"/>
    <xf numFmtId="0" fontId="2" fillId="0" borderId="0" xfId="0" applyFont="1" applyFill="1"/>
    <xf numFmtId="0" fontId="2" fillId="0" borderId="0" xfId="0" applyFont="1" applyFill="1" applyAlignment="1">
      <alignment horizontal="center"/>
    </xf>
    <xf numFmtId="10" fontId="0" fillId="0" borderId="0" xfId="0" applyNumberFormat="1" applyFill="1"/>
    <xf numFmtId="0" fontId="13" fillId="17" borderId="0" xfId="0" applyFont="1" applyFill="1" applyAlignment="1">
      <alignment vertical="center"/>
    </xf>
    <xf numFmtId="0" fontId="13" fillId="0" borderId="0" xfId="0" applyFont="1" applyFill="1" applyAlignment="1">
      <alignment vertical="center"/>
    </xf>
    <xf numFmtId="0" fontId="15" fillId="0" borderId="0" xfId="0" applyFont="1" applyFill="1"/>
    <xf numFmtId="14" fontId="0" fillId="0" borderId="0" xfId="0" applyNumberFormat="1"/>
    <xf numFmtId="0" fontId="15" fillId="18" borderId="0" xfId="0" applyFont="1" applyFill="1" applyAlignment="1">
      <alignment horizontal="left"/>
    </xf>
    <xf numFmtId="14" fontId="15" fillId="18" borderId="0" xfId="0" applyNumberFormat="1" applyFont="1" applyFill="1" applyAlignment="1">
      <alignment horizontal="left"/>
    </xf>
    <xf numFmtId="0" fontId="0" fillId="19" borderId="0" xfId="0" applyFill="1" applyAlignment="1">
      <alignment horizontal="left"/>
    </xf>
    <xf numFmtId="0" fontId="0" fillId="19" borderId="0" xfId="0" applyFill="1"/>
    <xf numFmtId="14" fontId="0" fillId="19" borderId="0" xfId="0" applyNumberFormat="1" applyFill="1"/>
    <xf numFmtId="0" fontId="0" fillId="0" borderId="0" xfId="0" applyFill="1" applyAlignment="1">
      <alignment horizontal="center"/>
    </xf>
    <xf numFmtId="0" fontId="14" fillId="17" borderId="0" xfId="0" applyFont="1" applyFill="1" applyAlignment="1">
      <alignment horizontal="center" vertical="center"/>
    </xf>
    <xf numFmtId="0" fontId="12" fillId="17" borderId="0" xfId="0" applyFont="1" applyFill="1" applyAlignment="1">
      <alignment horizontal="center"/>
    </xf>
    <xf numFmtId="10" fontId="0" fillId="0" borderId="0" xfId="0" applyNumberFormat="1" applyFill="1" applyAlignment="1">
      <alignment horizontal="center"/>
    </xf>
    <xf numFmtId="0" fontId="13" fillId="17" borderId="0" xfId="0" applyFont="1" applyFill="1" applyAlignment="1">
      <alignment horizontal="center" vertical="center"/>
    </xf>
    <xf numFmtId="0" fontId="2" fillId="0" borderId="0" xfId="0" applyFont="1" applyFill="1" applyAlignment="1">
      <alignment horizontal="center"/>
    </xf>
    <xf numFmtId="0" fontId="0" fillId="15" borderId="0" xfId="0" applyFill="1" applyAlignment="1">
      <alignment horizontal="center"/>
    </xf>
    <xf numFmtId="0" fontId="10" fillId="14" borderId="0" xfId="0" applyFont="1" applyFill="1" applyAlignment="1">
      <alignment horizontal="center" vertical="center"/>
    </xf>
  </cellXfs>
  <cellStyles count="2">
    <cellStyle name="Hyperlink" xfId="1" builtinId="8"/>
    <cellStyle name="Normal" xfId="0" builtinId="0"/>
  </cellStyles>
  <dxfs count="40">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right style="thick">
          <color indexed="64"/>
        </right>
        <bottom style="thick">
          <color indexed="64"/>
        </bottom>
      </border>
    </dxf>
    <dxf>
      <border>
        <right style="thick">
          <color indexed="64"/>
        </right>
        <bottom style="thick">
          <color indexed="64"/>
        </bottom>
      </border>
    </dxf>
    <dxf>
      <border>
        <right style="thick">
          <color indexed="64"/>
        </right>
        <bottom style="thick">
          <color indexed="64"/>
        </bottom>
      </border>
    </dxf>
    <dxf>
      <border>
        <right style="thick">
          <color indexed="64"/>
        </right>
        <bottom style="thick">
          <color indexed="64"/>
        </bottom>
      </border>
    </dxf>
    <dxf>
      <border>
        <right style="thick">
          <color indexed="64"/>
        </right>
        <bottom style="thick">
          <color indexed="64"/>
        </bottom>
      </border>
    </dxf>
    <dxf>
      <border>
        <right style="thick">
          <color indexed="64"/>
        </right>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border>
        <right style="thick">
          <color indexed="64"/>
        </right>
        <top style="thick">
          <color indexed="64"/>
        </top>
        <bottom style="thick">
          <color indexed="64"/>
        </bottom>
      </border>
    </dxf>
    <dxf>
      <fill>
        <patternFill>
          <bgColor rgb="FFC2E49C"/>
        </patternFill>
      </fill>
    </dxf>
    <dxf>
      <fill>
        <patternFill>
          <bgColor rgb="FFFFDD71"/>
        </patternFill>
      </fill>
    </dxf>
    <dxf>
      <fill>
        <patternFill>
          <bgColor rgb="FFFFAFAF"/>
        </patternFill>
      </fill>
    </dxf>
    <dxf>
      <fill>
        <patternFill>
          <bgColor rgb="FFFFFFC9"/>
        </patternFill>
      </fill>
    </dxf>
    <dxf>
      <fill>
        <patternFill>
          <bgColor rgb="FFC2E49C"/>
        </patternFill>
      </fill>
    </dxf>
    <dxf>
      <font>
        <color auto="1"/>
      </font>
      <fill>
        <patternFill>
          <bgColor rgb="FFFFAFAF"/>
        </patternFill>
      </fill>
    </dxf>
  </dxfs>
  <tableStyles count="1" defaultTableStyle="TableStyleMedium2" defaultPivotStyle="PivotStyleLight16">
    <tableStyle name="Slicer Style 1" pivot="0" table="0" count="0" xr9:uid="{C274CBA6-9392-475B-8A19-BF5963A748F7}"/>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E2EFDA"/>
      <rgbColor rgb="FFFCE4D6"/>
      <rgbColor rgb="FF99CCFF"/>
      <rgbColor rgb="FFFF99CC"/>
      <rgbColor rgb="FFCC99FF"/>
      <rgbColor rgb="FFEAD1DC"/>
      <rgbColor rgb="FF3366FF"/>
      <rgbColor rgb="FF33CCCC"/>
      <rgbColor rgb="FF81D41A"/>
      <rgbColor rgb="FFFFCC00"/>
      <rgbColor rgb="FFFF9900"/>
      <rgbColor rgb="FFFF6600"/>
      <rgbColor rgb="FF4F81BD"/>
      <rgbColor rgb="FF969696"/>
      <rgbColor rgb="FF003366"/>
      <rgbColor rgb="FF5EB91E"/>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C2E49C"/>
      <color rgb="FF75FFC7"/>
      <color rgb="FFFFDD71"/>
      <color rgb="FFFFFFC9"/>
      <color rgb="FFFFAFAF"/>
      <color rgb="FFFF7C80"/>
      <color rgb="FF990000"/>
      <color rgb="FFFF5050"/>
      <color rgb="FF00FF99"/>
      <color rgb="FFFFFF9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[real-client-task11.xlsx]Pivot{Analysis}!PivotTable11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Recommendations per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alpha val="51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'Pivot{Analysis}'!$E$16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alpha val="51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'Pivot{Analysis}'!$D$17:$D$27</c:f>
              <c:strCache>
                <c:ptCount val="10"/>
                <c:pt idx="0">
                  <c:v>مدراء المناطق</c:v>
                </c:pt>
                <c:pt idx="1">
                  <c:v>إدارة المراجعة</c:v>
                </c:pt>
                <c:pt idx="2">
                  <c:v>إدارة المستودعات</c:v>
                </c:pt>
                <c:pt idx="3">
                  <c:v>إدارة الموارد البشرية</c:v>
                </c:pt>
                <c:pt idx="4">
                  <c:v>إدارة المشاريع</c:v>
                </c:pt>
                <c:pt idx="5">
                  <c:v>تطوير الأعمال</c:v>
                </c:pt>
                <c:pt idx="6">
                  <c:v>إدارة المعدات</c:v>
                </c:pt>
                <c:pt idx="7">
                  <c:v>إدارة الشركة</c:v>
                </c:pt>
                <c:pt idx="8">
                  <c:v>المالية</c:v>
                </c:pt>
                <c:pt idx="9">
                  <c:v>أمانة المجلس</c:v>
                </c:pt>
              </c:strCache>
            </c:strRef>
          </c:cat>
          <c:val>
            <c:numRef>
              <c:f>'Pivot{Analysis}'!$E$17:$E$27</c:f>
              <c:numCache>
                <c:formatCode>General</c:formatCode>
                <c:ptCount val="10"/>
                <c:pt idx="0">
                  <c:v>1</c:v>
                </c:pt>
                <c:pt idx="1">
                  <c:v>1</c:v>
                </c:pt>
                <c:pt idx="2">
                  <c:v>2</c:v>
                </c:pt>
                <c:pt idx="3">
                  <c:v>2</c:v>
                </c:pt>
                <c:pt idx="4">
                  <c:v>3</c:v>
                </c:pt>
                <c:pt idx="5">
                  <c:v>3</c:v>
                </c:pt>
                <c:pt idx="6">
                  <c:v>4</c:v>
                </c:pt>
                <c:pt idx="7">
                  <c:v>8</c:v>
                </c:pt>
                <c:pt idx="8">
                  <c:v>13</c:v>
                </c:pt>
                <c:pt idx="9">
                  <c:v>15</c:v>
                </c:pt>
              </c:numCache>
            </c:numRef>
          </c:val>
          <c:extLst>
            <c:ext xmlns:c16="http://schemas.microsoft.com/office/drawing/2014/chart" uri="{C3380CC4-5D6E-409C-BE32-E72D297353CC}">
              <c16:uniqueId val="{00000000-73ED-42CA-9FC6-AAB7EB8C7326}"/>
            </c:ext>
          </c:extLst>
        </c:ser>
        <c:dLbls>
          <c:dLblPos val="inEnd"/>
          <c:showLegendKey val="0"/>
          <c:showVal val="1"/>
          <c:showCatName val="0"/>
          <c:showSerName val="0"/>
          <c:showPercent val="0"/>
          <c:showBubbleSize val="0"/>
        </c:dLbls>
        <c:gapWidth val="182"/>
        <c:axId val="2048443871"/>
        <c:axId val="2048444703"/>
      </c:barChart>
      <c:catAx>
        <c:axId val="204844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 Jannat LT" panose="01000000000000000000" pitchFamily="2" charset="-78"/>
                <a:ea typeface="+mn-ea"/>
                <a:cs typeface="A Jannat LT" panose="01000000000000000000" pitchFamily="2" charset="-78"/>
              </a:defRPr>
            </a:pPr>
            <a:endParaRPr lang="en-US"/>
          </a:p>
        </c:txPr>
        <c:crossAx val="2048444703"/>
        <c:crosses val="autoZero"/>
        <c:auto val="1"/>
        <c:lblAlgn val="ctr"/>
        <c:lblOffset val="100"/>
        <c:noMultiLvlLbl val="0"/>
      </c:catAx>
      <c:valAx>
        <c:axId val="2048444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44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[real-client-task11.xlsx]Pivot{Analysis}!PivotTable3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Priority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'Pivot{Analysis}'!$I$3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D1-432C-83CD-3048043D0D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D1-432C-83CD-3048043D0D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D1-432C-83CD-3048043D0D94}"/>
              </c:ext>
            </c:extLst>
          </c:dPt>
          <c:cat>
            <c:strRef>
              <c:f>'Pivot{Analysis}'!$H$4:$H$7</c:f>
              <c:strCache>
                <c:ptCount val="3"/>
                <c:pt idx="0">
                  <c:v>High</c:v>
                </c:pt>
                <c:pt idx="1">
                  <c:v>Medium</c:v>
                </c:pt>
                <c:pt idx="2">
                  <c:v>Low</c:v>
                </c:pt>
              </c:strCache>
            </c:strRef>
          </c:cat>
          <c:val>
            <c:numRef>
              <c:f>'Pivot{Analysis}'!$I$4:$I$7</c:f>
              <c:numCache>
                <c:formatCode>General</c:formatCode>
                <c:ptCount val="3"/>
                <c:pt idx="0">
                  <c:v>7</c:v>
                </c:pt>
                <c:pt idx="1">
                  <c:v>34</c:v>
                </c:pt>
                <c:pt idx="2">
                  <c:v>24</c:v>
                </c:pt>
              </c:numCache>
            </c:numRef>
          </c:val>
          <c:extLst>
            <c:ext xmlns:c16="http://schemas.microsoft.com/office/drawing/2014/chart" uri="{C3380CC4-5D6E-409C-BE32-E72D297353CC}">
              <c16:uniqueId val="{00000006-FDD1-432C-83CD-3048043D0D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[real-client-task11.xlsx]Pivot{Analysis}!PivotTable12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Status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'Pivot{Analysis}'!$I$10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47-45EF-A6E8-12DD36FE43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47-45EF-A6E8-12DD36FE43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347-45EF-A6E8-12DD36FE434A}"/>
              </c:ext>
            </c:extLst>
          </c:dPt>
          <c:cat>
            <c:strRef>
              <c:f>'Pivot{Analysis}'!$H$11:$H$14</c:f>
              <c:strCache>
                <c:ptCount val="3"/>
                <c:pt idx="0">
                  <c:v>Completed</c:v>
                </c:pt>
                <c:pt idx="1">
                  <c:v>In Progress</c:v>
                </c:pt>
                <c:pt idx="2">
                  <c:v>Not Started</c:v>
                </c:pt>
              </c:strCache>
            </c:strRef>
          </c:cat>
          <c:val>
            <c:numRef>
              <c:f>'Pivot{Analysis}'!$I$11:$I$14</c:f>
              <c:numCache>
                <c:formatCode>General</c:formatCode>
                <c:ptCount val="3"/>
                <c:pt idx="0">
                  <c:v>23</c:v>
                </c:pt>
                <c:pt idx="1">
                  <c:v>25</c:v>
                </c:pt>
                <c:pt idx="2">
                  <c:v>17</c:v>
                </c:pt>
              </c:numCache>
            </c:numRef>
          </c:val>
          <c:extLst>
            <c:ext xmlns:c16="http://schemas.microsoft.com/office/drawing/2014/chart" uri="{C3380CC4-5D6E-409C-BE32-E72D297353CC}">
              <c16:uniqueId val="{00000006-6347-45EF-A6E8-12DD36FE43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[real-client-task11.xlsx]Pivot{Analysis}!PivotTable1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baseline="0">
                <a:effectLst/>
              </a:rPr>
              <a:t>Recommendations per status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'Pivot{Analysis}'!$B$3</c:f>
              <c:strCache>
                <c:ptCount val="1"/>
                <c:pt idx="0">
                  <c:v>Total</c:v>
                </c:pt>
              </c:strCache>
            </c:strRef>
          </c:tx>
          <c:spPr>
            <a:solidFill>
              <a:schemeClr val="accent1"/>
            </a:solidFill>
            <a:ln>
              <a:noFill/>
            </a:ln>
            <a:effectLst/>
          </c:spPr>
          <c:invertIfNegative val="0"/>
          <c:cat>
            <c:strRef>
              <c:f>'Pivot{Analysis}'!$A$4:$A$7</c:f>
              <c:strCache>
                <c:ptCount val="3"/>
                <c:pt idx="0">
                  <c:v>Not Started</c:v>
                </c:pt>
                <c:pt idx="1">
                  <c:v>Completed</c:v>
                </c:pt>
                <c:pt idx="2">
                  <c:v>In Progress</c:v>
                </c:pt>
              </c:strCache>
            </c:strRef>
          </c:cat>
          <c:val>
            <c:numRef>
              <c:f>'Pivot{Analysis}'!$B$4:$B$7</c:f>
              <c:numCache>
                <c:formatCode>General</c:formatCode>
                <c:ptCount val="3"/>
                <c:pt idx="0">
                  <c:v>17</c:v>
                </c:pt>
                <c:pt idx="1">
                  <c:v>23</c:v>
                </c:pt>
                <c:pt idx="2">
                  <c:v>25</c:v>
                </c:pt>
              </c:numCache>
            </c:numRef>
          </c:val>
          <c:extLst>
            <c:ext xmlns:c16="http://schemas.microsoft.com/office/drawing/2014/chart" uri="{C3380CC4-5D6E-409C-BE32-E72D297353CC}">
              <c16:uniqueId val="{00000000-22C3-4204-B33D-524C9D482550}"/>
            </c:ext>
          </c:extLst>
        </c:ser>
        <c:dLbls>
          <c:showLegendKey val="0"/>
          <c:showVal val="0"/>
          <c:showCatName val="0"/>
          <c:showSerName val="0"/>
          <c:showPercent val="0"/>
          <c:showBubbleSize val="0"/>
        </c:dLbls>
        <c:gapWidth val="182"/>
        <c:axId val="131554112"/>
        <c:axId val="131552448"/>
      </c:barChart>
      <c:catAx>
        <c:axId val="13155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1552448"/>
        <c:crosses val="autoZero"/>
        <c:auto val="1"/>
        <c:lblAlgn val="ctr"/>
        <c:lblOffset val="100"/>
        <c:noMultiLvlLbl val="0"/>
      </c:catAx>
      <c:valAx>
        <c:axId val="131552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5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[real-client-task11.xlsx]Pivot{Analysis}!PivotTable4</c:name>
    <c:fmtId val="1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1" i="0" baseline="0">
                <a:effectLst/>
              </a:rPr>
              <a:t>Execution trend</a:t>
            </a:r>
            <a:endParaRPr lang="en-US" sz="1400">
              <a:effectLst/>
            </a:endParaRPr>
          </a:p>
        </c:rich>
      </c:tx>
      <c:layout>
        <c:manualLayout>
          <c:xMode val="edge"/>
          <c:yMode val="edge"/>
          <c:x val="0.50609711286089243"/>
          <c:y val="5.5555555555555552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'Pivot{Analysis}'!$B$11</c:f>
              <c:strCache>
                <c:ptCount val="1"/>
                <c:pt idx="0">
                  <c:v>Total</c:v>
                </c:pt>
              </c:strCache>
            </c:strRef>
          </c:tx>
          <c:spPr>
            <a:ln w="28575" cap="rnd">
              <a:solidFill>
                <a:schemeClr val="accent1"/>
              </a:solidFill>
              <a:round/>
            </a:ln>
            <a:effectLst/>
          </c:spPr>
          <c:marker>
            <c:symbol val="none"/>
          </c:marker>
          <c:cat>
            <c:strRef>
              <c:f>'Pivot{Analysis}'!$A$12:$A$17</c:f>
              <c:strCache>
                <c:ptCount val="5"/>
                <c:pt idx="0">
                  <c:v>2021-09</c:v>
                </c:pt>
                <c:pt idx="1">
                  <c:v>2021-10</c:v>
                </c:pt>
                <c:pt idx="2">
                  <c:v>2021-11</c:v>
                </c:pt>
                <c:pt idx="3">
                  <c:v>2022-06</c:v>
                </c:pt>
                <c:pt idx="4">
                  <c:v>2022-07</c:v>
                </c:pt>
              </c:strCache>
            </c:strRef>
          </c:cat>
          <c:val>
            <c:numRef>
              <c:f>'Pivot{Analysis}'!$B$12:$B$17</c:f>
              <c:numCache>
                <c:formatCode>General</c:formatCode>
                <c:ptCount val="5"/>
                <c:pt idx="0">
                  <c:v>2</c:v>
                </c:pt>
                <c:pt idx="1">
                  <c:v>5</c:v>
                </c:pt>
                <c:pt idx="2">
                  <c:v>21</c:v>
                </c:pt>
                <c:pt idx="3">
                  <c:v>3</c:v>
                </c:pt>
                <c:pt idx="4">
                  <c:v>21</c:v>
                </c:pt>
              </c:numCache>
            </c:numRef>
          </c:val>
          <c:smooth val="0"/>
          <c:extLst>
            <c:ext xmlns:c16="http://schemas.microsoft.com/office/drawing/2014/chart" uri="{C3380CC4-5D6E-409C-BE32-E72D297353CC}">
              <c16:uniqueId val="{00000000-8AEA-4E27-86E0-4921FF28FF34}"/>
            </c:ext>
          </c:extLst>
        </c:ser>
        <c:dLbls>
          <c:showLegendKey val="0"/>
          <c:showVal val="0"/>
          <c:showCatName val="0"/>
          <c:showSerName val="0"/>
          <c:showPercent val="0"/>
          <c:showBubbleSize val="0"/>
        </c:dLbls>
        <c:smooth val="0"/>
        <c:axId val="1917767088"/>
        <c:axId val="313252096"/>
      </c:lineChart>
      <c:catAx>
        <c:axId val="191776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252096"/>
        <c:crosses val="autoZero"/>
        <c:auto val="1"/>
        <c:lblAlgn val="ctr"/>
        <c:lblOffset val="100"/>
        <c:noMultiLvlLbl val="0"/>
      </c:catAx>
      <c:valAx>
        <c:axId val="313252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6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drawings/_rels/drawing3.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2.png"/><Relationship Id="rId7" Type="http://schemas.openxmlformats.org/officeDocument/2006/relationships/chart" Target="../charts/chart4.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485775</xdr:colOff>
      <xdr:row>10</xdr:row>
      <xdr:rowOff>114300</xdr:rowOff>
    </xdr:from>
    <xdr:to>
      <xdr:col>13</xdr:col>
      <xdr:colOff>1095375</xdr:colOff>
      <xdr:row>23</xdr:row>
      <xdr:rowOff>38100</xdr:rowOff>
    </xdr:to>
    <mc:AlternateContent xmlns:mc="http://schemas.openxmlformats.org/markup-compatibility/2006" xmlns:a14="http://schemas.microsoft.com/office/drawing/2010/main">
      <mc:Choice Requires="a14">
        <xdr:graphicFrame macro="">
          <xdr:nvGraphicFramePr>
            <xdr:cNvPr id="7" name="الادارات">
              <a:extLst>
                <a:ext uri="{FF2B5EF4-FFF2-40B4-BE49-F238E27FC236}">
                  <a16:creationId xmlns:a16="http://schemas.microsoft.com/office/drawing/2014/main" id="{31449DB2-B5A5-4C42-9BC4-DC2D93A0AF70}"/>
                </a:ext>
              </a:extLst>
            </xdr:cNvPr>
            <xdr:cNvGraphicFramePr/>
          </xdr:nvGraphicFramePr>
          <xdr:xfrm>
            <a:off x="0" y="0"/>
            <a:ext cx="0" cy="0"/>
          </xdr:xfrm>
          <a:graphic>
            <a:graphicData uri="http://schemas.microsoft.com/office/drawing/2010/slicer">
              <sle:slicer xmlns:sle="http://schemas.microsoft.com/office/drawing/2010/slicer" name="الادارات"/>
            </a:graphicData>
          </a:graphic>
        </xdr:graphicFrame>
      </mc:Choice>
      <mc:Fallback xmlns="">
        <xdr:sp macro="" textlink="">
          <xdr:nvSpPr>
            <xdr:cNvPr id="0" name=""/>
            <xdr:cNvSpPr>
              <a:spLocks noTextEdit="1"/>
            </xdr:cNvSpPr>
          </xdr:nvSpPr>
          <xdr:spPr>
            <a:xfrm>
              <a:off x="12353925" y="2171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590550</xdr:colOff>
      <xdr:row>10</xdr:row>
      <xdr:rowOff>114300</xdr:rowOff>
    </xdr:from>
    <xdr:to>
      <xdr:col>11</xdr:col>
      <xdr:colOff>419100</xdr:colOff>
      <xdr:row>23</xdr:row>
      <xdr:rowOff>38100</xdr:rowOff>
    </xdr:to>
    <mc:AlternateContent xmlns:mc="http://schemas.openxmlformats.org/markup-compatibility/2006" xmlns:a14="http://schemas.microsoft.com/office/drawing/2010/main">
      <mc:Choice Requires="a14">
        <xdr:graphicFrame macro="">
          <xdr:nvGraphicFramePr>
            <xdr:cNvPr id="8" name="الحالة">
              <a:extLst>
                <a:ext uri="{FF2B5EF4-FFF2-40B4-BE49-F238E27FC236}">
                  <a16:creationId xmlns:a16="http://schemas.microsoft.com/office/drawing/2014/main" id="{86D7C5BE-E180-43EF-AA2D-A0E4A63CA388}"/>
                </a:ext>
              </a:extLst>
            </xdr:cNvPr>
            <xdr:cNvGraphicFramePr/>
          </xdr:nvGraphicFramePr>
          <xdr:xfrm>
            <a:off x="0" y="0"/>
            <a:ext cx="0" cy="0"/>
          </xdr:xfrm>
          <a:graphic>
            <a:graphicData uri="http://schemas.microsoft.com/office/drawing/2010/slicer">
              <sle:slicer xmlns:sle="http://schemas.microsoft.com/office/drawing/2010/slicer" name="الحالة"/>
            </a:graphicData>
          </a:graphic>
        </xdr:graphicFrame>
      </mc:Choice>
      <mc:Fallback xmlns="">
        <xdr:sp macro="" textlink="">
          <xdr:nvSpPr>
            <xdr:cNvPr id="0" name=""/>
            <xdr:cNvSpPr>
              <a:spLocks noTextEdit="1"/>
            </xdr:cNvSpPr>
          </xdr:nvSpPr>
          <xdr:spPr>
            <a:xfrm>
              <a:off x="10458450" y="2171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304800</xdr:colOff>
          <xdr:row>0</xdr:row>
          <xdr:rowOff>180975</xdr:rowOff>
        </xdr:from>
        <xdr:to>
          <xdr:col>0</xdr:col>
          <xdr:colOff>609600</xdr:colOff>
          <xdr:row>2</xdr:row>
          <xdr:rowOff>19050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3</xdr:row>
          <xdr:rowOff>180975</xdr:rowOff>
        </xdr:from>
        <xdr:to>
          <xdr:col>0</xdr:col>
          <xdr:colOff>609600</xdr:colOff>
          <xdr:row>5</xdr:row>
          <xdr:rowOff>19050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2</xdr:row>
          <xdr:rowOff>180975</xdr:rowOff>
        </xdr:from>
        <xdr:to>
          <xdr:col>0</xdr:col>
          <xdr:colOff>609600</xdr:colOff>
          <xdr:row>4</xdr:row>
          <xdr:rowOff>19050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1</xdr:row>
          <xdr:rowOff>180975</xdr:rowOff>
        </xdr:from>
        <xdr:to>
          <xdr:col>0</xdr:col>
          <xdr:colOff>609600</xdr:colOff>
          <xdr:row>3</xdr:row>
          <xdr:rowOff>19050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4</xdr:row>
          <xdr:rowOff>180975</xdr:rowOff>
        </xdr:from>
        <xdr:to>
          <xdr:col>0</xdr:col>
          <xdr:colOff>609600</xdr:colOff>
          <xdr:row>6</xdr:row>
          <xdr:rowOff>19050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6</xdr:row>
          <xdr:rowOff>180975</xdr:rowOff>
        </xdr:from>
        <xdr:to>
          <xdr:col>0</xdr:col>
          <xdr:colOff>609600</xdr:colOff>
          <xdr:row>8</xdr:row>
          <xdr:rowOff>19050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8</xdr:row>
          <xdr:rowOff>180975</xdr:rowOff>
        </xdr:from>
        <xdr:to>
          <xdr:col>0</xdr:col>
          <xdr:colOff>609600</xdr:colOff>
          <xdr:row>10</xdr:row>
          <xdr:rowOff>19050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304800</xdr:colOff>
          <xdr:row>9</xdr:row>
          <xdr:rowOff>180975</xdr:rowOff>
        </xdr:from>
        <xdr:to>
          <xdr:col>0</xdr:col>
          <xdr:colOff>609600</xdr:colOff>
          <xdr:row>11</xdr:row>
          <xdr:rowOff>19050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24</xdr:col>
      <xdr:colOff>19050</xdr:colOff>
      <xdr:row>19</xdr:row>
      <xdr:rowOff>0</xdr:rowOff>
    </xdr:from>
    <xdr:to>
      <xdr:col>26</xdr:col>
      <xdr:colOff>409575</xdr:colOff>
      <xdr:row>27</xdr:row>
      <xdr:rowOff>85725</xdr:rowOff>
    </xdr:to>
    <xdr:pic>
      <xdr:nvPicPr>
        <xdr:cNvPr id="27" name="Picture 26">
          <a:extLst>
            <a:ext uri="{FF2B5EF4-FFF2-40B4-BE49-F238E27FC236}">
              <a16:creationId xmlns:a16="http://schemas.microsoft.com/office/drawing/2014/main" id="{8595D174-9659-4015-A673-8C90C4499AAD}"/>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15554325" y="3619500"/>
          <a:ext cx="1609725" cy="1609725"/>
        </a:xfrm>
        <a:prstGeom prst="rect">
          <a:avLst/>
        </a:prstGeom>
      </xdr:spPr>
    </xdr:pic>
    <xdr:clientData/>
  </xdr:twoCellAnchor>
  <xdr:twoCellAnchor editAs="oneCell">
    <xdr:from>
      <xdr:col>0</xdr:col>
      <xdr:colOff>57150</xdr:colOff>
      <xdr:row>0</xdr:row>
      <xdr:rowOff>0</xdr:rowOff>
    </xdr:from>
    <xdr:to>
      <xdr:col>0</xdr:col>
      <xdr:colOff>885825</xdr:colOff>
      <xdr:row>4</xdr:row>
      <xdr:rowOff>66675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150" y="0"/>
          <a:ext cx="828675" cy="828675"/>
        </a:xfrm>
        <a:prstGeom prst="rect">
          <a:avLst/>
        </a:prstGeom>
      </xdr:spPr>
    </xdr:pic>
    <xdr:clientData/>
  </xdr:twoCellAnchor>
  <xdr:twoCellAnchor>
    <xdr:from>
      <xdr:col>1</xdr:col>
      <xdr:colOff>38100</xdr:colOff>
      <xdr:row>4</xdr:row>
      <xdr:rowOff>123824</xdr:rowOff>
    </xdr:from>
    <xdr:to>
      <xdr:col>8</xdr:col>
      <xdr:colOff>323850</xdr:colOff>
      <xdr:row>20</xdr:row>
      <xdr:rowOff>171449</xdr:rowOff>
    </xdr:to>
    <xdr:graphicFrame macro="">
      <xdr:nvGraphicFramePr>
        <xdr:cNvPr id="15" name="Chart 14">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428625</xdr:colOff>
      <xdr:row>4</xdr:row>
      <xdr:rowOff>123824</xdr:rowOff>
    </xdr:from>
    <xdr:to>
      <xdr:col>22</xdr:col>
      <xdr:colOff>123825</xdr:colOff>
      <xdr:row>20</xdr:row>
      <xdr:rowOff>161925</xdr:rowOff>
    </xdr:to>
    <xdr:graphicFrame macro="">
      <xdr:nvGraphicFramePr>
        <xdr:cNvPr id="16" name="Chart 15">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276225</xdr:colOff>
      <xdr:row>4</xdr:row>
      <xdr:rowOff>123824</xdr:rowOff>
    </xdr:from>
    <xdr:to>
      <xdr:col>27</xdr:col>
      <xdr:colOff>590550</xdr:colOff>
      <xdr:row>20</xdr:row>
      <xdr:rowOff>171450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152399</xdr:colOff>
      <xdr:row>35</xdr:row>
      <xdr:rowOff>65871</xdr:rowOff>
    </xdr:from>
    <xdr:to>
      <xdr:col>27</xdr:col>
      <xdr:colOff>333374</xdr:colOff>
      <xdr:row>40</xdr:row>
      <xdr:rowOff>28574</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15078074" y="6733371"/>
          <a:ext cx="2619375" cy="915203"/>
        </a:xfrm>
        <a:prstGeom prst="roundRect">
          <a:avLst>
            <a:gd name="adj" fmla="val 32330"/>
          </a:avLst>
        </a:prstGeom>
        <a:solidFill>
          <a:schemeClr val="accent5">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600" b="1">
              <a:solidFill>
                <a:schemeClr val="bg2">
                  <a:lumMod val="10000"/>
                </a:schemeClr>
              </a:solidFill>
            </a:rPr>
            <a:t>Average</a:t>
          </a:r>
          <a:r>
            <a:rPr lang="en-US" sz="1600" b="1" baseline="0">
              <a:solidFill>
                <a:schemeClr val="bg2">
                  <a:lumMod val="10000"/>
                </a:schemeClr>
              </a:solidFill>
            </a:rPr>
            <a:t> Completion Rate</a:t>
          </a:r>
        </a:p>
      </xdr:txBody>
    </xdr:sp>
    <xdr:clientData/>
  </xdr:twoCellAnchor>
  <xdr:twoCellAnchor>
    <xdr:from>
      <xdr:col>24</xdr:col>
      <xdr:colOff>399820</xdr:colOff>
      <xdr:row>37</xdr:row>
      <xdr:rowOff>105435</xdr:rowOff>
    </xdr:from>
    <xdr:to>
      <xdr:col>26</xdr:col>
      <xdr:colOff>190500</xdr:colOff>
      <xdr:row>39</xdr:row>
      <xdr:rowOff>95250</xdr:rowOff>
    </xdr:to>
    <xdr:sp macro="" textlink="Avg_Compl.">
      <xdr:nvSpPr>
        <xdr:cNvPr id="5" name="TextBox 4">
          <a:extLst>
            <a:ext uri="{FF2B5EF4-FFF2-40B4-BE49-F238E27FC236}">
              <a16:creationId xmlns:a16="http://schemas.microsoft.com/office/drawing/2014/main" id="{00000000-0008-0000-0300-000005000000}"/>
            </a:ext>
          </a:extLst>
        </xdr:cNvPr>
        <xdr:cNvSpPr txBox="1"/>
      </xdr:nvSpPr>
      <xdr:spPr>
        <a:xfrm>
          <a:off x="15935095" y="7153935"/>
          <a:ext cx="1009880" cy="37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44B0AE-2FB0-4B6C-8862-68134CB4012B}" type="TxLink">
            <a:rPr lang="en-US" sz="3600" b="1" i="0" u="none" strike="noStrike">
              <a:solidFill>
                <a:srgbClr val="000000"/>
              </a:solidFill>
              <a:latin typeface="Calibri"/>
              <a:cs typeface="Calibri"/>
            </a:rPr>
            <a:pPr algn="ctr"/>
            <a:t>57%</a:t>
          </a:fld>
          <a:endParaRPr lang="en-US" sz="2800" b="1"/>
        </a:p>
      </xdr:txBody>
    </xdr:sp>
    <xdr:clientData/>
  </xdr:twoCellAnchor>
  <xdr:twoCellAnchor>
    <xdr:from>
      <xdr:col>8</xdr:col>
      <xdr:colOff>504825</xdr:colOff>
      <xdr:row>4</xdr:row>
      <xdr:rowOff>142875</xdr:rowOff>
    </xdr:from>
    <xdr:to>
      <xdr:col>16</xdr:col>
      <xdr:colOff>38100</xdr:colOff>
      <xdr:row>20</xdr:row>
      <xdr:rowOff>171451</xdr:rowOff>
    </xdr:to>
    <xdr:graphicFrame macro="">
      <xdr:nvGraphicFramePr>
        <xdr:cNvPr id="22" name="Chart 21">
          <a:extLst>
            <a:ext uri="{FF2B5EF4-FFF2-40B4-BE49-F238E27FC236}">
              <a16:creationId xmlns:a16="http://schemas.microsoft.com/office/drawing/2014/main" id="{C57BB7A7-53FD-4B3E-83B3-793A6D6DE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76200</xdr:colOff>
      <xdr:row>21</xdr:row>
      <xdr:rowOff>142874</xdr:rowOff>
    </xdr:from>
    <xdr:to>
      <xdr:col>16</xdr:col>
      <xdr:colOff>266700</xdr:colOff>
      <xdr:row>40</xdr:row>
      <xdr:rowOff>38099</xdr:rowOff>
    </xdr:to>
    <xdr:graphicFrame macro="">
      <xdr:nvGraphicFramePr>
        <xdr:cNvPr id="23" name="Chart 22">
          <a:extLst>
            <a:ext uri="{FF2B5EF4-FFF2-40B4-BE49-F238E27FC236}">
              <a16:creationId xmlns:a16="http://schemas.microsoft.com/office/drawing/2014/main" id="{9255CDDF-E2B7-42D5-A0D3-C06EDB503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0</xdr:colOff>
      <xdr:row>21</xdr:row>
      <xdr:rowOff>76200</xdr:rowOff>
    </xdr:from>
    <xdr:to>
      <xdr:col>23</xdr:col>
      <xdr:colOff>0</xdr:colOff>
      <xdr:row>40</xdr:row>
      <xdr:rowOff>57150</xdr:rowOff>
    </xdr:to>
    <mc:AlternateContent xmlns:mc="http://schemas.openxmlformats.org/markup-compatibility/2006" xmlns:a14="http://schemas.microsoft.com/office/drawing/2010/main">
      <mc:Choice Requires="a14">
        <xdr:graphicFrame macro="">
          <xdr:nvGraphicFramePr>
            <xdr:cNvPr id="25" name="الادارات 1">
              <a:extLst>
                <a:ext uri="{FF2B5EF4-FFF2-40B4-BE49-F238E27FC236}">
                  <a16:creationId xmlns:a16="http://schemas.microsoft.com/office/drawing/2014/main" id="{FD432118-55B4-4CB8-88CE-19A049CB087D}"/>
                </a:ext>
              </a:extLst>
            </xdr:cNvPr>
            <xdr:cNvGraphicFramePr/>
          </xdr:nvGraphicFramePr>
          <xdr:xfrm>
            <a:off x="0" y="0"/>
            <a:ext cx="0" cy="0"/>
          </xdr:xfrm>
          <a:graphic>
            <a:graphicData uri="http://schemas.microsoft.com/office/drawing/2010/slicer">
              <sle:slicer xmlns:sle="http://schemas.microsoft.com/office/drawing/2010/slicer" name="الادارات 1"/>
            </a:graphicData>
          </a:graphic>
        </xdr:graphicFrame>
      </mc:Choice>
      <mc:Fallback xmlns="">
        <xdr:sp macro="" textlink="">
          <xdr:nvSpPr>
            <xdr:cNvPr id="0" name=""/>
            <xdr:cNvSpPr>
              <a:spLocks noTextEdit="1"/>
            </xdr:cNvSpPr>
          </xdr:nvSpPr>
          <xdr:spPr>
            <a:xfrm>
              <a:off x="13096875" y="4076700"/>
              <a:ext cx="1828800" cy="360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238125</xdr:colOff>
      <xdr:row>21</xdr:row>
      <xdr:rowOff>85725</xdr:rowOff>
    </xdr:from>
    <xdr:to>
      <xdr:col>19</xdr:col>
      <xdr:colOff>542925</xdr:colOff>
      <xdr:row>40</xdr:row>
      <xdr:rowOff>57150</xdr:rowOff>
    </xdr:to>
    <mc:AlternateContent xmlns:mc="http://schemas.openxmlformats.org/markup-compatibility/2006" xmlns:a14="http://schemas.microsoft.com/office/drawing/2010/main">
      <mc:Choice Requires="a14">
        <xdr:graphicFrame macro="">
          <xdr:nvGraphicFramePr>
            <xdr:cNvPr id="26" name="الحالة 1">
              <a:extLst>
                <a:ext uri="{FF2B5EF4-FFF2-40B4-BE49-F238E27FC236}">
                  <a16:creationId xmlns:a16="http://schemas.microsoft.com/office/drawing/2014/main" id="{089578BF-3217-4A88-A81E-31403F0BB298}"/>
                </a:ext>
              </a:extLst>
            </xdr:cNvPr>
            <xdr:cNvGraphicFramePr/>
          </xdr:nvGraphicFramePr>
          <xdr:xfrm>
            <a:off x="0" y="0"/>
            <a:ext cx="0" cy="0"/>
          </xdr:xfrm>
          <a:graphic>
            <a:graphicData uri="http://schemas.microsoft.com/office/drawing/2010/slicer">
              <sle:slicer xmlns:sle="http://schemas.microsoft.com/office/drawing/2010/slicer" name="الحالة 1"/>
            </a:graphicData>
          </a:graphic>
        </xdr:graphicFrame>
      </mc:Choice>
      <mc:Fallback xmlns="">
        <xdr:sp macro="" textlink="">
          <xdr:nvSpPr>
            <xdr:cNvPr id="0" name=""/>
            <xdr:cNvSpPr>
              <a:spLocks noTextEdit="1"/>
            </xdr:cNvSpPr>
          </xdr:nvSpPr>
          <xdr:spPr>
            <a:xfrm>
              <a:off x="10896600" y="4086225"/>
              <a:ext cx="2133600" cy="3590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104775</xdr:colOff>
      <xdr:row>26</xdr:row>
      <xdr:rowOff>180975</xdr:rowOff>
    </xdr:from>
    <xdr:to>
      <xdr:col>27</xdr:col>
      <xdr:colOff>342900</xdr:colOff>
      <xdr:row>34</xdr:row>
      <xdr:rowOff>9525</xdr:rowOff>
    </xdr:to>
    <mc:AlternateContent xmlns:mc="http://schemas.openxmlformats.org/markup-compatibility/2006" xmlns:tsle="http://schemas.microsoft.com/office/drawing/2012/timeslicer">
      <mc:Choice Requires="tsle">
        <xdr:graphicFrame macro="">
          <xdr:nvGraphicFramePr>
            <xdr:cNvPr id="28" name="تاريخ الاجتماع ميلادى ">
              <a:extLst>
                <a:ext uri="{FF2B5EF4-FFF2-40B4-BE49-F238E27FC236}">
                  <a16:creationId xmlns:a16="http://schemas.microsoft.com/office/drawing/2014/main" id="{985D3396-A2DB-4A56-8BEE-A215A3FFE691}"/>
                </a:ext>
              </a:extLst>
            </xdr:cNvPr>
            <xdr:cNvGraphicFramePr/>
          </xdr:nvGraphicFramePr>
          <xdr:xfrm>
            <a:off x="0" y="0"/>
            <a:ext cx="0" cy="0"/>
          </xdr:xfrm>
          <a:graphic>
            <a:graphicData uri="http://schemas.microsoft.com/office/drawing/2012/timeslicer">
              <tsle:timeslicer name="تاريخ الاجتماع ميلادى "/>
            </a:graphicData>
          </a:graphic>
        </xdr:graphicFrame>
      </mc:Choice>
      <mc:Fallback xmlns="">
        <xdr:sp macro="" textlink="">
          <xdr:nvSpPr>
            <xdr:cNvPr id="0" name=""/>
            <xdr:cNvSpPr>
              <a:spLocks noTextEdit="1"/>
            </xdr:cNvSpPr>
          </xdr:nvSpPr>
          <xdr:spPr>
            <a:xfrm>
              <a:off x="15030450" y="5133975"/>
              <a:ext cx="2676525" cy="13525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ftey" refreshedDate="45847.82753599537" createdVersion="7" refreshedVersion="7" minRefreshableVersion="3" recordCount="65" xr:uid="{2B681AF5-BB9F-40DD-ACF1-090C37A61D3D}">
  <cacheSource type="worksheet">
    <worksheetSource name="Table"/>
  </cacheSource>
  <cacheFields count="16">
    <cacheField name="تاريخ الاجتماع هجرى " numFmtId="0">
      <sharedItems/>
    </cacheField>
    <cacheField name="تاريخ الاجتماع ميلادى " numFmtId="14">
      <sharedItems containsSemiMixedTypes="0" containsNonDate="0" containsDate="1" containsString="0" minDate="2021-09-01T00:00:00" maxDate="2022-07-01T00:00:00" count="6">
        <d v="2021-09-01T00:00:00"/>
        <d v="2021-10-05T00:00:00"/>
        <d v="2021-10-20T00:00:00"/>
        <d v="2021-10-27T00:00:00"/>
        <d v="2022-06-19T00:00:00"/>
        <d v="2022-06-30T00:00:00"/>
      </sharedItems>
    </cacheField>
    <cacheField name="اجندة الاجتماع" numFmtId="0">
      <sharedItems containsBlank="1"/>
    </cacheField>
    <cacheField name="الادارات" numFmtId="0">
      <sharedItems count="10">
        <s v="أمانة المجلس"/>
        <s v="المالية"/>
        <s v="مدراء المناطق"/>
        <s v="إدارة المستودعات"/>
        <s v="إدارة المعدات"/>
        <s v="إدارة المشاريع"/>
        <s v="تطوير الأعمال"/>
        <s v="إدارة الشركة"/>
        <s v="إدارة المراجعة"/>
        <s v="إدارة الموارد البشرية"/>
      </sharedItems>
    </cacheField>
    <cacheField name="رقم التوصية" numFmtId="0">
      <sharedItems containsString="0" containsBlank="1" containsNumber="1" containsInteger="1" minValue="1" maxValue="52"/>
    </cacheField>
    <cacheField name="نص التوصية" numFmtId="0">
      <sharedItems containsBlank="1"/>
    </cacheField>
    <cacheField name="الحالة" numFmtId="0">
      <sharedItems count="4">
        <s v="Completed"/>
        <s v="In Progress"/>
        <s v="Not Started"/>
        <s v="Status" u="1"/>
      </sharedItems>
    </cacheField>
    <cacheField name="ميعاد التنفيذ" numFmtId="14">
      <sharedItems containsSemiMixedTypes="0" containsNonDate="0" containsDate="1" containsString="0" minDate="2021-09-04T00:00:00" maxDate="2022-07-27T00:00:00"/>
    </cacheField>
    <cacheField name="الإدارة المسئولة" numFmtId="0">
      <sharedItems count="11">
        <s v="أمانة المجلس"/>
        <s v="المالية"/>
        <s v="مدراء المناطق"/>
        <s v="إدارة المستودعات"/>
        <s v="إدارة المعدات"/>
        <s v="إدارة المشاريع"/>
        <s v="تطوير الأعمال"/>
        <s v="إدارة الشركة"/>
        <s v="إدارة المراجعة"/>
        <s v="إدارة الموارد البشرية"/>
        <s v="Responsible Dept." u="1"/>
      </sharedItems>
    </cacheField>
    <cacheField name="الأولوية" numFmtId="0">
      <sharedItems count="4">
        <s v="Low"/>
        <s v="Medium"/>
        <s v="High"/>
        <s v="Priority" u="1"/>
      </sharedItems>
    </cacheField>
    <cacheField name="معدل الإنجاز %" numFmtId="9">
      <sharedItems containsSemiMixedTypes="0" containsString="0" containsNumber="1" minValue="0" maxValue="1"/>
    </cacheField>
    <cacheField name="الهدف" numFmtId="0">
      <sharedItems containsBlank="1"/>
    </cacheField>
    <cacheField name="النتائج النهائية" numFmtId="0">
      <sharedItems containsNonDate="0" containsString="0" containsBlank="1"/>
    </cacheField>
    <cacheField name="شهر التنفيذ" numFmtId="0">
      <sharedItems count="6">
        <s v="2021-09"/>
        <s v="2021-10"/>
        <s v="2021-11"/>
        <s v="2022-07"/>
        <s v="2022-06"/>
        <s v="Exec. Month" u="1"/>
      </sharedItems>
    </cacheField>
    <cacheField name="ملحقات" numFmtId="10">
      <sharedItems containsNonDate="0" containsString="0" containsBlank="1"/>
    </cacheField>
    <cacheField name="ملاحظات" numFmtId="0">
      <sharedItems containsNonDate="0" containsString="0" containsBlank="1"/>
    </cacheField>
  </cacheFields>
  <extLst>
    <ext xmlns:x14="http://schemas.microsoft.com/office/spreadsheetml/2009/9/main" uri="{725AE2AE-9491-48be-B2B4-4EB974FC3084}">
      <x14:pivotCacheDefinition pivotCacheId="1004777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s v="24/01/1443"/>
    <x v="0"/>
    <m/>
    <x v="0"/>
    <n v="1"/>
    <s v="تحديد مواعيد الاجتماعات مسبقًا وفق خطة معتمدة من المجلس."/>
    <x v="0"/>
    <d v="2021-09-04T00:00:00"/>
    <x v="0"/>
    <x v="0"/>
    <n v="1"/>
    <s v="ضمان انتظام الاجتماعات وتحقيق متابعة مستمرة لأعمال المجلس."/>
    <m/>
    <x v="0"/>
    <m/>
    <m/>
  </r>
  <r>
    <s v="24/01/1443"/>
    <x v="0"/>
    <m/>
    <x v="0"/>
    <n v="2"/>
    <s v="توثيق محاضر الاجتماعات ومشاركتها مع الأعضاء خلال أسبوع من تاريخ الاجتماع."/>
    <x v="0"/>
    <d v="2021-09-24T00:00:00"/>
    <x v="0"/>
    <x v="1"/>
    <n v="1"/>
    <s v="تعزيز الشفافية وتمكين الأعضاء من متابعة القرارات."/>
    <m/>
    <x v="0"/>
    <m/>
    <m/>
  </r>
  <r>
    <s v="28/02/1443"/>
    <x v="1"/>
    <m/>
    <x v="0"/>
    <n v="3"/>
    <s v="إعداد جدول أعمال واضح ومحدد لكل اجتماع مع توزيعه مسبقًا."/>
    <x v="0"/>
    <d v="2021-10-21T00:00:00"/>
    <x v="0"/>
    <x v="0"/>
    <n v="1"/>
    <s v="رفع كفاءة الاجتماعات وزيادة فاعلية النقاش واتخاذ القرار."/>
    <m/>
    <x v="1"/>
    <m/>
    <m/>
  </r>
  <r>
    <s v="28/02/1443"/>
    <x v="1"/>
    <m/>
    <x v="0"/>
    <n v="4"/>
    <s v="متابعة تنفيذ قرارات المجلس وتقديم تقارير دورية عن التقدم المحقق."/>
    <x v="0"/>
    <d v="2021-10-27T00:00:00"/>
    <x v="0"/>
    <x v="1"/>
    <n v="1"/>
    <s v="ضمان الالتزام بتنفيذ القرارات وتحقيق أهداف المجلس."/>
    <m/>
    <x v="1"/>
    <m/>
    <m/>
  </r>
  <r>
    <s v="28/02/1443"/>
    <x v="1"/>
    <m/>
    <x v="0"/>
    <n v="5"/>
    <s v="إنشاء قاعدة بيانات للقرارات السابقة للمجلس وأرشفتها إلكترونيًا."/>
    <x v="0"/>
    <d v="2021-10-22T00:00:00"/>
    <x v="0"/>
    <x v="2"/>
    <n v="1"/>
    <s v="تسهيل الرجوع للقرارات السابقة وتعزيز الحوكمة المؤسسية."/>
    <m/>
    <x v="1"/>
    <m/>
    <m/>
  </r>
  <r>
    <s v="28/02/1443"/>
    <x v="1"/>
    <m/>
    <x v="0"/>
    <n v="6"/>
    <s v="تحديد مسؤوليات الأمانة العامة بدقة وفقًا للوائح المنظمة."/>
    <x v="0"/>
    <d v="2021-10-16T00:00:00"/>
    <x v="0"/>
    <x v="1"/>
    <n v="1"/>
    <s v="تنظيم العمل الداخلي وتحقيق الكفاءة في تنفيذ المهام."/>
    <m/>
    <x v="1"/>
    <m/>
    <m/>
  </r>
  <r>
    <s v="14/03/1443"/>
    <x v="2"/>
    <m/>
    <x v="0"/>
    <n v="7"/>
    <s v="إعداد تقارير سنوية عن أداء المجلس وأنشطته المختلفة."/>
    <x v="0"/>
    <d v="2021-11-11T00:00:00"/>
    <x v="0"/>
    <x v="1"/>
    <n v="1"/>
    <s v="تقييم الأداء السنوي وتحسين جودة عمل المجلس."/>
    <m/>
    <x v="2"/>
    <m/>
    <m/>
  </r>
  <r>
    <s v="14/03/1443"/>
    <x v="2"/>
    <m/>
    <x v="0"/>
    <n v="8"/>
    <s v="تطوير أدوات تواصل فعّالة بين الأمانة العامة وأعضاء المجلس."/>
    <x v="0"/>
    <d v="2021-11-19T00:00:00"/>
    <x v="0"/>
    <x v="1"/>
    <n v="1"/>
    <s v="تحسين التواصل وسرعة تمرير المعلومات بين الأمانة والأعضاء."/>
    <m/>
    <x v="2"/>
    <m/>
    <m/>
  </r>
  <r>
    <s v="14/03/1443"/>
    <x v="2"/>
    <m/>
    <x v="0"/>
    <n v="9"/>
    <s v="تنظيم ورش عمل تعريفية للأعضاء الجدد بالمجلس واختصاصاته."/>
    <x v="0"/>
    <d v="2021-11-03T00:00:00"/>
    <x v="0"/>
    <x v="0"/>
    <n v="1"/>
    <s v="رفع مستوى جاهزية الأعضاء الجدد وضمان مساهمتهم الفاعلة."/>
    <m/>
    <x v="2"/>
    <m/>
    <m/>
  </r>
  <r>
    <s v="14/03/1443"/>
    <x v="2"/>
    <m/>
    <x v="0"/>
    <n v="10"/>
    <s v="اعتماد سياسات لحفظ وأرشفة مستندات المجلس الهامة."/>
    <x v="0"/>
    <d v="2021-11-01T00:00:00"/>
    <x v="0"/>
    <x v="0"/>
    <n v="1"/>
    <s v="حماية المعلومات وضمان سريتها وسهولة الوصول إليها عند الحاجة."/>
    <m/>
    <x v="2"/>
    <m/>
    <m/>
  </r>
  <r>
    <s v=" 21/03/1443"/>
    <x v="3"/>
    <s v="استعراض ومناقشة القوائم الماليه الموحدة حتى 30-09-2021 م"/>
    <x v="1"/>
    <m/>
    <m/>
    <x v="0"/>
    <d v="2021-11-25T00:00:00"/>
    <x v="1"/>
    <x v="1"/>
    <n v="1"/>
    <m/>
    <m/>
    <x v="2"/>
    <m/>
    <m/>
  </r>
  <r>
    <s v=" 21/03/1443"/>
    <x v="3"/>
    <s v="استعراض ومناقشة تقرير أداء المشاريع حتى   30-09-2021 م"/>
    <x v="2"/>
    <m/>
    <m/>
    <x v="0"/>
    <d v="2021-11-23T00:00:00"/>
    <x v="2"/>
    <x v="1"/>
    <n v="1"/>
    <m/>
    <m/>
    <x v="2"/>
    <m/>
    <m/>
  </r>
  <r>
    <s v=" 21/03/1443"/>
    <x v="3"/>
    <s v="استعراض ومناقشة تقرير أداء الوحدات الإنتاجية ومصنع سبك للمنتجات الاسمنتية حتى    30-09-2021 م"/>
    <x v="3"/>
    <m/>
    <m/>
    <x v="0"/>
    <d v="2021-11-09T00:00:00"/>
    <x v="3"/>
    <x v="1"/>
    <n v="1"/>
    <m/>
    <m/>
    <x v="2"/>
    <m/>
    <m/>
  </r>
  <r>
    <s v=" 21/03/1443"/>
    <x v="3"/>
    <m/>
    <x v="0"/>
    <n v="11"/>
    <s v="الحرص على عقد الاجتماعات الدورية للمجلس كل ربع سنة"/>
    <x v="0"/>
    <d v="2021-11-08T00:00:00"/>
    <x v="0"/>
    <x v="2"/>
    <n v="1"/>
    <s v="ضمان انتظام انعقاد اجتماعات المجلس لمتابعة الأعمال واتخاذ القرارات في الوقت المناسب."/>
    <m/>
    <x v="2"/>
    <m/>
    <m/>
  </r>
  <r>
    <s v=" 21/03/1443"/>
    <x v="3"/>
    <m/>
    <x v="1"/>
    <n v="12"/>
    <s v="العمل على فصل القروض بما يخص نشاط المقاولات عن الأنشطة الأخرى"/>
    <x v="0"/>
    <d v="2021-11-05T00:00:00"/>
    <x v="1"/>
    <x v="1"/>
    <n v="1"/>
    <s v="تحسين دقة التحليل المالي بتمييز قروض المقاولات عن بقية الأنشطة."/>
    <m/>
    <x v="2"/>
    <m/>
    <m/>
  </r>
  <r>
    <s v=" 21/03/1443"/>
    <x v="3"/>
    <m/>
    <x v="0"/>
    <n v="13"/>
    <s v="ضرورة إرسال ملف التقارير التي سيتم عرضها على المجلس قبل أسبوع من الاجتماع"/>
    <x v="0"/>
    <d v="2021-11-10T00:00:00"/>
    <x v="0"/>
    <x v="1"/>
    <n v="1"/>
    <s v="تمكين أعضاء المجلس من الاطلاع المسبق والاستعداد للنقاش واتخاذ القرار السليم."/>
    <m/>
    <x v="2"/>
    <m/>
    <m/>
  </r>
  <r>
    <s v=" 21/03/1443"/>
    <x v="3"/>
    <m/>
    <x v="1"/>
    <n v="14"/>
    <s v="التأكيد على استخدام أرقام المقارنة بما يتناسب مع فترة التقرير للسنة السابقة والحالية"/>
    <x v="0"/>
    <d v="2021-11-03T00:00:00"/>
    <x v="1"/>
    <x v="0"/>
    <n v="1"/>
    <s v="دعم تقييم الأداء المالي وتحليل التغيرات بمرجعية مقارنة دقيقة."/>
    <m/>
    <x v="2"/>
    <m/>
    <m/>
  </r>
  <r>
    <s v=" 21/03/1443"/>
    <x v="3"/>
    <m/>
    <x v="4"/>
    <n v="15"/>
    <s v="تقديم تقرير يوضح المعدات المستخدمة وغير المستخدمة والمعطلة"/>
    <x v="1"/>
    <d v="2021-10-31T00:00:00"/>
    <x v="4"/>
    <x v="0"/>
    <n v="0.2"/>
    <s v="تحسين استغلال المعدات وتقليل الأعطال وتعزيز كفاءة التشغيل."/>
    <m/>
    <x v="1"/>
    <m/>
    <m/>
  </r>
  <r>
    <s v=" 21/03/1443"/>
    <x v="3"/>
    <m/>
    <x v="4"/>
    <n v="16"/>
    <s v="التنبيه لعدم بيع أي معدة يمكن إصلاحها"/>
    <x v="1"/>
    <d v="2021-11-04T00:00:00"/>
    <x v="4"/>
    <x v="1"/>
    <n v="0.3"/>
    <s v="الحفاظ على أصول الشركة وتقليل الهدر المالي."/>
    <m/>
    <x v="2"/>
    <m/>
    <m/>
  </r>
  <r>
    <s v=" 21/03/1443"/>
    <x v="3"/>
    <m/>
    <x v="3"/>
    <n v="17"/>
    <s v="إعداد تقرير بالمخزون الراكد وتفعيل دور إدارة المستودعات"/>
    <x v="0"/>
    <d v="2021-11-14T00:00:00"/>
    <x v="3"/>
    <x v="1"/>
    <n v="1"/>
    <s v="تحسين إدارة الأصول وزيادة كفاءة استخدام المخزون."/>
    <m/>
    <x v="2"/>
    <m/>
    <m/>
  </r>
  <r>
    <s v=" 21/03/1443"/>
    <x v="3"/>
    <m/>
    <x v="2"/>
    <n v="18"/>
    <s v="اطلاع مدير المنطقة الغربية على تقرير لجنة المراجعة الداخلية وتقديم التوصيات"/>
    <x v="1"/>
    <d v="2021-11-21T00:00:00"/>
    <x v="2"/>
    <x v="1"/>
    <n v="0.70000000000000007"/>
    <s v="ضمان الرقابة الداخلية الجيدة وتحسين العمليات استنادًا إلى نتائج المراجعة."/>
    <m/>
    <x v="2"/>
    <m/>
    <m/>
  </r>
  <r>
    <s v=" 21/03/1443"/>
    <x v="3"/>
    <m/>
    <x v="1"/>
    <n v="19"/>
    <s v="إنشاء إدارة مركزية للخزينة وتحميل تكلفة التمويل بحسب الجهة المستفيدة"/>
    <x v="1"/>
    <d v="2021-11-10T00:00:00"/>
    <x v="1"/>
    <x v="0"/>
    <n v="0.4"/>
    <s v="تعزيز الكفاءة المالية وتحقيق توزيع عادل لتكاليف التمويل."/>
    <m/>
    <x v="2"/>
    <m/>
    <m/>
  </r>
  <r>
    <s v=" 21/03/1443"/>
    <x v="3"/>
    <m/>
    <x v="1"/>
    <n v="20"/>
    <s v="التأكيد على إصدار القوائم المالية المدققة لسنة 2021 بموعد أقصاه فبراير 2022"/>
    <x v="1"/>
    <d v="2021-11-20T00:00:00"/>
    <x v="1"/>
    <x v="1"/>
    <n v="0.30000000000000004"/>
    <s v="الالتزام بالمعايير المالية وضمان الشفافية والمصداقية في التقارير المالية."/>
    <m/>
    <x v="2"/>
    <m/>
    <m/>
  </r>
  <r>
    <s v=" 21/03/1443"/>
    <x v="3"/>
    <m/>
    <x v="5"/>
    <n v="21"/>
    <s v="تطوير تقرير المشاريع ليشمل مدة المشروع الإجمالية والمتبقية وشمولية جميع العقود"/>
    <x v="2"/>
    <d v="2021-11-23T00:00:00"/>
    <x v="5"/>
    <x v="0"/>
    <n v="0"/>
    <s v="تحسين متابعة تنفيذ المشاريع وضمان شمولية التقارير للمشاريع كافة."/>
    <m/>
    <x v="2"/>
    <m/>
    <m/>
  </r>
  <r>
    <s v=" 21/03/1443"/>
    <x v="3"/>
    <m/>
    <x v="6"/>
    <n v="22"/>
    <s v="الدخول في تحالفات مختارة للتعاقد على مشاريع متميزة"/>
    <x v="1"/>
    <d v="2021-11-20T00:00:00"/>
    <x v="6"/>
    <x v="0"/>
    <n v="0.70000000000000007"/>
    <s v="توسيع قاعدة المشاريع وتعزيز التنافسية والدخول في مشاريع ذات قيمة عالية."/>
    <m/>
    <x v="2"/>
    <m/>
    <m/>
  </r>
  <r>
    <s v=" 21/03/1443"/>
    <x v="3"/>
    <m/>
    <x v="6"/>
    <n v="23"/>
    <s v="تجهيز الشركة للدخول في مشاريع الصيانة والاهتمام بها"/>
    <x v="1"/>
    <d v="2021-11-18T00:00:00"/>
    <x v="6"/>
    <x v="1"/>
    <n v="0.70000000000000007"/>
    <s v="تنويع مصادر الدخل واستغلال الفرص المتاحة في مجال الصيانة."/>
    <m/>
    <x v="2"/>
    <m/>
    <m/>
  </r>
  <r>
    <s v=" 21/03/1443"/>
    <x v="3"/>
    <m/>
    <x v="5"/>
    <n v="24"/>
    <s v="التنسيق لإنهاء مشروع وعد الشمال في موعده"/>
    <x v="0"/>
    <d v="2021-11-01T00:00:00"/>
    <x v="5"/>
    <x v="1"/>
    <n v="1"/>
    <s v="الالتزام بجدول تسليم المشاريع وتفادي أي تأخير محتمل."/>
    <m/>
    <x v="2"/>
    <m/>
    <m/>
  </r>
  <r>
    <s v=" 21/03/1443"/>
    <x v="3"/>
    <m/>
    <x v="6"/>
    <n v="25"/>
    <s v="استهداف مشاريع بالمنطقة الغربية بقيمة 250-300 مليون ريال لعام 2021 و700 مليون لعام 2022"/>
    <x v="1"/>
    <d v="2021-11-11T00:00:00"/>
    <x v="6"/>
    <x v="1"/>
    <n v="0.2"/>
    <s v="رفع حجم المشاريع والإيرادات عبر أهداف توسعية مدروسة."/>
    <m/>
    <x v="2"/>
    <m/>
    <m/>
  </r>
  <r>
    <s v=" 21/03/1443"/>
    <x v="3"/>
    <m/>
    <x v="1"/>
    <n v="26"/>
    <s v="دراسة تطبيق سياسة إهلاك خطوط الإنتاج بناءً على ساعات التشغيل الفعلية"/>
    <x v="1"/>
    <d v="2021-11-20T00:00:00"/>
    <x v="1"/>
    <x v="2"/>
    <n v="0.60000000000000009"/>
    <s v="تحقيق دقة أعلى في حساب مصاريف الإهلاك وفقًا لاستهلاك الأصول."/>
    <m/>
    <x v="2"/>
    <m/>
    <m/>
  </r>
  <r>
    <s v=" 21/03/1443"/>
    <x v="3"/>
    <m/>
    <x v="1"/>
    <n v="27"/>
    <s v="إعداد دراسة لجدوى فصل الوحدات الإنتاجية ومصنع المنتجات الأسمنتية في شركة مستقلة"/>
    <x v="1"/>
    <d v="2021-11-11T00:00:00"/>
    <x v="1"/>
    <x v="1"/>
    <n v="0.1"/>
    <s v="تعزيز الكفاءة التشغيلية والمالية عبر إنشاء كيان متخصص ومستقل."/>
    <m/>
    <x v="2"/>
    <m/>
    <m/>
  </r>
  <r>
    <s v=" 21/03/1443"/>
    <x v="3"/>
    <m/>
    <x v="0"/>
    <n v="28"/>
    <s v="الاجتماع القادم يوم 28 جمادى الآخرة 1443هـ لمراجعة المركز المالي ونتائج الأعمال"/>
    <x v="1"/>
    <d v="2021-11-05T00:00:00"/>
    <x v="0"/>
    <x v="0"/>
    <n v="0.60000000000000009"/>
    <s v="تنظيم مراجعة الأداء المالي السنوي لضمان الشفافية وتحسين الأداء المستقبلي."/>
    <m/>
    <x v="2"/>
    <m/>
    <m/>
  </r>
  <r>
    <s v="20/11/1443 "/>
    <x v="4"/>
    <s v="1- الافتتاح وكلمة رئيس مجلس الإدارة."/>
    <x v="0"/>
    <m/>
    <m/>
    <x v="0"/>
    <d v="2022-07-08T00:00:00"/>
    <x v="0"/>
    <x v="1"/>
    <n v="1"/>
    <m/>
    <m/>
    <x v="3"/>
    <m/>
    <m/>
  </r>
  <r>
    <s v="20/11/1443 "/>
    <x v="4"/>
    <s v="2- الاطلاع على القوائم المالية للشركة عن الفترة (2022/01/01 – 2022/01/31)."/>
    <x v="1"/>
    <m/>
    <m/>
    <x v="0"/>
    <d v="2022-06-23T00:00:00"/>
    <x v="1"/>
    <x v="0"/>
    <n v="1"/>
    <m/>
    <m/>
    <x v="4"/>
    <m/>
    <m/>
  </r>
  <r>
    <s v="20/11/1443 "/>
    <x v="4"/>
    <s v="3- الاطلاع على الأداء الفني للمشاريع عن الفترة (2022/01/01 – 2022/03/31)."/>
    <x v="2"/>
    <m/>
    <m/>
    <x v="0"/>
    <d v="2022-07-08T00:00:00"/>
    <x v="2"/>
    <x v="1"/>
    <n v="1"/>
    <m/>
    <m/>
    <x v="3"/>
    <m/>
    <m/>
  </r>
  <r>
    <s v="20/11/1443 "/>
    <x v="4"/>
    <s v="4- الاطلاع على تقرير لجنة المراجعة عن الوحدات الإنتاجية."/>
    <x v="3"/>
    <m/>
    <m/>
    <x v="0"/>
    <d v="2022-06-24T00:00:00"/>
    <x v="3"/>
    <x v="2"/>
    <n v="1"/>
    <m/>
    <m/>
    <x v="4"/>
    <m/>
    <m/>
  </r>
  <r>
    <s v="20/11/1443 "/>
    <x v="4"/>
    <s v="5- ما يستجد من أعمال."/>
    <x v="2"/>
    <m/>
    <m/>
    <x v="1"/>
    <d v="2022-06-29T00:00:00"/>
    <x v="2"/>
    <x v="1"/>
    <n v="0.8"/>
    <m/>
    <m/>
    <x v="4"/>
    <m/>
    <m/>
  </r>
  <r>
    <s v="20/11/1443 "/>
    <x v="4"/>
    <m/>
    <x v="0"/>
    <n v="29"/>
    <s v="تقديم تقرير مماثل لكل شركة بالمجموعة مثل تقرير شركة عبر المملكة"/>
    <x v="1"/>
    <d v="2022-07-05T00:00:00"/>
    <x v="0"/>
    <x v="1"/>
    <n v="0.9"/>
    <s v="توحيد مستوى التقارير وزيادة الشفافية لمتابعة أداء جميع الشركات."/>
    <m/>
    <x v="3"/>
    <m/>
    <m/>
  </r>
  <r>
    <s v="20/11/1443 "/>
    <x v="4"/>
    <m/>
    <x v="3"/>
    <n v="30"/>
    <s v="إعداد تقرير مفصل بالمخزون الراكد وعرضه على المجلس"/>
    <x v="1"/>
    <d v="2022-07-18T00:00:00"/>
    <x v="3"/>
    <x v="1"/>
    <n v="0.9"/>
    <s v="اتخاذ قرارات بشأن إدارة وتصريف المخزون الراكد بفعالية."/>
    <m/>
    <x v="3"/>
    <m/>
    <m/>
  </r>
  <r>
    <s v="20/11/1443 "/>
    <x v="4"/>
    <m/>
    <x v="1"/>
    <n v="31"/>
    <s v="منع إضافة أي مصاريف إلى بند المصروفات العمومية والإدارية مع استقلاليته"/>
    <x v="1"/>
    <d v="2022-07-19T00:00:00"/>
    <x v="1"/>
    <x v="1"/>
    <n v="1"/>
    <s v="تعزيز دقة الإفصاح المالي وتحسين شفافية عرض المصروفات."/>
    <m/>
    <x v="3"/>
    <m/>
    <m/>
  </r>
  <r>
    <s v="20/11/1443 "/>
    <x v="4"/>
    <m/>
    <x v="1"/>
    <n v="32"/>
    <s v="عمل تقرير دقيق ومفصل بتكاليف المشاريع يوضح جميع البنود"/>
    <x v="2"/>
    <d v="2022-07-12T00:00:00"/>
    <x v="1"/>
    <x v="1"/>
    <n v="0"/>
    <s v="دعم اتخاذ قرارات دقيقة بشأن جدوى وكفاءة المشاريع."/>
    <m/>
    <x v="3"/>
    <m/>
    <m/>
  </r>
  <r>
    <s v="20/11/1443 "/>
    <x v="4"/>
    <m/>
    <x v="1"/>
    <n v="33"/>
    <s v="عمل تقارير للحسابات مثل الدائنون التجاريون وآخرون"/>
    <x v="1"/>
    <d v="2022-06-23T00:00:00"/>
    <x v="1"/>
    <x v="0"/>
    <n v="0.60000000000000009"/>
    <s v="تحسين وضوح المتابعة المالية للالتزامات المختلفة."/>
    <m/>
    <x v="4"/>
    <m/>
    <m/>
  </r>
  <r>
    <s v="20/11/1443 "/>
    <x v="4"/>
    <m/>
    <x v="1"/>
    <n v="34"/>
    <s v="إعداد تقرير عن الدائنين التجاريين وآخرين"/>
    <x v="1"/>
    <d v="2022-07-01T00:00:00"/>
    <x v="1"/>
    <x v="1"/>
    <n v="0.60000000000000009"/>
    <s v="تدقيق الالتزامات المالية وتعزيز الرقابة المالية عليها."/>
    <m/>
    <x v="3"/>
    <m/>
    <m/>
  </r>
  <r>
    <s v="20/11/1443 "/>
    <x v="4"/>
    <m/>
    <x v="1"/>
    <n v="35"/>
    <s v="إعداد تقرير عن المطلوبات والمستحقات الأخرى"/>
    <x v="1"/>
    <d v="2022-07-12T00:00:00"/>
    <x v="1"/>
    <x v="0"/>
    <n v="0.8"/>
    <s v="توفير صورة دقيقة وشاملة عن الوضع المالي للشركة."/>
    <m/>
    <x v="3"/>
    <m/>
    <m/>
  </r>
  <r>
    <s v="20/11/1443 "/>
    <x v="4"/>
    <m/>
    <x v="1"/>
    <n v="36"/>
    <s v="إعداد تقرير مستحقات وسلف وعهد الموظفين"/>
    <x v="1"/>
    <d v="2022-06-29T00:00:00"/>
    <x v="1"/>
    <x v="0"/>
    <n v="0.2"/>
    <s v="ضمان متابعة دقيقة للالتزامات المالية تجاه الموظفين."/>
    <m/>
    <x v="4"/>
    <m/>
    <m/>
  </r>
  <r>
    <s v="20/11/1443 "/>
    <x v="4"/>
    <m/>
    <x v="7"/>
    <n v="37"/>
    <s v="دراسة إنشاء كامب بنيوم لتسكين العمالة وتأجيره للغير"/>
    <x v="1"/>
    <d v="2022-07-03T00:00:00"/>
    <x v="7"/>
    <x v="2"/>
    <n v="0.5"/>
    <s v="تخفيض تكاليف الإسكان وتحقيق مصدر دخل إضافي للشركة."/>
    <m/>
    <x v="3"/>
    <m/>
    <m/>
  </r>
  <r>
    <s v="20/11/1443 "/>
    <x v="4"/>
    <m/>
    <x v="7"/>
    <n v="38"/>
    <s v="الاهتمام بإقفال المشاريع وإنهاء الأعمال المتعلقة بالتسليم"/>
    <x v="1"/>
    <d v="2022-06-25T00:00:00"/>
    <x v="7"/>
    <x v="1"/>
    <n v="0.7"/>
    <s v="تحسين السمعة التنفيذية وضمان إنهاء المشاريع في مواعيدها."/>
    <m/>
    <x v="4"/>
    <m/>
    <m/>
  </r>
  <r>
    <s v="20/11/1443 "/>
    <x v="4"/>
    <m/>
    <x v="7"/>
    <n v="39"/>
    <s v="التركيز على تحصيل المستحقات وإنهاء الأعمال غير المفوترة"/>
    <x v="1"/>
    <d v="2022-07-06T00:00:00"/>
    <x v="7"/>
    <x v="0"/>
    <n v="0.60000000000000009"/>
    <s v="تحسين التدفق النقدي وتعظيم الإيرادات عبر استكمال الفوترة."/>
    <m/>
    <x v="3"/>
    <m/>
    <m/>
  </r>
  <r>
    <s v="20/11/1443 "/>
    <x v="4"/>
    <m/>
    <x v="7"/>
    <n v="40"/>
    <s v="عمل الإجراءات اللازمة لإنهاء مشروع حفر الباطن وتسليمه"/>
    <x v="1"/>
    <d v="2022-07-16T00:00:00"/>
    <x v="7"/>
    <x v="1"/>
    <n v="0.6"/>
    <s v="تسريع إنهاء المشروع لتفادي التأخير وتلبية متطلبات العملاء."/>
    <m/>
    <x v="3"/>
    <m/>
    <m/>
  </r>
  <r>
    <s v="20/11/1443 "/>
    <x v="4"/>
    <m/>
    <x v="7"/>
    <n v="41"/>
    <s v="ضرورة تقديم تقرير مفصل عن أعمال الإدارات المختلفة بالشركة في الاجتماعات القادمة"/>
    <x v="1"/>
    <d v="2022-07-18T00:00:00"/>
    <x v="7"/>
    <x v="0"/>
    <n v="0.3"/>
    <s v="متابعة أداء الإدارات وتحسين التنسيق الداخلي واتخاذ قرارات مستندة إلى معلومات دقيقة."/>
    <m/>
    <x v="3"/>
    <m/>
    <m/>
  </r>
  <r>
    <s v="20/11/1443 "/>
    <x v="4"/>
    <m/>
    <x v="8"/>
    <n v="42"/>
    <s v="ضرورة اطلاع أعضاء مجلس الإدارة على تقرير لجنة المراجعة وأخذ التوصيات اللازمة"/>
    <x v="2"/>
    <d v="2022-07-11T00:00:00"/>
    <x v="8"/>
    <x v="1"/>
    <n v="0"/>
    <s v="تعزيز الرقابة الداخلية وضمان اتخاذ قرارات مدروسة بناءً على المراجعات الدورية."/>
    <m/>
    <x v="3"/>
    <m/>
    <m/>
  </r>
  <r>
    <s v="20/11/1443 "/>
    <x v="4"/>
    <m/>
    <x v="7"/>
    <n v="43"/>
    <s v="اعتماد التوصيات الواردة بتقرير لجنة المراجعة ومتابعة تنفيذها"/>
    <x v="2"/>
    <d v="2022-07-07T00:00:00"/>
    <x v="7"/>
    <x v="0"/>
    <n v="0"/>
    <s v="ضمان تطبيق التوصيات التصحيحية لتحسين الأداء المالي والتشغيلي."/>
    <m/>
    <x v="3"/>
    <m/>
    <m/>
  </r>
  <r>
    <s v="20/11/1443 "/>
    <x v="4"/>
    <m/>
    <x v="0"/>
    <n v="44"/>
    <s v="دراسة إنشاء شركة صناعية تضم جميع الوحدات الإنتاجية"/>
    <x v="1"/>
    <d v="2022-07-02T00:00:00"/>
    <x v="0"/>
    <x v="1"/>
    <n v="0.5"/>
    <s v="تعزيز الكفاءة الإنتاجية والاستفادة التجارية من الوحدات الصناعية."/>
    <m/>
    <x v="3"/>
    <m/>
    <m/>
  </r>
  <r>
    <s v="20/11/1443 "/>
    <x v="4"/>
    <m/>
    <x v="1"/>
    <n v="45"/>
    <s v="تكليف إدارة الزكاة والضريبة بدراسة إنشاء مجموعة ضريبية موحدة لشركات المجموعة"/>
    <x v="2"/>
    <d v="2022-07-15T00:00:00"/>
    <x v="1"/>
    <x v="0"/>
    <n v="0"/>
    <s v="تحسين الامتثال الضريبي وتقليل الالتزامات المالية عبر الدمج الضريبي."/>
    <m/>
    <x v="3"/>
    <m/>
    <m/>
  </r>
  <r>
    <s v="20/11/1443 "/>
    <x v="4"/>
    <m/>
    <x v="7"/>
    <n v="46"/>
    <s v="ضرورة ضبط تداول المعلومات ومستوى التصريح والسرية في جميع الإدارات"/>
    <x v="2"/>
    <d v="2022-07-07T00:00:00"/>
    <x v="7"/>
    <x v="0"/>
    <n v="0"/>
    <s v="حماية المعلومات الحساسة وتعزيز الأمن المعلوماتي داخل الشركة."/>
    <m/>
    <x v="3"/>
    <m/>
    <m/>
  </r>
  <r>
    <s v="1/12/1443"/>
    <x v="5"/>
    <s v="1- الافتتاح وكلمة رئيس المجلس."/>
    <x v="0"/>
    <m/>
    <m/>
    <x v="2"/>
    <d v="2022-07-21T00:00:00"/>
    <x v="0"/>
    <x v="0"/>
    <n v="0"/>
    <m/>
    <m/>
    <x v="3"/>
    <m/>
    <m/>
  </r>
  <r>
    <s v="1/12/1443"/>
    <x v="5"/>
    <s v="2- عرض التقرير المالي للفترة من 01/01/2022م حتى 30/06/2022م (قائمة الدخل المنفردة – قائمة الدخل الموحدة – قائمة المركز المالي الموحدة)."/>
    <x v="1"/>
    <m/>
    <m/>
    <x v="2"/>
    <d v="2022-07-16T00:00:00"/>
    <x v="1"/>
    <x v="0"/>
    <n v="0"/>
    <m/>
    <m/>
    <x v="3"/>
    <m/>
    <m/>
  </r>
  <r>
    <s v="1/12/1443"/>
    <x v="5"/>
    <s v="3- عرض التقرير الفني (أداء المشاريع) للفترة من 01/01/2022م حتى 30/06/2022م."/>
    <x v="2"/>
    <m/>
    <m/>
    <x v="2"/>
    <d v="2022-07-08T00:00:00"/>
    <x v="2"/>
    <x v="0"/>
    <n v="0"/>
    <m/>
    <m/>
    <x v="3"/>
    <m/>
    <m/>
  </r>
  <r>
    <s v="1/12/1443"/>
    <x v="5"/>
    <s v="4- عرض ومناقشة تقرير إدارة المراجعة الداخلية واتخاذ القرارات اللازمة."/>
    <x v="3"/>
    <m/>
    <m/>
    <x v="2"/>
    <d v="2022-07-19T00:00:00"/>
    <x v="3"/>
    <x v="1"/>
    <n v="0"/>
    <m/>
    <m/>
    <x v="3"/>
    <m/>
    <m/>
  </r>
  <r>
    <s v="1/12/1443"/>
    <x v="5"/>
    <s v="5- ما يستجد من أعمال والتوصيات والقرارات."/>
    <x v="2"/>
    <m/>
    <m/>
    <x v="2"/>
    <d v="2022-07-09T00:00:00"/>
    <x v="2"/>
    <x v="1"/>
    <n v="0"/>
    <m/>
    <m/>
    <x v="3"/>
    <m/>
    <m/>
  </r>
  <r>
    <s v="1/12/1443"/>
    <x v="5"/>
    <m/>
    <x v="7"/>
    <n v="47"/>
    <s v="ضرورة شمول الاجتماع القادم على تقرير لكل إدارة من إدارات الشركة"/>
    <x v="2"/>
    <d v="2022-07-15T00:00:00"/>
    <x v="7"/>
    <x v="0"/>
    <n v="0"/>
    <s v="تحسين الشفافية الإدارية ومتابعة الأداء التشغيلي بشكل دوري."/>
    <m/>
    <x v="3"/>
    <m/>
    <m/>
  </r>
  <r>
    <s v="1/12/1443"/>
    <x v="5"/>
    <m/>
    <x v="5"/>
    <n v="48"/>
    <s v="وضع آلية واضحة لاحتساب نسبة الإنجاز بالمشاريع بمشاركة جميع الأطراف المعنية"/>
    <x v="2"/>
    <d v="2022-07-26T00:00:00"/>
    <x v="5"/>
    <x v="2"/>
    <n v="0"/>
    <s v="توحيد معايير قياس تقدم المشاريع وتحسين دقة التقارير المالية والفنية."/>
    <m/>
    <x v="3"/>
    <m/>
    <m/>
  </r>
  <r>
    <s v="1/12/1443"/>
    <x v="5"/>
    <m/>
    <x v="9"/>
    <n v="49"/>
    <s v="إعداد هيكلة لإدارة المعدات والحركة والبحث عن كفاءات فنية متخصصة"/>
    <x v="2"/>
    <d v="2022-07-11T00:00:00"/>
    <x v="9"/>
    <x v="1"/>
    <n v="0"/>
    <s v="رفع الكفاءة الإدارية والفنية للإدارة لضمان التشغيل الأمثل."/>
    <m/>
    <x v="3"/>
    <m/>
    <m/>
  </r>
  <r>
    <s v="1/12/1443"/>
    <x v="5"/>
    <m/>
    <x v="4"/>
    <n v="50"/>
    <s v="إعادة تصنيف المعدات وعدم تسجيل المعدات الصغيرة تحت بند المعدات الثقيلة"/>
    <x v="2"/>
    <d v="2022-07-23T00:00:00"/>
    <x v="4"/>
    <x v="2"/>
    <n v="0"/>
    <s v="تحسين دقة إدارة الأصول وتسهيل عمليات الجرد والتقييم."/>
    <m/>
    <x v="3"/>
    <m/>
    <m/>
  </r>
  <r>
    <s v="1/12/1443"/>
    <x v="5"/>
    <m/>
    <x v="4"/>
    <n v="51"/>
    <s v="عمل بيان مفصل عن المعدات التي تحتاج صيانة وإصلاحها خلال شهر"/>
    <x v="2"/>
    <d v="2022-07-05T00:00:00"/>
    <x v="4"/>
    <x v="1"/>
    <n v="0"/>
    <s v="رفع كفاءة المعدات وخفض الأعطال وتحسين جاهزية الأسطول التشغيلي."/>
    <m/>
    <x v="3"/>
    <m/>
    <m/>
  </r>
  <r>
    <s v="1/12/1443"/>
    <x v="5"/>
    <m/>
    <x v="9"/>
    <n v="52"/>
    <s v="الاعتماد على عمالة الشركة في المشاريع وإلغاء العمالة الخارجية"/>
    <x v="2"/>
    <d v="2022-07-12T00:00:00"/>
    <x v="9"/>
    <x v="0"/>
    <n v="0"/>
    <s v="تقليل التكاليف وتحقيق استقرار وظيفي أعلى."/>
    <m/>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D87AC1-5222-4F43-A640-7D7177D49B44}"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4" rowHeaderCaption="Month">
  <location ref="A11:B17" firstHeaderRow="1" firstDataRow="1" firstDataCol="1"/>
  <pivotFields count="16">
    <pivotField showAll="0"/>
    <pivotField showAll="0">
      <items count="7">
        <item x="0"/>
        <item x="1"/>
        <item x="2"/>
        <item x="3"/>
        <item x="4"/>
        <item x="5"/>
        <item t="default"/>
      </items>
    </pivotField>
    <pivotField showAll="0"/>
    <pivotField showAll="0">
      <items count="11">
        <item x="7"/>
        <item x="8"/>
        <item x="3"/>
        <item x="5"/>
        <item x="4"/>
        <item x="9"/>
        <item x="1"/>
        <item x="0"/>
        <item x="6"/>
        <item x="2"/>
        <item t="default"/>
      </items>
    </pivotField>
    <pivotField dataField="1" showAll="0"/>
    <pivotField showAll="0"/>
    <pivotField showAll="0">
      <items count="5">
        <item x="0"/>
        <item x="1"/>
        <item x="2"/>
        <item m="1" x="3"/>
        <item t="default"/>
      </items>
    </pivotField>
    <pivotField showAll="0"/>
    <pivotField showAll="0">
      <items count="12">
        <item m="1" x="10"/>
        <item x="7"/>
        <item x="8"/>
        <item x="3"/>
        <item x="5"/>
        <item x="4"/>
        <item x="9"/>
        <item x="1"/>
        <item x="0"/>
        <item x="6"/>
        <item x="2"/>
        <item t="default"/>
      </items>
    </pivotField>
    <pivotField showAll="0">
      <items count="5">
        <item h="1" m="1" x="3"/>
        <item x="2"/>
        <item x="1"/>
        <item x="0"/>
        <item t="default"/>
      </items>
    </pivotField>
    <pivotField showAll="0"/>
    <pivotField showAll="0"/>
    <pivotField showAll="0"/>
    <pivotField axis="axisRow" showAll="0">
      <items count="7">
        <item x="0"/>
        <item x="1"/>
        <item x="2"/>
        <item x="4"/>
        <item x="3"/>
        <item h="1" m="1" x="5"/>
        <item t="default"/>
      </items>
    </pivotField>
    <pivotField showAll="0"/>
    <pivotField showAll="0"/>
  </pivotFields>
  <rowFields count="1">
    <field x="13"/>
  </rowFields>
  <rowItems count="6">
    <i>
      <x/>
    </i>
    <i>
      <x v="1"/>
    </i>
    <i>
      <x v="2"/>
    </i>
    <i>
      <x v="3"/>
    </i>
    <i>
      <x v="4"/>
    </i>
    <i t="grand">
      <x/>
    </i>
  </rowItems>
  <colItems count="1">
    <i/>
  </colItems>
  <dataFields count="1">
    <dataField name="Recommendations Number" fld="4" subtotal="count" baseField="13" baseItem="0"/>
  </dataFields>
  <formats count="5">
    <format dxfId="4">
      <pivotArea type="all" dataOnly="0" outline="0" fieldPosition="0"/>
    </format>
    <format dxfId="3">
      <pivotArea outline="0" collapsedLevelsAreSubtotals="1" fieldPosition="0"/>
    </format>
    <format dxfId="2">
      <pivotArea field="9" type="button" dataOnly="0" labelOnly="1" outline="0"/>
    </format>
    <format dxfId="1">
      <pivotArea dataOnly="0" labelOnly="1" grandRow="1" outline="0" fieldPosition="0"/>
    </format>
    <format dxfId="0">
      <pivotArea dataOnly="0" labelOnly="1" outline="0" axis="axisValues"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3AD069-F00C-47B3-8925-331D1E68AD6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epartment">
  <location ref="D3:F14" firstHeaderRow="0" firstDataRow="1" firstDataCol="1"/>
  <pivotFields count="16">
    <pivotField showAll="0"/>
    <pivotField showAll="0"/>
    <pivotField showAll="0"/>
    <pivotField showAll="0"/>
    <pivotField showAll="0"/>
    <pivotField dataField="1" showAll="0"/>
    <pivotField showAll="0"/>
    <pivotField showAll="0"/>
    <pivotField axis="axisRow" dataField="1" showAll="0">
      <items count="12">
        <item h="1" m="1" x="10"/>
        <item x="7"/>
        <item x="8"/>
        <item x="3"/>
        <item x="5"/>
        <item x="4"/>
        <item x="9"/>
        <item x="1"/>
        <item x="0"/>
        <item x="6"/>
        <item x="2"/>
        <item t="default"/>
      </items>
    </pivotField>
    <pivotField showAll="0"/>
    <pivotField showAll="0"/>
    <pivotField showAll="0"/>
    <pivotField showAll="0"/>
    <pivotField showAll="0"/>
    <pivotField showAll="0"/>
    <pivotField showAll="0"/>
  </pivotFields>
  <rowFields count="1">
    <field x="8"/>
  </rowFields>
  <rowItems count="11">
    <i>
      <x v="1"/>
    </i>
    <i>
      <x v="2"/>
    </i>
    <i>
      <x v="3"/>
    </i>
    <i>
      <x v="4"/>
    </i>
    <i>
      <x v="5"/>
    </i>
    <i>
      <x v="6"/>
    </i>
    <i>
      <x v="7"/>
    </i>
    <i>
      <x v="8"/>
    </i>
    <i>
      <x v="9"/>
    </i>
    <i>
      <x v="10"/>
    </i>
    <i t="grand">
      <x/>
    </i>
  </rowItems>
  <colFields count="1">
    <field x="-2"/>
  </colFields>
  <colItems count="2">
    <i>
      <x/>
    </i>
    <i i="1">
      <x v="1"/>
    </i>
  </colItems>
  <dataFields count="2">
    <dataField name="Dept. Meeting Count" fld="8" subtotal="count" baseField="8" baseItem="1"/>
    <dataField name="Rec. Count per Dept." fld="5" subtotal="count" baseField="8" baseItem="1"/>
  </dataFields>
  <formats count="6">
    <format dxfId="10">
      <pivotArea type="all" dataOnly="0" outline="0" fieldPosition="0"/>
    </format>
    <format dxfId="9">
      <pivotArea outline="0" collapsedLevelsAreSubtotals="1" fieldPosition="0"/>
    </format>
    <format dxfId="8">
      <pivotArea field="8" type="button" dataOnly="0" labelOnly="1" outline="0" axis="axisRow" fieldPosition="0"/>
    </format>
    <format dxfId="7">
      <pivotArea dataOnly="0" labelOnly="1" fieldPosition="0">
        <references count="1">
          <reference field="8" count="0"/>
        </references>
      </pivotArea>
    </format>
    <format dxfId="6">
      <pivotArea dataOnly="0" labelOnly="1" grandRow="1" outline="0" fieldPosition="0"/>
    </format>
    <format dxfId="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202192-39B5-4795-994B-F33AEFAF99E5}"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rowHeaderCaption="Status">
  <location ref="A3:B7" firstHeaderRow="1" firstDataRow="1" firstDataCol="1"/>
  <pivotFields count="16">
    <pivotField showAll="0"/>
    <pivotField showAll="0">
      <items count="7">
        <item x="0"/>
        <item x="1"/>
        <item x="2"/>
        <item x="3"/>
        <item x="4"/>
        <item x="5"/>
        <item t="default"/>
      </items>
    </pivotField>
    <pivotField showAll="0"/>
    <pivotField showAll="0">
      <items count="11">
        <item x="7"/>
        <item x="8"/>
        <item x="3"/>
        <item x="5"/>
        <item x="4"/>
        <item x="9"/>
        <item x="1"/>
        <item x="0"/>
        <item x="6"/>
        <item x="2"/>
        <item t="default"/>
      </items>
    </pivotField>
    <pivotField showAll="0"/>
    <pivotField showAll="0"/>
    <pivotField axis="axisRow" dataField="1" showAll="0" sortType="ascending">
      <items count="5">
        <item x="0"/>
        <item x="1"/>
        <item x="2"/>
        <item m="1" x="3"/>
        <item t="default"/>
      </items>
      <autoSortScope>
        <pivotArea dataOnly="0" outline="0" fieldPosition="0">
          <references count="1">
            <reference field="4294967294" count="1" selected="0">
              <x v="0"/>
            </reference>
          </references>
        </pivotArea>
      </autoSortScope>
    </pivotField>
    <pivotField showAll="0"/>
    <pivotField showAll="0">
      <items count="12">
        <item m="1" x="10"/>
        <item x="7"/>
        <item x="8"/>
        <item x="3"/>
        <item x="5"/>
        <item x="4"/>
        <item x="9"/>
        <item x="1"/>
        <item x="0"/>
        <item x="6"/>
        <item x="2"/>
        <item t="default"/>
      </items>
    </pivotField>
    <pivotField showAll="0">
      <items count="5">
        <item h="1" m="1" x="3"/>
        <item x="2"/>
        <item x="1"/>
        <item x="0"/>
        <item t="default"/>
      </items>
    </pivotField>
    <pivotField showAll="0"/>
    <pivotField showAll="0"/>
    <pivotField showAll="0"/>
    <pivotField showAll="0"/>
    <pivotField showAll="0"/>
    <pivotField showAll="0"/>
  </pivotFields>
  <rowFields count="1">
    <field x="6"/>
  </rowFields>
  <rowItems count="4">
    <i>
      <x v="2"/>
    </i>
    <i>
      <x/>
    </i>
    <i>
      <x v="1"/>
    </i>
    <i t="grand">
      <x/>
    </i>
  </rowItems>
  <colItems count="1">
    <i/>
  </colItems>
  <dataFields count="1">
    <dataField name="Count of الحالة" fld="6" subtotal="count" baseField="0" baseItem="0"/>
  </dataFields>
  <formats count="5">
    <format dxfId="15">
      <pivotArea type="all" dataOnly="0" outline="0" fieldPosition="0"/>
    </format>
    <format dxfId="14">
      <pivotArea outline="0" collapsedLevelsAreSubtotals="1" fieldPosition="0"/>
    </format>
    <format dxfId="13">
      <pivotArea field="9" type="button" dataOnly="0" labelOnly="1" outline="0"/>
    </format>
    <format dxfId="12">
      <pivotArea dataOnly="0" labelOnly="1" grandRow="1" outline="0" fieldPosition="0"/>
    </format>
    <format dxfId="11">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B11B5A-8263-4403-9898-896BBD8B9A06}"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Department">
  <location ref="D16:E27" firstHeaderRow="1" firstDataRow="1" firstDataCol="1"/>
  <pivotFields count="16">
    <pivotField showAll="0"/>
    <pivotField showAll="0"/>
    <pivotField showAll="0"/>
    <pivotField showAll="0"/>
    <pivotField showAll="0"/>
    <pivotField dataField="1" showAll="0"/>
    <pivotField showAll="0"/>
    <pivotField showAll="0"/>
    <pivotField axis="axisRow" showAll="0" sortType="ascending">
      <items count="12">
        <item h="1" m="1" x="10"/>
        <item x="7"/>
        <item x="8"/>
        <item x="3"/>
        <item x="5"/>
        <item x="4"/>
        <item x="9"/>
        <item x="1"/>
        <item x="0"/>
        <item x="6"/>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8"/>
  </rowFields>
  <rowItems count="11">
    <i>
      <x v="10"/>
    </i>
    <i>
      <x v="2"/>
    </i>
    <i>
      <x v="3"/>
    </i>
    <i>
      <x v="6"/>
    </i>
    <i>
      <x v="4"/>
    </i>
    <i>
      <x v="9"/>
    </i>
    <i>
      <x v="5"/>
    </i>
    <i>
      <x v="1"/>
    </i>
    <i>
      <x v="7"/>
    </i>
    <i>
      <x v="8"/>
    </i>
    <i t="grand">
      <x/>
    </i>
  </rowItems>
  <colItems count="1">
    <i/>
  </colItems>
  <dataFields count="1">
    <dataField name="Rec. Count per Dept." fld="5" subtotal="count" baseField="8" baseItem="1"/>
  </dataFields>
  <formats count="6">
    <format dxfId="21">
      <pivotArea type="all" dataOnly="0" outline="0" fieldPosition="0"/>
    </format>
    <format dxfId="20">
      <pivotArea outline="0" collapsedLevelsAreSubtotals="1" fieldPosition="0"/>
    </format>
    <format dxfId="19">
      <pivotArea field="8" type="button" dataOnly="0" labelOnly="1" outline="0" axis="axisRow" fieldPosition="0"/>
    </format>
    <format dxfId="18">
      <pivotArea dataOnly="0" labelOnly="1" fieldPosition="0">
        <references count="1">
          <reference field="8" count="0"/>
        </references>
      </pivotArea>
    </format>
    <format dxfId="17">
      <pivotArea dataOnly="0" labelOnly="1" grandRow="1" outline="0" fieldPosition="0"/>
    </format>
    <format dxfId="16">
      <pivotArea dataOnly="0" labelOnly="1" outline="0" fieldPosition="0">
        <references count="1">
          <reference field="4294967294" count="1">
            <x v="0"/>
          </reference>
        </references>
      </pivotArea>
    </format>
  </formats>
  <chartFormats count="2">
    <chartFormat chart="3"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AE2467-552F-441D-93A9-91A9312F19C6}" name="PivotTable1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rowHeaderCaption="Status">
  <location ref="H10:I14" firstHeaderRow="1" firstDataRow="1" firstDataCol="1"/>
  <pivotFields count="16">
    <pivotField showAll="0"/>
    <pivotField showAll="0">
      <items count="7">
        <item x="0"/>
        <item x="1"/>
        <item x="2"/>
        <item x="3"/>
        <item x="4"/>
        <item x="5"/>
        <item t="default"/>
      </items>
    </pivotField>
    <pivotField showAll="0"/>
    <pivotField showAll="0">
      <items count="11">
        <item x="7"/>
        <item x="8"/>
        <item x="3"/>
        <item x="5"/>
        <item x="4"/>
        <item x="9"/>
        <item x="1"/>
        <item x="0"/>
        <item x="6"/>
        <item x="2"/>
        <item t="default"/>
      </items>
    </pivotField>
    <pivotField showAll="0"/>
    <pivotField showAll="0"/>
    <pivotField axis="axisRow" dataField="1" showAll="0">
      <items count="5">
        <item x="0"/>
        <item x="1"/>
        <item x="2"/>
        <item m="1" x="3"/>
        <item t="default"/>
      </items>
    </pivotField>
    <pivotField showAll="0"/>
    <pivotField showAll="0">
      <items count="12">
        <item m="1" x="10"/>
        <item x="7"/>
        <item x="8"/>
        <item x="3"/>
        <item x="5"/>
        <item x="4"/>
        <item x="9"/>
        <item x="1"/>
        <item x="0"/>
        <item x="6"/>
        <item x="2"/>
        <item t="default"/>
      </items>
    </pivotField>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Status Count" fld="6" subtotal="count" baseField="0" baseItem="0"/>
  </dataFields>
  <formats count="6">
    <format dxfId="27">
      <pivotArea type="all" dataOnly="0" outline="0" fieldPosition="0"/>
    </format>
    <format dxfId="26">
      <pivotArea outline="0" collapsedLevelsAreSubtotals="1" fieldPosition="0"/>
    </format>
    <format dxfId="25">
      <pivotArea field="6" type="button" dataOnly="0" labelOnly="1" outline="0" axis="axisRow" fieldPosition="0"/>
    </format>
    <format dxfId="24">
      <pivotArea dataOnly="0" labelOnly="1" fieldPosition="0">
        <references count="1">
          <reference field="6" count="0"/>
        </references>
      </pivotArea>
    </format>
    <format dxfId="23">
      <pivotArea dataOnly="0" labelOnly="1" grandRow="1" outline="0" fieldPosition="0"/>
    </format>
    <format dxfId="22">
      <pivotArea dataOnly="0" labelOnly="1" outline="0" axis="axisValues" fieldPosition="0"/>
    </format>
  </format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C21F45-EEC9-4D8A-82F7-7799E353523E}"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rowHeaderCaption="Priority">
  <location ref="H3:I7" firstHeaderRow="1" firstDataRow="1" firstDataCol="1"/>
  <pivotFields count="16">
    <pivotField showAll="0"/>
    <pivotField showAll="0">
      <items count="7">
        <item x="0"/>
        <item x="1"/>
        <item x="2"/>
        <item x="3"/>
        <item x="4"/>
        <item x="5"/>
        <item t="default"/>
      </items>
    </pivotField>
    <pivotField showAll="0"/>
    <pivotField showAll="0">
      <items count="11">
        <item x="7"/>
        <item x="8"/>
        <item x="3"/>
        <item x="5"/>
        <item x="4"/>
        <item x="9"/>
        <item x="1"/>
        <item x="0"/>
        <item x="6"/>
        <item x="2"/>
        <item t="default"/>
      </items>
    </pivotField>
    <pivotField showAll="0"/>
    <pivotField showAll="0"/>
    <pivotField showAll="0">
      <items count="5">
        <item x="0"/>
        <item x="1"/>
        <item x="2"/>
        <item m="1" x="3"/>
        <item t="default"/>
      </items>
    </pivotField>
    <pivotField showAll="0"/>
    <pivotField showAll="0">
      <items count="12">
        <item m="1" x="10"/>
        <item x="7"/>
        <item x="8"/>
        <item x="3"/>
        <item x="5"/>
        <item x="4"/>
        <item x="9"/>
        <item x="1"/>
        <item x="0"/>
        <item x="6"/>
        <item x="2"/>
        <item t="default"/>
      </items>
    </pivotField>
    <pivotField axis="axisRow" dataField="1" showAll="0">
      <items count="5">
        <item h="1" m="1" x="3"/>
        <item x="2"/>
        <item x="1"/>
        <item x="0"/>
        <item t="default"/>
      </items>
    </pivotField>
    <pivotField showAll="0"/>
    <pivotField showAll="0"/>
    <pivotField showAll="0"/>
    <pivotField showAll="0"/>
    <pivotField showAll="0"/>
    <pivotField showAll="0"/>
  </pivotFields>
  <rowFields count="1">
    <field x="9"/>
  </rowFields>
  <rowItems count="4">
    <i>
      <x v="1"/>
    </i>
    <i>
      <x v="2"/>
    </i>
    <i>
      <x v="3"/>
    </i>
    <i t="grand">
      <x/>
    </i>
  </rowItems>
  <colItems count="1">
    <i/>
  </colItems>
  <dataFields count="1">
    <dataField name="Priorty Count" fld="9" subtotal="count" baseField="9" baseItem="0"/>
  </dataFields>
  <formats count="6">
    <format dxfId="33">
      <pivotArea type="all" dataOnly="0" outline="0" fieldPosition="0"/>
    </format>
    <format dxfId="32">
      <pivotArea outline="0" collapsedLevelsAreSubtotals="1" fieldPosition="0"/>
    </format>
    <format dxfId="31">
      <pivotArea field="9" type="button" dataOnly="0" labelOnly="1" outline="0" axis="axisRow" fieldPosition="0"/>
    </format>
    <format dxfId="30">
      <pivotArea dataOnly="0" labelOnly="1" fieldPosition="0">
        <references count="1">
          <reference field="9" count="0"/>
        </references>
      </pivotArea>
    </format>
    <format dxfId="29">
      <pivotArea dataOnly="0" labelOnly="1" grandRow="1" outline="0" fieldPosition="0"/>
    </format>
    <format dxfId="28">
      <pivotArea dataOnly="0" labelOnly="1" outline="0" axis="axisValues" fieldPosition="0"/>
    </format>
  </format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3" format="7">
      <pivotArea type="data" outline="0" fieldPosition="0">
        <references count="2">
          <reference field="4294967294" count="1" selected="0">
            <x v="0"/>
          </reference>
          <reference field="9" count="1" selected="0">
            <x v="3"/>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ادارات" xr10:uid="{7D016143-7F1E-487E-92F6-5925C468285B}" sourceName="الادارات">
  <pivotTables>
    <pivotTable tabId="5" name="PivotTable1"/>
    <pivotTable tabId="5" name="PivotTable12"/>
    <pivotTable tabId="5" name="PivotTable3"/>
    <pivotTable tabId="5" name="PivotTable4"/>
  </pivotTables>
  <data>
    <tabular pivotCacheId="1004777916">
      <items count="10">
        <i x="7" s="1"/>
        <i x="8" s="1"/>
        <i x="3" s="1"/>
        <i x="5" s="1"/>
        <i x="4" s="1"/>
        <i x="9" s="1"/>
        <i x="1" s="1"/>
        <i x="0" s="1"/>
        <i x="2"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حالة" xr10:uid="{E7F3B50A-5B56-42ED-99A3-1FA1E14CEB0C}" sourceName="الحالة">
  <pivotTables>
    <pivotTable tabId="5" name="PivotTable1"/>
    <pivotTable tabId="5" name="PivotTable12"/>
    <pivotTable tabId="5" name="PivotTable3"/>
    <pivotTable tabId="5" name="PivotTable4"/>
  </pivotTables>
  <data>
    <tabular pivotCacheId="100477791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ادارات" xr10:uid="{F2D41083-55A5-4E7E-B940-F91F0BA0F545}" cache="Slicer_الادارات" caption="الادارات" rowHeight="241300"/>
  <slicer name="الحالة" xr10:uid="{13240B96-6B0B-4C2D-8F2D-947E22D20A42}" cache="Slicer_الحالة" caption="الحالة"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ادارات 1" xr10:uid="{6B4F515B-3B5E-4D3C-B6FD-A27E598477A0}" cache="Slicer_الادارات" caption="Department" style="SlicerStyleDark5" rowHeight="241300"/>
  <slicer name="الحالة 1" xr10:uid="{33C333F6-74E5-4AA9-979F-0E08D4520C65}" cache="Slicer_الحالة" caption="Status" style="SlicerStyleDark5" rowHeight="241300"/>
</slicers>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تاريخ_الاجتماع_ميلادى" xr10:uid="{B0421985-53B8-4EC7-81DB-BA793CDB5998}" sourceName="تاريخ الاجتماع ميلادى ">
  <pivotTables>
    <pivotTable tabId="5" name="PivotTable1"/>
    <pivotTable tabId="5" name="PivotTable12"/>
    <pivotTable tabId="5" name="PivotTable3"/>
    <pivotTable tabId="5" name="PivotTable4"/>
  </pivotTables>
  <state minimalRefreshVersion="6" lastRefreshVersion="6" pivotCacheId="1004777916"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تاريخ الاجتماع ميلادى " xr10:uid="{E3E1BA28-D9E7-4728-AD06-158C67BE25D0}" cache="NativeTimeline_تاريخ_الاجتماع_ميلادى" caption="تاريخ الاجتماع ميلادى " level="0" selectionLevel="0" scrollPosition="2021-01-01T00:00:00" style="TimeSlicerStyleLight5"/>
</timeline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214"/>
  <sheetViews>
    <sheetView rightToLeft="1" zoomScale="70" zoomScaleNormal="70" workbookViewId="0">
      <selection activeCell="C1" sqref="C1"/>
    </sheetView>
  </sheetViews>
  <sheetFormatPr defaultColWidth="8.5703125" defaultRowHeight="14.25" customHeight="1" x14ac:dyDescent="0.25"/>
  <cols>
    <col min="1" max="1" width="2.42578125" style="15" customWidth="1"/>
    <col min="2" max="2" width="20.28515625" style="18" customWidth="1"/>
    <col min="3" max="3" width="26.28515625" style="34" customWidth="1"/>
    <col min="4" max="4" width="47.140625" style="19" customWidth="1"/>
    <col min="5" max="5" width="16.5703125" style="18" bestFit="1" customWidth="1"/>
    <col min="6" max="6" width="10.7109375" style="28" customWidth="1"/>
    <col min="7" max="7" width="46.5703125" style="18" customWidth="1"/>
    <col min="8" max="8" width="12.5703125" style="18" bestFit="1" customWidth="1"/>
    <col min="9" max="9" width="17.7109375" style="34" bestFit="1" customWidth="1"/>
    <col min="10" max="10" width="20" style="18" bestFit="1" customWidth="1"/>
    <col min="11" max="12" width="46.5703125" style="18" customWidth="1"/>
    <col min="13" max="13" width="52.7109375" style="18" customWidth="1"/>
    <col min="14" max="14" width="46.5703125" style="18" customWidth="1"/>
    <col min="15" max="15" width="46.5703125" style="18" hidden="1" customWidth="1"/>
    <col min="16" max="17" width="46.5703125" style="18" customWidth="1"/>
    <col min="18" max="16384" width="8.5703125" style="15"/>
  </cols>
  <sheetData>
    <row r="1" spans="2:17" ht="34.9" customHeight="1" x14ac:dyDescent="0.25">
      <c r="B1" s="23" t="s">
        <v>0</v>
      </c>
      <c r="C1" s="37" t="s">
        <v>1</v>
      </c>
      <c r="D1" s="24" t="s">
        <v>2</v>
      </c>
      <c r="E1" s="25" t="s">
        <v>142</v>
      </c>
      <c r="F1" s="25" t="s">
        <v>4</v>
      </c>
      <c r="G1" s="25" t="s">
        <v>5</v>
      </c>
      <c r="H1" s="29" t="s">
        <v>144</v>
      </c>
      <c r="I1" s="31" t="s">
        <v>146</v>
      </c>
      <c r="J1" s="29" t="s">
        <v>147</v>
      </c>
      <c r="K1" s="29" t="s">
        <v>150</v>
      </c>
      <c r="L1" s="29" t="s">
        <v>151</v>
      </c>
      <c r="M1" s="45" t="s">
        <v>6</v>
      </c>
      <c r="N1" s="29" t="s">
        <v>148</v>
      </c>
      <c r="O1" s="29" t="s">
        <v>188</v>
      </c>
      <c r="P1" s="29" t="s">
        <v>152</v>
      </c>
      <c r="Q1" s="45" t="s">
        <v>149</v>
      </c>
    </row>
    <row r="2" spans="2:17" s="20" customFormat="1" ht="30" customHeight="1" x14ac:dyDescent="0.25">
      <c r="B2" s="8" t="s">
        <v>163</v>
      </c>
      <c r="C2" s="38">
        <v>44440</v>
      </c>
      <c r="D2" s="9"/>
      <c r="E2" s="7" t="s">
        <v>11</v>
      </c>
      <c r="F2" s="26">
        <v>1</v>
      </c>
      <c r="G2" s="7" t="s">
        <v>12</v>
      </c>
      <c r="H2" s="30" t="s">
        <v>156</v>
      </c>
      <c r="I2" s="32">
        <v>44443</v>
      </c>
      <c r="J2" s="30" t="s">
        <v>11</v>
      </c>
      <c r="K2" s="30" t="s">
        <v>160</v>
      </c>
      <c r="L2" s="36">
        <v>1</v>
      </c>
      <c r="M2" s="7" t="s">
        <v>13</v>
      </c>
      <c r="N2" s="30"/>
      <c r="O2" s="30" t="str">
        <f>TEXT(I2, "yyyy-mm")</f>
        <v>2021-09</v>
      </c>
      <c r="P2" s="44"/>
      <c r="Q2" s="7"/>
    </row>
    <row r="3" spans="2:17" s="20" customFormat="1" ht="30" customHeight="1" x14ac:dyDescent="0.25">
      <c r="B3" s="8" t="s">
        <v>163</v>
      </c>
      <c r="C3" s="38">
        <v>44440</v>
      </c>
      <c r="D3" s="9"/>
      <c r="E3" s="7" t="s">
        <v>11</v>
      </c>
      <c r="F3" s="26">
        <v>2</v>
      </c>
      <c r="G3" s="7" t="s">
        <v>14</v>
      </c>
      <c r="H3" s="30" t="s">
        <v>156</v>
      </c>
      <c r="I3" s="32">
        <v>44463</v>
      </c>
      <c r="J3" s="30" t="s">
        <v>11</v>
      </c>
      <c r="K3" s="30" t="s">
        <v>159</v>
      </c>
      <c r="L3" s="36">
        <v>1</v>
      </c>
      <c r="M3" s="7" t="s">
        <v>15</v>
      </c>
      <c r="N3" s="30"/>
      <c r="O3" s="30" t="str">
        <f t="shared" ref="O3:O66" si="0">TEXT(I3, "yyyy-mm")</f>
        <v>2021-09</v>
      </c>
      <c r="P3" s="44"/>
      <c r="Q3" s="7"/>
    </row>
    <row r="4" spans="2:17" s="20" customFormat="1" ht="30" customHeight="1" x14ac:dyDescent="0.25">
      <c r="B4" s="8" t="s">
        <v>162</v>
      </c>
      <c r="C4" s="38">
        <v>44474</v>
      </c>
      <c r="D4" s="9"/>
      <c r="E4" s="7" t="s">
        <v>11</v>
      </c>
      <c r="F4" s="26">
        <v>3</v>
      </c>
      <c r="G4" s="7" t="s">
        <v>16</v>
      </c>
      <c r="H4" s="30" t="s">
        <v>156</v>
      </c>
      <c r="I4" s="32">
        <v>44490</v>
      </c>
      <c r="J4" s="30" t="s">
        <v>11</v>
      </c>
      <c r="K4" s="30" t="s">
        <v>160</v>
      </c>
      <c r="L4" s="36">
        <v>1</v>
      </c>
      <c r="M4" s="7" t="s">
        <v>17</v>
      </c>
      <c r="N4" s="30"/>
      <c r="O4" s="30" t="str">
        <f t="shared" si="0"/>
        <v>2021-10</v>
      </c>
      <c r="P4" s="44"/>
      <c r="Q4" s="7"/>
    </row>
    <row r="5" spans="2:17" s="20" customFormat="1" ht="30" customHeight="1" x14ac:dyDescent="0.25">
      <c r="B5" s="8" t="s">
        <v>162</v>
      </c>
      <c r="C5" s="38">
        <v>44474</v>
      </c>
      <c r="D5" s="9"/>
      <c r="E5" s="7" t="s">
        <v>11</v>
      </c>
      <c r="F5" s="26">
        <v>4</v>
      </c>
      <c r="G5" s="7" t="s">
        <v>18</v>
      </c>
      <c r="H5" s="30" t="s">
        <v>156</v>
      </c>
      <c r="I5" s="32">
        <v>44496</v>
      </c>
      <c r="J5" s="30" t="s">
        <v>11</v>
      </c>
      <c r="K5" s="30" t="s">
        <v>159</v>
      </c>
      <c r="L5" s="36">
        <v>1</v>
      </c>
      <c r="M5" s="7" t="s">
        <v>19</v>
      </c>
      <c r="N5" s="30"/>
      <c r="O5" s="30" t="str">
        <f t="shared" si="0"/>
        <v>2021-10</v>
      </c>
      <c r="P5" s="44"/>
      <c r="Q5" s="7"/>
    </row>
    <row r="6" spans="2:17" s="20" customFormat="1" ht="30" customHeight="1" x14ac:dyDescent="0.25">
      <c r="B6" s="8" t="s">
        <v>162</v>
      </c>
      <c r="C6" s="38">
        <v>44474</v>
      </c>
      <c r="D6" s="9"/>
      <c r="E6" s="7" t="s">
        <v>11</v>
      </c>
      <c r="F6" s="26">
        <v>5</v>
      </c>
      <c r="G6" s="7" t="s">
        <v>20</v>
      </c>
      <c r="H6" s="30" t="s">
        <v>156</v>
      </c>
      <c r="I6" s="32">
        <v>44491</v>
      </c>
      <c r="J6" s="30" t="s">
        <v>11</v>
      </c>
      <c r="K6" s="30" t="s">
        <v>164</v>
      </c>
      <c r="L6" s="36">
        <v>1</v>
      </c>
      <c r="M6" s="7" t="s">
        <v>21</v>
      </c>
      <c r="N6" s="30"/>
      <c r="O6" s="30" t="str">
        <f t="shared" si="0"/>
        <v>2021-10</v>
      </c>
      <c r="P6" s="44"/>
      <c r="Q6" s="7"/>
    </row>
    <row r="7" spans="2:17" s="20" customFormat="1" ht="30" customHeight="1" x14ac:dyDescent="0.25">
      <c r="B7" s="8" t="s">
        <v>162</v>
      </c>
      <c r="C7" s="38">
        <v>44474</v>
      </c>
      <c r="D7" s="9"/>
      <c r="E7" s="7" t="s">
        <v>11</v>
      </c>
      <c r="F7" s="26">
        <v>6</v>
      </c>
      <c r="G7" s="7" t="s">
        <v>22</v>
      </c>
      <c r="H7" s="30" t="s">
        <v>156</v>
      </c>
      <c r="I7" s="32">
        <v>44485</v>
      </c>
      <c r="J7" s="30" t="s">
        <v>11</v>
      </c>
      <c r="K7" s="30" t="s">
        <v>159</v>
      </c>
      <c r="L7" s="36">
        <v>1</v>
      </c>
      <c r="M7" s="7" t="s">
        <v>23</v>
      </c>
      <c r="N7" s="30"/>
      <c r="O7" s="30" t="str">
        <f t="shared" si="0"/>
        <v>2021-10</v>
      </c>
      <c r="P7" s="44"/>
      <c r="Q7" s="7"/>
    </row>
    <row r="8" spans="2:17" s="20" customFormat="1" ht="30" customHeight="1" x14ac:dyDescent="0.25">
      <c r="B8" s="8" t="s">
        <v>161</v>
      </c>
      <c r="C8" s="38">
        <v>44489</v>
      </c>
      <c r="D8" s="9"/>
      <c r="E8" s="7" t="s">
        <v>11</v>
      </c>
      <c r="F8" s="26">
        <v>7</v>
      </c>
      <c r="G8" s="7" t="s">
        <v>24</v>
      </c>
      <c r="H8" s="30" t="s">
        <v>156</v>
      </c>
      <c r="I8" s="32">
        <v>44511</v>
      </c>
      <c r="J8" s="30" t="s">
        <v>11</v>
      </c>
      <c r="K8" s="30" t="s">
        <v>159</v>
      </c>
      <c r="L8" s="36">
        <v>1</v>
      </c>
      <c r="M8" s="7" t="s">
        <v>25</v>
      </c>
      <c r="N8" s="30"/>
      <c r="O8" s="30" t="str">
        <f t="shared" si="0"/>
        <v>2021-11</v>
      </c>
      <c r="P8" s="44"/>
      <c r="Q8" s="7"/>
    </row>
    <row r="9" spans="2:17" s="20" customFormat="1" ht="30" customHeight="1" x14ac:dyDescent="0.25">
      <c r="B9" s="8" t="s">
        <v>161</v>
      </c>
      <c r="C9" s="38">
        <v>44489</v>
      </c>
      <c r="D9" s="9"/>
      <c r="E9" s="7" t="s">
        <v>11</v>
      </c>
      <c r="F9" s="26">
        <v>8</v>
      </c>
      <c r="G9" s="7" t="s">
        <v>26</v>
      </c>
      <c r="H9" s="30" t="s">
        <v>156</v>
      </c>
      <c r="I9" s="32">
        <v>44519</v>
      </c>
      <c r="J9" s="30" t="s">
        <v>11</v>
      </c>
      <c r="K9" s="30" t="s">
        <v>159</v>
      </c>
      <c r="L9" s="36">
        <v>1</v>
      </c>
      <c r="M9" s="7" t="s">
        <v>27</v>
      </c>
      <c r="N9" s="30"/>
      <c r="O9" s="30" t="str">
        <f t="shared" si="0"/>
        <v>2021-11</v>
      </c>
      <c r="P9" s="44"/>
      <c r="Q9" s="7"/>
    </row>
    <row r="10" spans="2:17" s="20" customFormat="1" ht="30" customHeight="1" x14ac:dyDescent="0.25">
      <c r="B10" s="8" t="s">
        <v>161</v>
      </c>
      <c r="C10" s="38">
        <v>44489</v>
      </c>
      <c r="D10" s="9"/>
      <c r="E10" s="7" t="s">
        <v>11</v>
      </c>
      <c r="F10" s="26">
        <v>9</v>
      </c>
      <c r="G10" s="7" t="s">
        <v>28</v>
      </c>
      <c r="H10" s="30" t="s">
        <v>156</v>
      </c>
      <c r="I10" s="32">
        <v>44503</v>
      </c>
      <c r="J10" s="30" t="s">
        <v>11</v>
      </c>
      <c r="K10" s="30" t="s">
        <v>160</v>
      </c>
      <c r="L10" s="36">
        <v>1</v>
      </c>
      <c r="M10" s="7" t="s">
        <v>29</v>
      </c>
      <c r="N10" s="30"/>
      <c r="O10" s="30" t="str">
        <f t="shared" si="0"/>
        <v>2021-11</v>
      </c>
      <c r="P10" s="44"/>
      <c r="Q10" s="7"/>
    </row>
    <row r="11" spans="2:17" s="20" customFormat="1" ht="30" customHeight="1" x14ac:dyDescent="0.25">
      <c r="B11" s="8" t="s">
        <v>161</v>
      </c>
      <c r="C11" s="38">
        <v>44489</v>
      </c>
      <c r="D11" s="9"/>
      <c r="E11" s="7" t="s">
        <v>11</v>
      </c>
      <c r="F11" s="26">
        <v>10</v>
      </c>
      <c r="G11" s="7" t="s">
        <v>30</v>
      </c>
      <c r="H11" s="30" t="s">
        <v>156</v>
      </c>
      <c r="I11" s="32">
        <v>44501</v>
      </c>
      <c r="J11" s="30" t="s">
        <v>11</v>
      </c>
      <c r="K11" s="30" t="s">
        <v>160</v>
      </c>
      <c r="L11" s="36">
        <v>1</v>
      </c>
      <c r="M11" s="7" t="s">
        <v>31</v>
      </c>
      <c r="N11" s="30"/>
      <c r="O11" s="30" t="str">
        <f t="shared" si="0"/>
        <v>2021-11</v>
      </c>
      <c r="P11" s="44"/>
      <c r="Q11" s="7"/>
    </row>
    <row r="12" spans="2:17" s="20" customFormat="1" ht="30" customHeight="1" x14ac:dyDescent="0.25">
      <c r="B12" s="12" t="s">
        <v>7</v>
      </c>
      <c r="C12" s="39">
        <v>44496</v>
      </c>
      <c r="D12" s="9" t="s">
        <v>8</v>
      </c>
      <c r="E12" s="7" t="s">
        <v>34</v>
      </c>
      <c r="F12" s="26"/>
      <c r="G12" s="7"/>
      <c r="H12" s="30" t="s">
        <v>156</v>
      </c>
      <c r="I12" s="32">
        <v>44525</v>
      </c>
      <c r="J12" s="30" t="s">
        <v>34</v>
      </c>
      <c r="K12" s="30" t="s">
        <v>159</v>
      </c>
      <c r="L12" s="36">
        <v>1</v>
      </c>
      <c r="M12" s="7"/>
      <c r="N12" s="30"/>
      <c r="O12" s="30" t="str">
        <f t="shared" si="0"/>
        <v>2021-11</v>
      </c>
      <c r="P12" s="44"/>
      <c r="Q12" s="7"/>
    </row>
    <row r="13" spans="2:17" s="20" customFormat="1" ht="30" customHeight="1" x14ac:dyDescent="0.25">
      <c r="B13" s="12" t="s">
        <v>7</v>
      </c>
      <c r="C13" s="39">
        <v>44496</v>
      </c>
      <c r="D13" s="9" t="s">
        <v>9</v>
      </c>
      <c r="E13" s="7" t="s">
        <v>49</v>
      </c>
      <c r="F13" s="26"/>
      <c r="G13" s="7"/>
      <c r="H13" s="30" t="s">
        <v>156</v>
      </c>
      <c r="I13" s="32">
        <v>44523</v>
      </c>
      <c r="J13" s="30" t="s">
        <v>49</v>
      </c>
      <c r="K13" s="30" t="s">
        <v>159</v>
      </c>
      <c r="L13" s="36">
        <v>1</v>
      </c>
      <c r="M13" s="7"/>
      <c r="N13" s="30"/>
      <c r="O13" s="30" t="str">
        <f t="shared" si="0"/>
        <v>2021-11</v>
      </c>
      <c r="P13" s="44"/>
      <c r="Q13" s="7"/>
    </row>
    <row r="14" spans="2:17" s="20" customFormat="1" ht="30" customHeight="1" x14ac:dyDescent="0.25">
      <c r="B14" s="12" t="s">
        <v>7</v>
      </c>
      <c r="C14" s="39">
        <v>44496</v>
      </c>
      <c r="D14" s="9" t="s">
        <v>10</v>
      </c>
      <c r="E14" s="7" t="s">
        <v>46</v>
      </c>
      <c r="F14" s="26"/>
      <c r="G14" s="7"/>
      <c r="H14" s="30" t="s">
        <v>156</v>
      </c>
      <c r="I14" s="32">
        <v>44509</v>
      </c>
      <c r="J14" s="30" t="s">
        <v>46</v>
      </c>
      <c r="K14" s="30" t="s">
        <v>159</v>
      </c>
      <c r="L14" s="36">
        <v>1</v>
      </c>
      <c r="M14" s="7"/>
      <c r="N14" s="30"/>
      <c r="O14" s="30" t="str">
        <f t="shared" si="0"/>
        <v>2021-11</v>
      </c>
      <c r="P14" s="44"/>
      <c r="Q14" s="7"/>
    </row>
    <row r="15" spans="2:17" s="20" customFormat="1" ht="30" customHeight="1" x14ac:dyDescent="0.25">
      <c r="B15" s="21" t="s">
        <v>7</v>
      </c>
      <c r="C15" s="40">
        <v>44496</v>
      </c>
      <c r="D15" s="9"/>
      <c r="E15" s="7" t="s">
        <v>11</v>
      </c>
      <c r="F15" s="26">
        <v>11</v>
      </c>
      <c r="G15" s="7" t="s">
        <v>32</v>
      </c>
      <c r="H15" s="30" t="s">
        <v>156</v>
      </c>
      <c r="I15" s="32">
        <v>44508</v>
      </c>
      <c r="J15" s="30" t="s">
        <v>11</v>
      </c>
      <c r="K15" s="30" t="s">
        <v>164</v>
      </c>
      <c r="L15" s="36">
        <v>1</v>
      </c>
      <c r="M15" s="7" t="s">
        <v>33</v>
      </c>
      <c r="N15" s="30"/>
      <c r="O15" s="30" t="str">
        <f t="shared" si="0"/>
        <v>2021-11</v>
      </c>
      <c r="P15" s="44"/>
      <c r="Q15" s="7"/>
    </row>
    <row r="16" spans="2:17" s="20" customFormat="1" ht="30" customHeight="1" x14ac:dyDescent="0.25">
      <c r="B16" s="8" t="s">
        <v>7</v>
      </c>
      <c r="C16" s="38">
        <v>44496</v>
      </c>
      <c r="D16" s="9"/>
      <c r="E16" s="7" t="s">
        <v>34</v>
      </c>
      <c r="F16" s="26">
        <v>12</v>
      </c>
      <c r="G16" s="7" t="s">
        <v>35</v>
      </c>
      <c r="H16" s="30" t="s">
        <v>156</v>
      </c>
      <c r="I16" s="32">
        <v>44505</v>
      </c>
      <c r="J16" s="30" t="s">
        <v>34</v>
      </c>
      <c r="K16" s="30" t="s">
        <v>159</v>
      </c>
      <c r="L16" s="36">
        <v>1</v>
      </c>
      <c r="M16" s="7" t="s">
        <v>36</v>
      </c>
      <c r="N16" s="30"/>
      <c r="O16" s="30" t="str">
        <f t="shared" si="0"/>
        <v>2021-11</v>
      </c>
      <c r="P16" s="44"/>
      <c r="Q16" s="7"/>
    </row>
    <row r="17" spans="2:17" s="20" customFormat="1" ht="30" customHeight="1" x14ac:dyDescent="0.25">
      <c r="B17" s="8" t="s">
        <v>7</v>
      </c>
      <c r="C17" s="38">
        <v>44496</v>
      </c>
      <c r="D17" s="9"/>
      <c r="E17" s="7" t="s">
        <v>11</v>
      </c>
      <c r="F17" s="26">
        <v>13</v>
      </c>
      <c r="G17" s="7" t="s">
        <v>37</v>
      </c>
      <c r="H17" s="30" t="s">
        <v>156</v>
      </c>
      <c r="I17" s="32">
        <v>44510</v>
      </c>
      <c r="J17" s="30" t="s">
        <v>11</v>
      </c>
      <c r="K17" s="30" t="s">
        <v>159</v>
      </c>
      <c r="L17" s="36">
        <v>1</v>
      </c>
      <c r="M17" s="7" t="s">
        <v>38</v>
      </c>
      <c r="N17" s="30"/>
      <c r="O17" s="30" t="str">
        <f t="shared" si="0"/>
        <v>2021-11</v>
      </c>
      <c r="P17" s="44"/>
      <c r="Q17" s="7"/>
    </row>
    <row r="18" spans="2:17" s="20" customFormat="1" ht="30" customHeight="1" x14ac:dyDescent="0.25">
      <c r="B18" s="8" t="s">
        <v>7</v>
      </c>
      <c r="C18" s="38">
        <v>44496</v>
      </c>
      <c r="D18" s="9"/>
      <c r="E18" s="7" t="s">
        <v>34</v>
      </c>
      <c r="F18" s="26">
        <v>14</v>
      </c>
      <c r="G18" s="7" t="s">
        <v>39</v>
      </c>
      <c r="H18" s="30" t="s">
        <v>156</v>
      </c>
      <c r="I18" s="32">
        <v>44503</v>
      </c>
      <c r="J18" s="30" t="s">
        <v>34</v>
      </c>
      <c r="K18" s="30" t="s">
        <v>160</v>
      </c>
      <c r="L18" s="36">
        <v>1</v>
      </c>
      <c r="M18" s="7" t="s">
        <v>40</v>
      </c>
      <c r="N18" s="30"/>
      <c r="O18" s="30" t="str">
        <f t="shared" si="0"/>
        <v>2021-11</v>
      </c>
      <c r="P18" s="44"/>
      <c r="Q18" s="7"/>
    </row>
    <row r="19" spans="2:17" s="20" customFormat="1" ht="30" customHeight="1" x14ac:dyDescent="0.25">
      <c r="B19" s="11" t="s">
        <v>7</v>
      </c>
      <c r="C19" s="41">
        <v>44496</v>
      </c>
      <c r="D19" s="9"/>
      <c r="E19" s="7" t="s">
        <v>41</v>
      </c>
      <c r="F19" s="26">
        <v>15</v>
      </c>
      <c r="G19" s="7" t="s">
        <v>42</v>
      </c>
      <c r="H19" s="30" t="s">
        <v>157</v>
      </c>
      <c r="I19" s="32">
        <v>44500</v>
      </c>
      <c r="J19" s="30" t="s">
        <v>41</v>
      </c>
      <c r="K19" s="30" t="s">
        <v>160</v>
      </c>
      <c r="L19" s="36">
        <v>0.2</v>
      </c>
      <c r="M19" s="7" t="s">
        <v>43</v>
      </c>
      <c r="N19" s="30"/>
      <c r="O19" s="30" t="str">
        <f t="shared" si="0"/>
        <v>2021-10</v>
      </c>
      <c r="P19" s="44"/>
      <c r="Q19" s="7"/>
    </row>
    <row r="20" spans="2:17" s="20" customFormat="1" ht="30" customHeight="1" x14ac:dyDescent="0.25">
      <c r="B20" s="11" t="s">
        <v>7</v>
      </c>
      <c r="C20" s="41">
        <v>44496</v>
      </c>
      <c r="D20" s="9"/>
      <c r="E20" s="7" t="s">
        <v>41</v>
      </c>
      <c r="F20" s="26">
        <v>16</v>
      </c>
      <c r="G20" s="7" t="s">
        <v>44</v>
      </c>
      <c r="H20" s="30" t="s">
        <v>157</v>
      </c>
      <c r="I20" s="32">
        <v>44504</v>
      </c>
      <c r="J20" s="30" t="s">
        <v>41</v>
      </c>
      <c r="K20" s="30" t="s">
        <v>159</v>
      </c>
      <c r="L20" s="36">
        <v>0.3</v>
      </c>
      <c r="M20" s="7" t="s">
        <v>45</v>
      </c>
      <c r="N20" s="30"/>
      <c r="O20" s="30" t="str">
        <f t="shared" si="0"/>
        <v>2021-11</v>
      </c>
      <c r="P20" s="44"/>
      <c r="Q20" s="7"/>
    </row>
    <row r="21" spans="2:17" s="20" customFormat="1" ht="30" customHeight="1" x14ac:dyDescent="0.25">
      <c r="B21" s="8" t="s">
        <v>7</v>
      </c>
      <c r="C21" s="38">
        <v>44496</v>
      </c>
      <c r="D21" s="9"/>
      <c r="E21" s="7" t="s">
        <v>46</v>
      </c>
      <c r="F21" s="26">
        <v>17</v>
      </c>
      <c r="G21" s="7" t="s">
        <v>47</v>
      </c>
      <c r="H21" s="30" t="s">
        <v>156</v>
      </c>
      <c r="I21" s="32">
        <v>44514</v>
      </c>
      <c r="J21" s="30" t="s">
        <v>46</v>
      </c>
      <c r="K21" s="30" t="s">
        <v>159</v>
      </c>
      <c r="L21" s="36">
        <v>1</v>
      </c>
      <c r="M21" s="7" t="s">
        <v>48</v>
      </c>
      <c r="N21" s="30"/>
      <c r="O21" s="30" t="str">
        <f t="shared" si="0"/>
        <v>2021-11</v>
      </c>
      <c r="P21" s="44"/>
      <c r="Q21" s="7"/>
    </row>
    <row r="22" spans="2:17" s="20" customFormat="1" ht="30" customHeight="1" x14ac:dyDescent="0.25">
      <c r="B22" s="8" t="s">
        <v>7</v>
      </c>
      <c r="C22" s="38">
        <v>44496</v>
      </c>
      <c r="D22" s="9"/>
      <c r="E22" s="7" t="s">
        <v>49</v>
      </c>
      <c r="F22" s="26">
        <v>18</v>
      </c>
      <c r="G22" s="7" t="s">
        <v>50</v>
      </c>
      <c r="H22" s="30" t="s">
        <v>157</v>
      </c>
      <c r="I22" s="32">
        <v>44521</v>
      </c>
      <c r="J22" s="30" t="s">
        <v>49</v>
      </c>
      <c r="K22" s="30" t="s">
        <v>159</v>
      </c>
      <c r="L22" s="36">
        <v>0.70000000000000007</v>
      </c>
      <c r="M22" s="7" t="s">
        <v>51</v>
      </c>
      <c r="N22" s="30"/>
      <c r="O22" s="30" t="str">
        <f t="shared" si="0"/>
        <v>2021-11</v>
      </c>
      <c r="P22" s="44"/>
      <c r="Q22" s="7"/>
    </row>
    <row r="23" spans="2:17" s="20" customFormat="1" ht="30" customHeight="1" x14ac:dyDescent="0.25">
      <c r="B23" s="8" t="s">
        <v>7</v>
      </c>
      <c r="C23" s="38">
        <v>44496</v>
      </c>
      <c r="D23" s="9"/>
      <c r="E23" s="7" t="s">
        <v>34</v>
      </c>
      <c r="F23" s="26">
        <v>19</v>
      </c>
      <c r="G23" s="7" t="s">
        <v>53</v>
      </c>
      <c r="H23" s="30" t="s">
        <v>157</v>
      </c>
      <c r="I23" s="32">
        <v>44510</v>
      </c>
      <c r="J23" s="30" t="s">
        <v>34</v>
      </c>
      <c r="K23" s="30" t="s">
        <v>160</v>
      </c>
      <c r="L23" s="36">
        <v>0.4</v>
      </c>
      <c r="M23" s="7" t="s">
        <v>54</v>
      </c>
      <c r="N23" s="30"/>
      <c r="O23" s="30" t="str">
        <f t="shared" si="0"/>
        <v>2021-11</v>
      </c>
      <c r="P23" s="44"/>
      <c r="Q23" s="7"/>
    </row>
    <row r="24" spans="2:17" s="20" customFormat="1" ht="30" customHeight="1" x14ac:dyDescent="0.25">
      <c r="B24" s="8" t="s">
        <v>7</v>
      </c>
      <c r="C24" s="38">
        <v>44496</v>
      </c>
      <c r="D24" s="9"/>
      <c r="E24" s="7" t="s">
        <v>34</v>
      </c>
      <c r="F24" s="26">
        <v>20</v>
      </c>
      <c r="G24" s="7" t="s">
        <v>56</v>
      </c>
      <c r="H24" s="30" t="s">
        <v>157</v>
      </c>
      <c r="I24" s="32">
        <v>44520</v>
      </c>
      <c r="J24" s="30" t="s">
        <v>34</v>
      </c>
      <c r="K24" s="30" t="s">
        <v>159</v>
      </c>
      <c r="L24" s="36">
        <v>0.30000000000000004</v>
      </c>
      <c r="M24" s="7" t="s">
        <v>57</v>
      </c>
      <c r="N24" s="30"/>
      <c r="O24" s="30" t="str">
        <f t="shared" si="0"/>
        <v>2021-11</v>
      </c>
      <c r="P24" s="44"/>
      <c r="Q24" s="7"/>
    </row>
    <row r="25" spans="2:17" ht="30" customHeight="1" x14ac:dyDescent="0.25">
      <c r="B25" s="11" t="s">
        <v>7</v>
      </c>
      <c r="C25" s="41">
        <v>44496</v>
      </c>
      <c r="D25" s="9"/>
      <c r="E25" s="7" t="s">
        <v>59</v>
      </c>
      <c r="F25" s="26">
        <v>21</v>
      </c>
      <c r="G25" s="7" t="s">
        <v>60</v>
      </c>
      <c r="H25" s="30" t="s">
        <v>158</v>
      </c>
      <c r="I25" s="32">
        <v>44523</v>
      </c>
      <c r="J25" s="30" t="s">
        <v>59</v>
      </c>
      <c r="K25" s="30" t="s">
        <v>160</v>
      </c>
      <c r="L25" s="36">
        <v>0</v>
      </c>
      <c r="M25" s="7" t="s">
        <v>61</v>
      </c>
      <c r="N25" s="30"/>
      <c r="O25" s="30" t="str">
        <f t="shared" si="0"/>
        <v>2021-11</v>
      </c>
      <c r="P25" s="44"/>
      <c r="Q25" s="7"/>
    </row>
    <row r="26" spans="2:17" s="20" customFormat="1" ht="30" customHeight="1" x14ac:dyDescent="0.25">
      <c r="B26" s="8" t="s">
        <v>7</v>
      </c>
      <c r="C26" s="38">
        <v>44496</v>
      </c>
      <c r="D26" s="9"/>
      <c r="E26" s="7" t="s">
        <v>63</v>
      </c>
      <c r="F26" s="26">
        <v>22</v>
      </c>
      <c r="G26" s="7" t="s">
        <v>64</v>
      </c>
      <c r="H26" s="30" t="s">
        <v>157</v>
      </c>
      <c r="I26" s="32">
        <v>44520</v>
      </c>
      <c r="J26" s="30" t="s">
        <v>63</v>
      </c>
      <c r="K26" s="30" t="s">
        <v>160</v>
      </c>
      <c r="L26" s="36">
        <v>0.70000000000000007</v>
      </c>
      <c r="M26" s="7" t="s">
        <v>65</v>
      </c>
      <c r="N26" s="30"/>
      <c r="O26" s="30" t="str">
        <f t="shared" si="0"/>
        <v>2021-11</v>
      </c>
      <c r="P26" s="44"/>
      <c r="Q26" s="7"/>
    </row>
    <row r="27" spans="2:17" s="20" customFormat="1" ht="30" customHeight="1" x14ac:dyDescent="0.25">
      <c r="B27" s="8" t="s">
        <v>7</v>
      </c>
      <c r="C27" s="38">
        <v>44496</v>
      </c>
      <c r="D27" s="9"/>
      <c r="E27" s="7" t="s">
        <v>63</v>
      </c>
      <c r="F27" s="26">
        <v>23</v>
      </c>
      <c r="G27" s="7" t="s">
        <v>67</v>
      </c>
      <c r="H27" s="30" t="s">
        <v>157</v>
      </c>
      <c r="I27" s="32">
        <v>44518</v>
      </c>
      <c r="J27" s="30" t="s">
        <v>63</v>
      </c>
      <c r="K27" s="30" t="s">
        <v>159</v>
      </c>
      <c r="L27" s="36">
        <v>0.70000000000000007</v>
      </c>
      <c r="M27" s="7" t="s">
        <v>68</v>
      </c>
      <c r="N27" s="30"/>
      <c r="O27" s="30" t="str">
        <f t="shared" si="0"/>
        <v>2021-11</v>
      </c>
      <c r="P27" s="44"/>
      <c r="Q27" s="7"/>
    </row>
    <row r="28" spans="2:17" ht="30" customHeight="1" x14ac:dyDescent="0.25">
      <c r="B28" s="11" t="s">
        <v>7</v>
      </c>
      <c r="C28" s="41">
        <v>44496</v>
      </c>
      <c r="D28" s="9"/>
      <c r="E28" s="7" t="s">
        <v>59</v>
      </c>
      <c r="F28" s="26">
        <v>24</v>
      </c>
      <c r="G28" s="7" t="s">
        <v>69</v>
      </c>
      <c r="H28" s="30" t="s">
        <v>156</v>
      </c>
      <c r="I28" s="32">
        <v>44501</v>
      </c>
      <c r="J28" s="30" t="s">
        <v>59</v>
      </c>
      <c r="K28" s="30" t="s">
        <v>159</v>
      </c>
      <c r="L28" s="36">
        <v>1</v>
      </c>
      <c r="M28" s="7" t="s">
        <v>70</v>
      </c>
      <c r="N28" s="30"/>
      <c r="O28" s="30" t="str">
        <f t="shared" si="0"/>
        <v>2021-11</v>
      </c>
      <c r="P28" s="44"/>
      <c r="Q28" s="7"/>
    </row>
    <row r="29" spans="2:17" s="20" customFormat="1" ht="30" customHeight="1" x14ac:dyDescent="0.25">
      <c r="B29" s="8" t="s">
        <v>7</v>
      </c>
      <c r="C29" s="38">
        <v>44496</v>
      </c>
      <c r="D29" s="9"/>
      <c r="E29" s="7" t="s">
        <v>63</v>
      </c>
      <c r="F29" s="26">
        <v>25</v>
      </c>
      <c r="G29" s="7" t="s">
        <v>71</v>
      </c>
      <c r="H29" s="30" t="s">
        <v>157</v>
      </c>
      <c r="I29" s="32">
        <v>44511</v>
      </c>
      <c r="J29" s="30" t="s">
        <v>63</v>
      </c>
      <c r="K29" s="30" t="s">
        <v>159</v>
      </c>
      <c r="L29" s="36">
        <v>0.2</v>
      </c>
      <c r="M29" s="7" t="s">
        <v>72</v>
      </c>
      <c r="N29" s="30"/>
      <c r="O29" s="30" t="str">
        <f t="shared" si="0"/>
        <v>2021-11</v>
      </c>
      <c r="P29" s="44"/>
      <c r="Q29" s="7"/>
    </row>
    <row r="30" spans="2:17" s="20" customFormat="1" ht="30" customHeight="1" x14ac:dyDescent="0.25">
      <c r="B30" s="8" t="s">
        <v>7</v>
      </c>
      <c r="C30" s="38">
        <v>44496</v>
      </c>
      <c r="D30" s="9"/>
      <c r="E30" s="7" t="s">
        <v>34</v>
      </c>
      <c r="F30" s="26">
        <v>26</v>
      </c>
      <c r="G30" s="7" t="s">
        <v>73</v>
      </c>
      <c r="H30" s="30" t="s">
        <v>157</v>
      </c>
      <c r="I30" s="32">
        <v>44520</v>
      </c>
      <c r="J30" s="30" t="s">
        <v>34</v>
      </c>
      <c r="K30" s="30" t="s">
        <v>164</v>
      </c>
      <c r="L30" s="36">
        <v>0.60000000000000009</v>
      </c>
      <c r="M30" s="7" t="s">
        <v>74</v>
      </c>
      <c r="N30" s="30"/>
      <c r="O30" s="30" t="str">
        <f t="shared" si="0"/>
        <v>2021-11</v>
      </c>
      <c r="P30" s="44"/>
      <c r="Q30" s="7"/>
    </row>
    <row r="31" spans="2:17" s="20" customFormat="1" ht="30" customHeight="1" x14ac:dyDescent="0.25">
      <c r="B31" s="8" t="s">
        <v>7</v>
      </c>
      <c r="C31" s="38">
        <v>44496</v>
      </c>
      <c r="D31" s="9"/>
      <c r="E31" s="7" t="s">
        <v>34</v>
      </c>
      <c r="F31" s="26">
        <v>27</v>
      </c>
      <c r="G31" s="7" t="s">
        <v>75</v>
      </c>
      <c r="H31" s="30" t="s">
        <v>157</v>
      </c>
      <c r="I31" s="32">
        <v>44511</v>
      </c>
      <c r="J31" s="30" t="s">
        <v>34</v>
      </c>
      <c r="K31" s="30" t="s">
        <v>159</v>
      </c>
      <c r="L31" s="36">
        <v>0.1</v>
      </c>
      <c r="M31" s="7" t="s">
        <v>76</v>
      </c>
      <c r="N31" s="30"/>
      <c r="O31" s="30" t="str">
        <f t="shared" si="0"/>
        <v>2021-11</v>
      </c>
      <c r="P31" s="44"/>
      <c r="Q31" s="7"/>
    </row>
    <row r="32" spans="2:17" s="20" customFormat="1" ht="30" customHeight="1" x14ac:dyDescent="0.25">
      <c r="B32" s="21" t="s">
        <v>7</v>
      </c>
      <c r="C32" s="40">
        <v>44496</v>
      </c>
      <c r="D32" s="9"/>
      <c r="E32" s="7" t="s">
        <v>11</v>
      </c>
      <c r="F32" s="26">
        <v>28</v>
      </c>
      <c r="G32" s="7" t="s">
        <v>77</v>
      </c>
      <c r="H32" s="30" t="s">
        <v>157</v>
      </c>
      <c r="I32" s="32">
        <v>44505</v>
      </c>
      <c r="J32" s="30" t="s">
        <v>11</v>
      </c>
      <c r="K32" s="30" t="s">
        <v>160</v>
      </c>
      <c r="L32" s="36">
        <v>0.60000000000000009</v>
      </c>
      <c r="M32" s="7" t="s">
        <v>78</v>
      </c>
      <c r="N32" s="30"/>
      <c r="O32" s="30" t="str">
        <f t="shared" si="0"/>
        <v>2021-11</v>
      </c>
      <c r="P32" s="44"/>
      <c r="Q32" s="7"/>
    </row>
    <row r="33" spans="2:17" s="20" customFormat="1" ht="30" customHeight="1" x14ac:dyDescent="0.25">
      <c r="B33" s="8" t="s">
        <v>81</v>
      </c>
      <c r="C33" s="38">
        <v>44731</v>
      </c>
      <c r="D33" s="9" t="s">
        <v>52</v>
      </c>
      <c r="E33" s="7" t="s">
        <v>11</v>
      </c>
      <c r="F33" s="26"/>
      <c r="G33" s="7"/>
      <c r="H33" s="30" t="s">
        <v>156</v>
      </c>
      <c r="I33" s="32">
        <v>44750</v>
      </c>
      <c r="J33" s="30" t="s">
        <v>11</v>
      </c>
      <c r="K33" s="30" t="s">
        <v>159</v>
      </c>
      <c r="L33" s="36">
        <v>1</v>
      </c>
      <c r="M33" s="7"/>
      <c r="N33" s="30"/>
      <c r="O33" s="30" t="str">
        <f t="shared" si="0"/>
        <v>2022-07</v>
      </c>
      <c r="P33" s="44"/>
      <c r="Q33" s="7"/>
    </row>
    <row r="34" spans="2:17" s="20" customFormat="1" ht="30" customHeight="1" x14ac:dyDescent="0.25">
      <c r="B34" s="8" t="s">
        <v>81</v>
      </c>
      <c r="C34" s="38">
        <v>44731</v>
      </c>
      <c r="D34" s="9" t="s">
        <v>55</v>
      </c>
      <c r="E34" s="7" t="s">
        <v>34</v>
      </c>
      <c r="F34" s="26"/>
      <c r="G34" s="7"/>
      <c r="H34" s="30" t="s">
        <v>156</v>
      </c>
      <c r="I34" s="32">
        <v>44735</v>
      </c>
      <c r="J34" s="30" t="s">
        <v>34</v>
      </c>
      <c r="K34" s="30" t="s">
        <v>160</v>
      </c>
      <c r="L34" s="36">
        <v>1</v>
      </c>
      <c r="M34" s="7"/>
      <c r="N34" s="30"/>
      <c r="O34" s="30" t="str">
        <f t="shared" si="0"/>
        <v>2022-06</v>
      </c>
      <c r="P34" s="44"/>
      <c r="Q34" s="7"/>
    </row>
    <row r="35" spans="2:17" s="20" customFormat="1" ht="30" customHeight="1" x14ac:dyDescent="0.25">
      <c r="B35" s="8" t="s">
        <v>81</v>
      </c>
      <c r="C35" s="38">
        <v>44731</v>
      </c>
      <c r="D35" s="9" t="s">
        <v>58</v>
      </c>
      <c r="E35" s="7" t="s">
        <v>49</v>
      </c>
      <c r="F35" s="26"/>
      <c r="G35" s="7"/>
      <c r="H35" s="30" t="s">
        <v>156</v>
      </c>
      <c r="I35" s="32">
        <v>44750</v>
      </c>
      <c r="J35" s="30" t="s">
        <v>49</v>
      </c>
      <c r="K35" s="30" t="s">
        <v>159</v>
      </c>
      <c r="L35" s="36">
        <v>1</v>
      </c>
      <c r="M35" s="7"/>
      <c r="N35" s="30"/>
      <c r="O35" s="30" t="str">
        <f t="shared" si="0"/>
        <v>2022-07</v>
      </c>
      <c r="P35" s="44"/>
      <c r="Q35" s="7"/>
    </row>
    <row r="36" spans="2:17" s="20" customFormat="1" ht="30" customHeight="1" x14ac:dyDescent="0.25">
      <c r="B36" s="8" t="s">
        <v>81</v>
      </c>
      <c r="C36" s="38">
        <v>44731</v>
      </c>
      <c r="D36" s="9" t="s">
        <v>62</v>
      </c>
      <c r="E36" s="7" t="s">
        <v>46</v>
      </c>
      <c r="F36" s="26"/>
      <c r="G36" s="7"/>
      <c r="H36" s="30" t="s">
        <v>156</v>
      </c>
      <c r="I36" s="32">
        <v>44736</v>
      </c>
      <c r="J36" s="30" t="s">
        <v>46</v>
      </c>
      <c r="K36" s="30" t="s">
        <v>164</v>
      </c>
      <c r="L36" s="36">
        <v>1</v>
      </c>
      <c r="M36" s="7"/>
      <c r="N36" s="30"/>
      <c r="O36" s="30" t="str">
        <f t="shared" si="0"/>
        <v>2022-06</v>
      </c>
      <c r="P36" s="44"/>
      <c r="Q36" s="7"/>
    </row>
    <row r="37" spans="2:17" s="20" customFormat="1" ht="30" customHeight="1" x14ac:dyDescent="0.25">
      <c r="B37" s="8" t="s">
        <v>81</v>
      </c>
      <c r="C37" s="38">
        <v>44731</v>
      </c>
      <c r="D37" s="9" t="s">
        <v>66</v>
      </c>
      <c r="E37" s="7" t="s">
        <v>49</v>
      </c>
      <c r="F37" s="26"/>
      <c r="G37" s="7"/>
      <c r="H37" s="30" t="s">
        <v>157</v>
      </c>
      <c r="I37" s="32">
        <v>44741</v>
      </c>
      <c r="J37" s="30" t="s">
        <v>49</v>
      </c>
      <c r="K37" s="30" t="s">
        <v>159</v>
      </c>
      <c r="L37" s="36">
        <v>0.8</v>
      </c>
      <c r="M37" s="7"/>
      <c r="N37" s="30"/>
      <c r="O37" s="30" t="str">
        <f t="shared" si="0"/>
        <v>2022-06</v>
      </c>
      <c r="P37" s="44"/>
      <c r="Q37" s="7"/>
    </row>
    <row r="38" spans="2:17" s="20" customFormat="1" ht="30" customHeight="1" x14ac:dyDescent="0.25">
      <c r="B38" s="21" t="s">
        <v>81</v>
      </c>
      <c r="C38" s="41">
        <v>44731</v>
      </c>
      <c r="D38" s="9"/>
      <c r="E38" s="7" t="s">
        <v>11</v>
      </c>
      <c r="F38" s="26">
        <v>29</v>
      </c>
      <c r="G38" s="7" t="s">
        <v>79</v>
      </c>
      <c r="H38" s="30" t="s">
        <v>157</v>
      </c>
      <c r="I38" s="32">
        <v>44747</v>
      </c>
      <c r="J38" s="30" t="s">
        <v>11</v>
      </c>
      <c r="K38" s="30" t="s">
        <v>159</v>
      </c>
      <c r="L38" s="36">
        <v>0.9</v>
      </c>
      <c r="M38" s="7" t="s">
        <v>80</v>
      </c>
      <c r="N38" s="30"/>
      <c r="O38" s="30" t="str">
        <f t="shared" si="0"/>
        <v>2022-07</v>
      </c>
      <c r="P38" s="44"/>
      <c r="Q38" s="7"/>
    </row>
    <row r="39" spans="2:17" s="20" customFormat="1" ht="30" customHeight="1" x14ac:dyDescent="0.25">
      <c r="B39" s="21" t="s">
        <v>81</v>
      </c>
      <c r="C39" s="41">
        <v>44731</v>
      </c>
      <c r="D39" s="9"/>
      <c r="E39" s="7" t="s">
        <v>46</v>
      </c>
      <c r="F39" s="26">
        <v>30</v>
      </c>
      <c r="G39" s="7" t="s">
        <v>82</v>
      </c>
      <c r="H39" s="30" t="s">
        <v>157</v>
      </c>
      <c r="I39" s="32">
        <v>44760</v>
      </c>
      <c r="J39" s="30" t="s">
        <v>46</v>
      </c>
      <c r="K39" s="30" t="s">
        <v>159</v>
      </c>
      <c r="L39" s="36">
        <v>0.9</v>
      </c>
      <c r="M39" s="7" t="s">
        <v>83</v>
      </c>
      <c r="N39" s="30"/>
      <c r="O39" s="30" t="str">
        <f t="shared" si="0"/>
        <v>2022-07</v>
      </c>
      <c r="P39" s="44"/>
      <c r="Q39" s="7"/>
    </row>
    <row r="40" spans="2:17" s="20" customFormat="1" ht="30" customHeight="1" x14ac:dyDescent="0.25">
      <c r="B40" s="8" t="s">
        <v>81</v>
      </c>
      <c r="C40" s="38">
        <v>44731</v>
      </c>
      <c r="D40" s="9"/>
      <c r="E40" s="7" t="s">
        <v>34</v>
      </c>
      <c r="F40" s="26">
        <v>31</v>
      </c>
      <c r="G40" s="7" t="s">
        <v>84</v>
      </c>
      <c r="H40" s="30" t="s">
        <v>157</v>
      </c>
      <c r="I40" s="32">
        <v>44761</v>
      </c>
      <c r="J40" s="30" t="s">
        <v>34</v>
      </c>
      <c r="K40" s="30" t="s">
        <v>159</v>
      </c>
      <c r="L40" s="36">
        <v>1</v>
      </c>
      <c r="M40" s="7" t="s">
        <v>85</v>
      </c>
      <c r="N40" s="30"/>
      <c r="O40" s="30" t="str">
        <f t="shared" si="0"/>
        <v>2022-07</v>
      </c>
      <c r="P40" s="44"/>
      <c r="Q40" s="7"/>
    </row>
    <row r="41" spans="2:17" s="20" customFormat="1" ht="30" customHeight="1" x14ac:dyDescent="0.25">
      <c r="B41" s="8" t="s">
        <v>81</v>
      </c>
      <c r="C41" s="38">
        <v>44731</v>
      </c>
      <c r="D41" s="9"/>
      <c r="E41" s="7" t="s">
        <v>34</v>
      </c>
      <c r="F41" s="26">
        <v>32</v>
      </c>
      <c r="G41" s="7" t="s">
        <v>86</v>
      </c>
      <c r="H41" s="30" t="s">
        <v>158</v>
      </c>
      <c r="I41" s="32">
        <v>44754</v>
      </c>
      <c r="J41" s="30" t="s">
        <v>34</v>
      </c>
      <c r="K41" s="30" t="s">
        <v>159</v>
      </c>
      <c r="L41" s="36">
        <v>0</v>
      </c>
      <c r="M41" s="7" t="s">
        <v>87</v>
      </c>
      <c r="N41" s="30"/>
      <c r="O41" s="30" t="str">
        <f t="shared" si="0"/>
        <v>2022-07</v>
      </c>
      <c r="P41" s="44"/>
      <c r="Q41" s="7"/>
    </row>
    <row r="42" spans="2:17" s="20" customFormat="1" ht="30" customHeight="1" x14ac:dyDescent="0.25">
      <c r="B42" s="8" t="s">
        <v>81</v>
      </c>
      <c r="C42" s="38">
        <v>44731</v>
      </c>
      <c r="D42" s="9"/>
      <c r="E42" s="7" t="s">
        <v>34</v>
      </c>
      <c r="F42" s="26">
        <v>33</v>
      </c>
      <c r="G42" s="7" t="s">
        <v>88</v>
      </c>
      <c r="H42" s="30" t="s">
        <v>157</v>
      </c>
      <c r="I42" s="32">
        <v>44735</v>
      </c>
      <c r="J42" s="30" t="s">
        <v>34</v>
      </c>
      <c r="K42" s="30" t="s">
        <v>160</v>
      </c>
      <c r="L42" s="36">
        <v>0.60000000000000009</v>
      </c>
      <c r="M42" s="7" t="s">
        <v>89</v>
      </c>
      <c r="N42" s="30"/>
      <c r="O42" s="30" t="str">
        <f t="shared" si="0"/>
        <v>2022-06</v>
      </c>
      <c r="P42" s="44"/>
      <c r="Q42" s="7"/>
    </row>
    <row r="43" spans="2:17" s="20" customFormat="1" ht="30" customHeight="1" x14ac:dyDescent="0.25">
      <c r="B43" s="8" t="s">
        <v>81</v>
      </c>
      <c r="C43" s="38">
        <v>44731</v>
      </c>
      <c r="D43" s="9"/>
      <c r="E43" s="7" t="s">
        <v>34</v>
      </c>
      <c r="F43" s="26">
        <v>34</v>
      </c>
      <c r="G43" s="7" t="s">
        <v>90</v>
      </c>
      <c r="H43" s="30" t="s">
        <v>157</v>
      </c>
      <c r="I43" s="32">
        <v>44743</v>
      </c>
      <c r="J43" s="30" t="s">
        <v>34</v>
      </c>
      <c r="K43" s="30" t="s">
        <v>159</v>
      </c>
      <c r="L43" s="36">
        <v>0.60000000000000009</v>
      </c>
      <c r="M43" s="7" t="s">
        <v>91</v>
      </c>
      <c r="N43" s="30"/>
      <c r="O43" s="30" t="str">
        <f t="shared" si="0"/>
        <v>2022-07</v>
      </c>
      <c r="P43" s="44"/>
      <c r="Q43" s="7"/>
    </row>
    <row r="44" spans="2:17" s="20" customFormat="1" ht="30" customHeight="1" x14ac:dyDescent="0.25">
      <c r="B44" s="8" t="s">
        <v>81</v>
      </c>
      <c r="C44" s="38">
        <v>44731</v>
      </c>
      <c r="D44" s="9"/>
      <c r="E44" s="7" t="s">
        <v>34</v>
      </c>
      <c r="F44" s="26">
        <v>35</v>
      </c>
      <c r="G44" s="7" t="s">
        <v>92</v>
      </c>
      <c r="H44" s="30" t="s">
        <v>157</v>
      </c>
      <c r="I44" s="32">
        <v>44754</v>
      </c>
      <c r="J44" s="30" t="s">
        <v>34</v>
      </c>
      <c r="K44" s="30" t="s">
        <v>160</v>
      </c>
      <c r="L44" s="36">
        <v>0.8</v>
      </c>
      <c r="M44" s="7" t="s">
        <v>93</v>
      </c>
      <c r="N44" s="30"/>
      <c r="O44" s="30" t="str">
        <f t="shared" si="0"/>
        <v>2022-07</v>
      </c>
      <c r="P44" s="44"/>
      <c r="Q44" s="7"/>
    </row>
    <row r="45" spans="2:17" s="20" customFormat="1" ht="30" customHeight="1" x14ac:dyDescent="0.25">
      <c r="B45" s="8" t="s">
        <v>81</v>
      </c>
      <c r="C45" s="38">
        <v>44731</v>
      </c>
      <c r="D45" s="9"/>
      <c r="E45" s="7" t="s">
        <v>34</v>
      </c>
      <c r="F45" s="26">
        <v>36</v>
      </c>
      <c r="G45" s="7" t="s">
        <v>94</v>
      </c>
      <c r="H45" s="30" t="s">
        <v>157</v>
      </c>
      <c r="I45" s="32">
        <v>44741</v>
      </c>
      <c r="J45" s="30" t="s">
        <v>34</v>
      </c>
      <c r="K45" s="30" t="s">
        <v>160</v>
      </c>
      <c r="L45" s="36">
        <v>0.2</v>
      </c>
      <c r="M45" s="7" t="s">
        <v>95</v>
      </c>
      <c r="N45" s="30"/>
      <c r="O45" s="30" t="str">
        <f t="shared" si="0"/>
        <v>2022-06</v>
      </c>
      <c r="P45" s="44"/>
      <c r="Q45" s="7"/>
    </row>
    <row r="46" spans="2:17" s="20" customFormat="1" ht="30" customHeight="1" x14ac:dyDescent="0.25">
      <c r="B46" s="11" t="s">
        <v>81</v>
      </c>
      <c r="C46" s="41">
        <v>44731</v>
      </c>
      <c r="D46" s="9"/>
      <c r="E46" s="7" t="s">
        <v>96</v>
      </c>
      <c r="F46" s="26">
        <v>37</v>
      </c>
      <c r="G46" s="7" t="s">
        <v>97</v>
      </c>
      <c r="H46" s="30" t="s">
        <v>157</v>
      </c>
      <c r="I46" s="32">
        <v>44745</v>
      </c>
      <c r="J46" s="30" t="s">
        <v>96</v>
      </c>
      <c r="K46" s="30" t="s">
        <v>164</v>
      </c>
      <c r="L46" s="36">
        <v>0.5</v>
      </c>
      <c r="M46" s="7" t="s">
        <v>98</v>
      </c>
      <c r="N46" s="30"/>
      <c r="O46" s="30" t="str">
        <f t="shared" si="0"/>
        <v>2022-07</v>
      </c>
      <c r="P46" s="44"/>
      <c r="Q46" s="7"/>
    </row>
    <row r="47" spans="2:17" s="20" customFormat="1" ht="30" customHeight="1" x14ac:dyDescent="0.25">
      <c r="B47" s="11" t="s">
        <v>81</v>
      </c>
      <c r="C47" s="41">
        <v>44731</v>
      </c>
      <c r="D47" s="9"/>
      <c r="E47" s="7" t="s">
        <v>96</v>
      </c>
      <c r="F47" s="26">
        <v>38</v>
      </c>
      <c r="G47" s="7" t="s">
        <v>99</v>
      </c>
      <c r="H47" s="30" t="s">
        <v>157</v>
      </c>
      <c r="I47" s="32">
        <v>44737</v>
      </c>
      <c r="J47" s="30" t="s">
        <v>96</v>
      </c>
      <c r="K47" s="30" t="s">
        <v>159</v>
      </c>
      <c r="L47" s="36">
        <v>0.7</v>
      </c>
      <c r="M47" s="7" t="s">
        <v>100</v>
      </c>
      <c r="N47" s="30"/>
      <c r="O47" s="30" t="str">
        <f t="shared" si="0"/>
        <v>2022-06</v>
      </c>
      <c r="P47" s="44"/>
      <c r="Q47" s="7"/>
    </row>
    <row r="48" spans="2:17" s="20" customFormat="1" ht="30" customHeight="1" x14ac:dyDescent="0.25">
      <c r="B48" s="11" t="s">
        <v>81</v>
      </c>
      <c r="C48" s="41">
        <v>44731</v>
      </c>
      <c r="D48" s="9"/>
      <c r="E48" s="7" t="s">
        <v>96</v>
      </c>
      <c r="F48" s="26">
        <v>39</v>
      </c>
      <c r="G48" s="7" t="s">
        <v>101</v>
      </c>
      <c r="H48" s="30" t="s">
        <v>157</v>
      </c>
      <c r="I48" s="32">
        <v>44748</v>
      </c>
      <c r="J48" s="30" t="s">
        <v>96</v>
      </c>
      <c r="K48" s="30" t="s">
        <v>160</v>
      </c>
      <c r="L48" s="36">
        <v>0.60000000000000009</v>
      </c>
      <c r="M48" s="7" t="s">
        <v>102</v>
      </c>
      <c r="N48" s="30"/>
      <c r="O48" s="30" t="str">
        <f t="shared" si="0"/>
        <v>2022-07</v>
      </c>
      <c r="P48" s="44"/>
      <c r="Q48" s="7"/>
    </row>
    <row r="49" spans="2:17" s="20" customFormat="1" ht="30" customHeight="1" x14ac:dyDescent="0.25">
      <c r="B49" s="11" t="s">
        <v>81</v>
      </c>
      <c r="C49" s="41">
        <v>44731</v>
      </c>
      <c r="D49" s="9"/>
      <c r="E49" s="7" t="s">
        <v>96</v>
      </c>
      <c r="F49" s="26">
        <v>40</v>
      </c>
      <c r="G49" s="7" t="s">
        <v>103</v>
      </c>
      <c r="H49" s="30" t="s">
        <v>157</v>
      </c>
      <c r="I49" s="32">
        <v>44758</v>
      </c>
      <c r="J49" s="30" t="s">
        <v>96</v>
      </c>
      <c r="K49" s="30" t="s">
        <v>159</v>
      </c>
      <c r="L49" s="36">
        <v>0.6</v>
      </c>
      <c r="M49" s="7" t="s">
        <v>104</v>
      </c>
      <c r="N49" s="30"/>
      <c r="O49" s="30" t="str">
        <f t="shared" si="0"/>
        <v>2022-07</v>
      </c>
      <c r="P49" s="44"/>
      <c r="Q49" s="7"/>
    </row>
    <row r="50" spans="2:17" s="20" customFormat="1" ht="30" customHeight="1" x14ac:dyDescent="0.25">
      <c r="B50" s="11" t="s">
        <v>81</v>
      </c>
      <c r="C50" s="41">
        <v>44731</v>
      </c>
      <c r="D50" s="9"/>
      <c r="E50" s="7" t="s">
        <v>96</v>
      </c>
      <c r="F50" s="26">
        <v>41</v>
      </c>
      <c r="G50" s="7" t="s">
        <v>105</v>
      </c>
      <c r="H50" s="30" t="s">
        <v>157</v>
      </c>
      <c r="I50" s="32">
        <v>44760</v>
      </c>
      <c r="J50" s="30" t="s">
        <v>96</v>
      </c>
      <c r="K50" s="30" t="s">
        <v>160</v>
      </c>
      <c r="L50" s="36">
        <v>0.3</v>
      </c>
      <c r="M50" s="7" t="s">
        <v>106</v>
      </c>
      <c r="N50" s="30"/>
      <c r="O50" s="30" t="str">
        <f t="shared" si="0"/>
        <v>2022-07</v>
      </c>
      <c r="P50" s="44"/>
      <c r="Q50" s="7"/>
    </row>
    <row r="51" spans="2:17" s="20" customFormat="1" ht="30" customHeight="1" x14ac:dyDescent="0.25">
      <c r="B51" s="11" t="s">
        <v>81</v>
      </c>
      <c r="C51" s="41">
        <v>44731</v>
      </c>
      <c r="D51" s="10"/>
      <c r="E51" s="7" t="s">
        <v>107</v>
      </c>
      <c r="F51" s="26">
        <v>42</v>
      </c>
      <c r="G51" s="7" t="s">
        <v>108</v>
      </c>
      <c r="H51" s="30" t="s">
        <v>158</v>
      </c>
      <c r="I51" s="32">
        <v>44753</v>
      </c>
      <c r="J51" s="30" t="s">
        <v>107</v>
      </c>
      <c r="K51" s="30" t="s">
        <v>159</v>
      </c>
      <c r="L51" s="36">
        <v>0</v>
      </c>
      <c r="M51" s="7" t="s">
        <v>109</v>
      </c>
      <c r="N51" s="30"/>
      <c r="O51" s="30" t="str">
        <f t="shared" si="0"/>
        <v>2022-07</v>
      </c>
      <c r="P51" s="44"/>
      <c r="Q51" s="7"/>
    </row>
    <row r="52" spans="2:17" s="20" customFormat="1" ht="30" customHeight="1" x14ac:dyDescent="0.25">
      <c r="B52" s="11" t="s">
        <v>81</v>
      </c>
      <c r="C52" s="41">
        <v>44731</v>
      </c>
      <c r="D52" s="10"/>
      <c r="E52" s="7" t="s">
        <v>96</v>
      </c>
      <c r="F52" s="26">
        <v>43</v>
      </c>
      <c r="G52" s="7" t="s">
        <v>110</v>
      </c>
      <c r="H52" s="30" t="s">
        <v>158</v>
      </c>
      <c r="I52" s="32">
        <v>44749</v>
      </c>
      <c r="J52" s="30" t="s">
        <v>96</v>
      </c>
      <c r="K52" s="30" t="s">
        <v>160</v>
      </c>
      <c r="L52" s="36">
        <v>0</v>
      </c>
      <c r="M52" s="7" t="s">
        <v>111</v>
      </c>
      <c r="N52" s="30"/>
      <c r="O52" s="30" t="str">
        <f t="shared" si="0"/>
        <v>2022-07</v>
      </c>
      <c r="P52" s="44"/>
      <c r="Q52" s="7"/>
    </row>
    <row r="53" spans="2:17" s="20" customFormat="1" ht="30" customHeight="1" x14ac:dyDescent="0.25">
      <c r="B53" s="21" t="s">
        <v>81</v>
      </c>
      <c r="C53" s="41">
        <v>44731</v>
      </c>
      <c r="D53" s="10"/>
      <c r="E53" s="7" t="s">
        <v>11</v>
      </c>
      <c r="F53" s="26">
        <v>44</v>
      </c>
      <c r="G53" s="7" t="s">
        <v>112</v>
      </c>
      <c r="H53" s="30" t="s">
        <v>157</v>
      </c>
      <c r="I53" s="32">
        <v>44744</v>
      </c>
      <c r="J53" s="30" t="s">
        <v>11</v>
      </c>
      <c r="K53" s="30" t="s">
        <v>159</v>
      </c>
      <c r="L53" s="36">
        <v>0.5</v>
      </c>
      <c r="M53" s="7" t="s">
        <v>113</v>
      </c>
      <c r="N53" s="30"/>
      <c r="O53" s="30" t="str">
        <f t="shared" si="0"/>
        <v>2022-07</v>
      </c>
      <c r="P53" s="44"/>
      <c r="Q53" s="7"/>
    </row>
    <row r="54" spans="2:17" s="20" customFormat="1" ht="30" customHeight="1" x14ac:dyDescent="0.25">
      <c r="B54" s="8" t="s">
        <v>81</v>
      </c>
      <c r="C54" s="38">
        <v>44731</v>
      </c>
      <c r="D54" s="10"/>
      <c r="E54" s="7" t="s">
        <v>34</v>
      </c>
      <c r="F54" s="26">
        <v>45</v>
      </c>
      <c r="G54" s="7" t="s">
        <v>114</v>
      </c>
      <c r="H54" s="30" t="s">
        <v>158</v>
      </c>
      <c r="I54" s="32">
        <v>44757</v>
      </c>
      <c r="J54" s="30" t="s">
        <v>34</v>
      </c>
      <c r="K54" s="30" t="s">
        <v>160</v>
      </c>
      <c r="L54" s="36">
        <v>0</v>
      </c>
      <c r="M54" s="7" t="s">
        <v>115</v>
      </c>
      <c r="N54" s="30"/>
      <c r="O54" s="30" t="str">
        <f t="shared" si="0"/>
        <v>2022-07</v>
      </c>
      <c r="P54" s="44"/>
      <c r="Q54" s="7"/>
    </row>
    <row r="55" spans="2:17" s="20" customFormat="1" ht="30" customHeight="1" x14ac:dyDescent="0.25">
      <c r="B55" s="11" t="s">
        <v>81</v>
      </c>
      <c r="C55" s="41">
        <v>44731</v>
      </c>
      <c r="D55" s="10"/>
      <c r="E55" s="7" t="s">
        <v>96</v>
      </c>
      <c r="F55" s="26">
        <v>46</v>
      </c>
      <c r="G55" s="7" t="s">
        <v>116</v>
      </c>
      <c r="H55" s="30" t="s">
        <v>158</v>
      </c>
      <c r="I55" s="32">
        <v>44749</v>
      </c>
      <c r="J55" s="30" t="s">
        <v>96</v>
      </c>
      <c r="K55" s="30" t="s">
        <v>160</v>
      </c>
      <c r="L55" s="36">
        <v>0</v>
      </c>
      <c r="M55" s="7" t="s">
        <v>117</v>
      </c>
      <c r="N55" s="30"/>
      <c r="O55" s="30" t="str">
        <f t="shared" si="0"/>
        <v>2022-07</v>
      </c>
      <c r="P55" s="44"/>
      <c r="Q55" s="7"/>
    </row>
    <row r="56" spans="2:17" s="20" customFormat="1" ht="30" customHeight="1" x14ac:dyDescent="0.25">
      <c r="B56" s="14" t="s">
        <v>129</v>
      </c>
      <c r="C56" s="42">
        <v>44742</v>
      </c>
      <c r="D56" s="9" t="s">
        <v>130</v>
      </c>
      <c r="E56" s="7" t="s">
        <v>11</v>
      </c>
      <c r="F56" s="26"/>
      <c r="G56" s="7"/>
      <c r="H56" s="30" t="s">
        <v>158</v>
      </c>
      <c r="I56" s="32">
        <v>44763</v>
      </c>
      <c r="J56" s="30" t="s">
        <v>11</v>
      </c>
      <c r="K56" s="30" t="s">
        <v>160</v>
      </c>
      <c r="L56" s="36">
        <v>0</v>
      </c>
      <c r="M56" s="7"/>
      <c r="N56" s="30"/>
      <c r="O56" s="30" t="str">
        <f t="shared" si="0"/>
        <v>2022-07</v>
      </c>
      <c r="P56" s="44"/>
      <c r="Q56" s="7"/>
    </row>
    <row r="57" spans="2:17" s="20" customFormat="1" ht="40.15" customHeight="1" x14ac:dyDescent="0.25">
      <c r="B57" s="14" t="s">
        <v>129</v>
      </c>
      <c r="C57" s="42">
        <v>44742</v>
      </c>
      <c r="D57" s="9" t="s">
        <v>131</v>
      </c>
      <c r="E57" s="7" t="s">
        <v>34</v>
      </c>
      <c r="F57" s="26"/>
      <c r="G57" s="7"/>
      <c r="H57" s="30" t="s">
        <v>158</v>
      </c>
      <c r="I57" s="32">
        <v>44758</v>
      </c>
      <c r="J57" s="30" t="s">
        <v>34</v>
      </c>
      <c r="K57" s="30" t="s">
        <v>160</v>
      </c>
      <c r="L57" s="36">
        <v>0</v>
      </c>
      <c r="M57" s="7"/>
      <c r="N57" s="30"/>
      <c r="O57" s="30" t="str">
        <f t="shared" si="0"/>
        <v>2022-07</v>
      </c>
      <c r="P57" s="44"/>
      <c r="Q57" s="7"/>
    </row>
    <row r="58" spans="2:17" s="20" customFormat="1" ht="30" customHeight="1" x14ac:dyDescent="0.25">
      <c r="B58" s="14" t="s">
        <v>129</v>
      </c>
      <c r="C58" s="42">
        <v>44742</v>
      </c>
      <c r="D58" s="9" t="s">
        <v>132</v>
      </c>
      <c r="E58" s="7" t="s">
        <v>49</v>
      </c>
      <c r="F58" s="26"/>
      <c r="G58" s="7"/>
      <c r="H58" s="30" t="s">
        <v>158</v>
      </c>
      <c r="I58" s="32">
        <v>44750</v>
      </c>
      <c r="J58" s="30" t="s">
        <v>49</v>
      </c>
      <c r="K58" s="30" t="s">
        <v>160</v>
      </c>
      <c r="L58" s="36">
        <v>0</v>
      </c>
      <c r="M58" s="7"/>
      <c r="N58" s="30"/>
      <c r="O58" s="30" t="str">
        <f t="shared" si="0"/>
        <v>2022-07</v>
      </c>
      <c r="P58" s="44"/>
      <c r="Q58" s="7"/>
    </row>
    <row r="59" spans="2:17" s="20" customFormat="1" ht="30" customHeight="1" x14ac:dyDescent="0.25">
      <c r="B59" s="14" t="s">
        <v>129</v>
      </c>
      <c r="C59" s="42">
        <v>44742</v>
      </c>
      <c r="D59" s="9" t="s">
        <v>133</v>
      </c>
      <c r="E59" s="7" t="s">
        <v>46</v>
      </c>
      <c r="F59" s="26"/>
      <c r="G59" s="7"/>
      <c r="H59" s="30" t="s">
        <v>158</v>
      </c>
      <c r="I59" s="32">
        <v>44761</v>
      </c>
      <c r="J59" s="30" t="s">
        <v>46</v>
      </c>
      <c r="K59" s="30" t="s">
        <v>159</v>
      </c>
      <c r="L59" s="36">
        <v>0</v>
      </c>
      <c r="M59" s="7"/>
      <c r="N59" s="30"/>
      <c r="O59" s="30" t="str">
        <f t="shared" si="0"/>
        <v>2022-07</v>
      </c>
      <c r="P59" s="44"/>
      <c r="Q59" s="7"/>
    </row>
    <row r="60" spans="2:17" s="20" customFormat="1" ht="30" customHeight="1" x14ac:dyDescent="0.25">
      <c r="B60" s="14" t="s">
        <v>129</v>
      </c>
      <c r="C60" s="42">
        <v>44742</v>
      </c>
      <c r="D60" s="9" t="s">
        <v>134</v>
      </c>
      <c r="E60" s="7" t="s">
        <v>49</v>
      </c>
      <c r="F60" s="26"/>
      <c r="G60" s="7"/>
      <c r="H60" s="30" t="s">
        <v>158</v>
      </c>
      <c r="I60" s="32">
        <v>44751</v>
      </c>
      <c r="J60" s="30" t="s">
        <v>49</v>
      </c>
      <c r="K60" s="30" t="s">
        <v>159</v>
      </c>
      <c r="L60" s="36">
        <v>0</v>
      </c>
      <c r="M60" s="7"/>
      <c r="N60" s="30"/>
      <c r="O60" s="30" t="str">
        <f t="shared" si="0"/>
        <v>2022-07</v>
      </c>
      <c r="P60" s="44"/>
      <c r="Q60" s="7"/>
    </row>
    <row r="61" spans="2:17" s="20" customFormat="1" ht="30" customHeight="1" x14ac:dyDescent="0.25">
      <c r="B61" s="13" t="s">
        <v>129</v>
      </c>
      <c r="C61" s="43">
        <v>44742</v>
      </c>
      <c r="D61" s="9"/>
      <c r="E61" s="7" t="s">
        <v>96</v>
      </c>
      <c r="F61" s="26">
        <v>47</v>
      </c>
      <c r="G61" s="7" t="s">
        <v>118</v>
      </c>
      <c r="H61" s="30" t="s">
        <v>158</v>
      </c>
      <c r="I61" s="32">
        <v>44757</v>
      </c>
      <c r="J61" s="30" t="s">
        <v>96</v>
      </c>
      <c r="K61" s="30" t="s">
        <v>160</v>
      </c>
      <c r="L61" s="36">
        <v>0</v>
      </c>
      <c r="M61" s="7" t="s">
        <v>119</v>
      </c>
      <c r="N61" s="30"/>
      <c r="O61" s="30" t="str">
        <f t="shared" si="0"/>
        <v>2022-07</v>
      </c>
      <c r="P61" s="44"/>
      <c r="Q61" s="7"/>
    </row>
    <row r="62" spans="2:17" ht="30" customHeight="1" x14ac:dyDescent="0.25">
      <c r="B62" s="13" t="s">
        <v>129</v>
      </c>
      <c r="C62" s="43">
        <v>44742</v>
      </c>
      <c r="D62" s="9"/>
      <c r="E62" s="7" t="s">
        <v>59</v>
      </c>
      <c r="F62" s="26">
        <v>48</v>
      </c>
      <c r="G62" s="7" t="s">
        <v>120</v>
      </c>
      <c r="H62" s="30" t="s">
        <v>158</v>
      </c>
      <c r="I62" s="32">
        <v>44768</v>
      </c>
      <c r="J62" s="30" t="s">
        <v>59</v>
      </c>
      <c r="K62" s="30" t="s">
        <v>164</v>
      </c>
      <c r="L62" s="36">
        <v>0</v>
      </c>
      <c r="M62" s="7" t="s">
        <v>121</v>
      </c>
      <c r="N62" s="30"/>
      <c r="O62" s="30" t="str">
        <f t="shared" si="0"/>
        <v>2022-07</v>
      </c>
      <c r="P62" s="44"/>
      <c r="Q62" s="7"/>
    </row>
    <row r="63" spans="2:17" s="20" customFormat="1" ht="30" customHeight="1" x14ac:dyDescent="0.25">
      <c r="B63" s="22" t="s">
        <v>129</v>
      </c>
      <c r="C63" s="43">
        <v>44742</v>
      </c>
      <c r="D63" s="9"/>
      <c r="E63" s="7" t="s">
        <v>122</v>
      </c>
      <c r="F63" s="26">
        <v>49</v>
      </c>
      <c r="G63" s="7" t="s">
        <v>123</v>
      </c>
      <c r="H63" s="30" t="s">
        <v>158</v>
      </c>
      <c r="I63" s="32">
        <v>44753</v>
      </c>
      <c r="J63" s="30" t="s">
        <v>122</v>
      </c>
      <c r="K63" s="30" t="s">
        <v>159</v>
      </c>
      <c r="L63" s="36">
        <v>0</v>
      </c>
      <c r="M63" s="7" t="s">
        <v>124</v>
      </c>
      <c r="N63" s="30"/>
      <c r="O63" s="30" t="str">
        <f t="shared" si="0"/>
        <v>2022-07</v>
      </c>
      <c r="P63" s="44"/>
      <c r="Q63" s="7"/>
    </row>
    <row r="64" spans="2:17" s="20" customFormat="1" ht="30" customHeight="1" x14ac:dyDescent="0.25">
      <c r="B64" s="13" t="s">
        <v>129</v>
      </c>
      <c r="C64" s="43">
        <v>44742</v>
      </c>
      <c r="D64" s="9"/>
      <c r="E64" s="7" t="s">
        <v>41</v>
      </c>
      <c r="F64" s="26">
        <v>50</v>
      </c>
      <c r="G64" s="7" t="s">
        <v>125</v>
      </c>
      <c r="H64" s="30" t="s">
        <v>158</v>
      </c>
      <c r="I64" s="32">
        <v>44765</v>
      </c>
      <c r="J64" s="30" t="s">
        <v>41</v>
      </c>
      <c r="K64" s="30" t="s">
        <v>164</v>
      </c>
      <c r="L64" s="36">
        <v>0</v>
      </c>
      <c r="M64" s="7" t="s">
        <v>126</v>
      </c>
      <c r="N64" s="30"/>
      <c r="O64" s="30" t="str">
        <f t="shared" si="0"/>
        <v>2022-07</v>
      </c>
      <c r="P64" s="44"/>
      <c r="Q64" s="7"/>
    </row>
    <row r="65" spans="2:17" s="20" customFormat="1" ht="30" customHeight="1" x14ac:dyDescent="0.25">
      <c r="B65" s="13" t="s">
        <v>129</v>
      </c>
      <c r="C65" s="43">
        <v>44742</v>
      </c>
      <c r="D65" s="9"/>
      <c r="E65" s="7" t="s">
        <v>41</v>
      </c>
      <c r="F65" s="26">
        <v>51</v>
      </c>
      <c r="G65" s="7" t="s">
        <v>127</v>
      </c>
      <c r="H65" s="30" t="s">
        <v>158</v>
      </c>
      <c r="I65" s="32">
        <v>44747</v>
      </c>
      <c r="J65" s="30" t="s">
        <v>41</v>
      </c>
      <c r="K65" s="30" t="s">
        <v>159</v>
      </c>
      <c r="L65" s="36">
        <v>0</v>
      </c>
      <c r="M65" s="7" t="s">
        <v>128</v>
      </c>
      <c r="N65" s="30"/>
      <c r="O65" s="30" t="str">
        <f t="shared" si="0"/>
        <v>2022-07</v>
      </c>
      <c r="P65" s="44"/>
      <c r="Q65" s="7"/>
    </row>
    <row r="66" spans="2:17" s="20" customFormat="1" ht="30" customHeight="1" x14ac:dyDescent="0.25">
      <c r="B66" s="22" t="s">
        <v>129</v>
      </c>
      <c r="C66" s="43">
        <v>44742</v>
      </c>
      <c r="D66" s="9"/>
      <c r="E66" s="7" t="s">
        <v>122</v>
      </c>
      <c r="F66" s="26">
        <v>52</v>
      </c>
      <c r="G66" s="7" t="s">
        <v>135</v>
      </c>
      <c r="H66" s="30" t="s">
        <v>158</v>
      </c>
      <c r="I66" s="32">
        <v>44754</v>
      </c>
      <c r="J66" s="30" t="s">
        <v>122</v>
      </c>
      <c r="K66" s="30" t="s">
        <v>160</v>
      </c>
      <c r="L66" s="36">
        <v>0</v>
      </c>
      <c r="M66" s="7" t="s">
        <v>136</v>
      </c>
      <c r="N66" s="30"/>
      <c r="O66" s="30" t="str">
        <f t="shared" si="0"/>
        <v>2022-07</v>
      </c>
      <c r="P66" s="44"/>
      <c r="Q66" s="7"/>
    </row>
    <row r="67" spans="2:17" ht="15.75" x14ac:dyDescent="0.25">
      <c r="B67" s="16"/>
      <c r="C67" s="33"/>
      <c r="D67" s="15"/>
      <c r="E67" s="16"/>
      <c r="F67" s="27"/>
      <c r="G67" s="16"/>
      <c r="H67" s="16"/>
      <c r="I67" s="33"/>
      <c r="J67" s="16"/>
      <c r="K67" s="16"/>
      <c r="L67" s="16"/>
      <c r="M67" s="16"/>
      <c r="N67" s="16"/>
      <c r="O67" s="16"/>
      <c r="P67" s="16"/>
      <c r="Q67" s="16"/>
    </row>
    <row r="68" spans="2:17" ht="15.75" x14ac:dyDescent="0.25">
      <c r="B68" s="16"/>
      <c r="C68" s="33"/>
      <c r="D68" s="17"/>
      <c r="E68" s="16"/>
      <c r="F68" s="27"/>
      <c r="G68" s="16"/>
      <c r="H68" s="16"/>
      <c r="I68" s="33"/>
      <c r="J68" s="16"/>
      <c r="K68" s="16"/>
      <c r="L68" s="16"/>
      <c r="M68" s="16"/>
      <c r="N68" s="16"/>
      <c r="O68" s="16"/>
      <c r="P68" s="16"/>
      <c r="Q68" s="16"/>
    </row>
    <row r="69" spans="2:17" ht="15.75" x14ac:dyDescent="0.25">
      <c r="B69" s="16"/>
      <c r="C69" s="33"/>
      <c r="D69" s="17"/>
      <c r="E69" s="16"/>
      <c r="F69" s="27"/>
      <c r="G69" s="16"/>
      <c r="H69" s="16"/>
      <c r="I69" s="33"/>
      <c r="J69" s="16"/>
      <c r="K69" s="16"/>
      <c r="L69" s="16"/>
      <c r="M69" s="16"/>
      <c r="N69" s="16"/>
      <c r="O69" s="16"/>
      <c r="P69" s="16"/>
      <c r="Q69" s="16"/>
    </row>
    <row r="70" spans="2:17" ht="15.75" x14ac:dyDescent="0.25">
      <c r="B70" s="16"/>
      <c r="C70" s="33"/>
      <c r="D70" s="17"/>
      <c r="E70" s="16"/>
      <c r="F70" s="27"/>
      <c r="G70" s="16"/>
      <c r="H70" s="16"/>
      <c r="I70" s="33"/>
      <c r="J70" s="16"/>
      <c r="K70" s="16"/>
      <c r="L70" s="16"/>
      <c r="M70" s="16"/>
      <c r="N70" s="16"/>
      <c r="O70" s="16"/>
      <c r="P70" s="16"/>
      <c r="Q70" s="16"/>
    </row>
    <row r="71" spans="2:17" ht="15.75" x14ac:dyDescent="0.25">
      <c r="B71" s="16"/>
      <c r="C71" s="33"/>
      <c r="D71" s="17"/>
      <c r="E71" s="16"/>
      <c r="F71" s="27"/>
      <c r="G71" s="16"/>
      <c r="H71" s="16"/>
      <c r="I71" s="33"/>
      <c r="J71" s="16"/>
      <c r="K71" s="16"/>
      <c r="L71" s="16"/>
      <c r="M71" s="16"/>
      <c r="N71" s="16"/>
      <c r="O71" s="16"/>
      <c r="P71" s="16"/>
      <c r="Q71" s="16"/>
    </row>
    <row r="72" spans="2:17" ht="15.75" x14ac:dyDescent="0.25">
      <c r="B72" s="16"/>
      <c r="C72" s="33"/>
      <c r="D72" s="17"/>
      <c r="E72" s="16"/>
      <c r="F72" s="27"/>
      <c r="G72" s="16"/>
      <c r="H72" s="16"/>
      <c r="I72" s="33"/>
      <c r="J72" s="16"/>
      <c r="K72" s="16"/>
      <c r="L72" s="16"/>
      <c r="M72" s="16"/>
      <c r="N72" s="16"/>
      <c r="O72" s="16"/>
      <c r="P72" s="16"/>
      <c r="Q72" s="16"/>
    </row>
    <row r="73" spans="2:17" ht="15.75" x14ac:dyDescent="0.25">
      <c r="B73" s="16"/>
      <c r="C73" s="33"/>
      <c r="D73" s="17"/>
      <c r="E73" s="16"/>
      <c r="F73" s="27"/>
      <c r="G73" s="16"/>
      <c r="H73" s="16"/>
      <c r="I73" s="33"/>
      <c r="J73" s="16"/>
      <c r="K73" s="16"/>
      <c r="L73" s="16"/>
      <c r="M73" s="16"/>
      <c r="N73" s="16"/>
      <c r="O73" s="16"/>
      <c r="P73" s="16"/>
      <c r="Q73" s="16"/>
    </row>
    <row r="74" spans="2:17" ht="15.75" x14ac:dyDescent="0.25">
      <c r="B74" s="16"/>
      <c r="C74" s="33"/>
      <c r="D74" s="17"/>
      <c r="E74" s="16"/>
      <c r="F74" s="27"/>
      <c r="G74" s="16"/>
      <c r="H74" s="16"/>
      <c r="I74" s="33"/>
      <c r="J74" s="16"/>
      <c r="K74" s="16"/>
      <c r="L74" s="16"/>
      <c r="M74" s="16"/>
      <c r="N74" s="16"/>
      <c r="O74" s="16"/>
      <c r="P74" s="16"/>
      <c r="Q74" s="16"/>
    </row>
    <row r="75" spans="2:17" ht="15.75" x14ac:dyDescent="0.25">
      <c r="B75" s="16"/>
      <c r="C75" s="33"/>
      <c r="D75" s="17"/>
      <c r="E75" s="16"/>
      <c r="F75" s="27"/>
      <c r="G75" s="16"/>
      <c r="H75" s="16"/>
      <c r="I75" s="33"/>
      <c r="J75" s="16"/>
      <c r="K75" s="16"/>
      <c r="L75" s="16"/>
      <c r="M75" s="16"/>
      <c r="N75" s="16"/>
      <c r="O75" s="16"/>
      <c r="P75" s="16"/>
      <c r="Q75" s="16"/>
    </row>
    <row r="76" spans="2:17" ht="15.75" x14ac:dyDescent="0.25">
      <c r="B76" s="16"/>
      <c r="C76" s="33"/>
      <c r="D76" s="17"/>
      <c r="E76" s="16"/>
      <c r="F76" s="27"/>
      <c r="G76" s="16"/>
      <c r="H76" s="16"/>
      <c r="I76" s="33"/>
      <c r="J76" s="16"/>
      <c r="K76" s="16"/>
      <c r="L76" s="16"/>
      <c r="M76" s="16"/>
      <c r="N76" s="16"/>
      <c r="O76" s="16"/>
      <c r="P76" s="16"/>
      <c r="Q76" s="16"/>
    </row>
    <row r="77" spans="2:17" ht="15.75" x14ac:dyDescent="0.25">
      <c r="B77" s="16"/>
      <c r="C77" s="33"/>
      <c r="D77" s="17"/>
      <c r="E77" s="16"/>
      <c r="F77" s="27"/>
      <c r="G77" s="16"/>
      <c r="H77" s="16"/>
      <c r="I77" s="33"/>
      <c r="J77" s="16"/>
      <c r="K77" s="16"/>
      <c r="L77" s="16"/>
      <c r="M77" s="16"/>
      <c r="N77" s="16"/>
      <c r="O77" s="16"/>
      <c r="P77" s="16"/>
      <c r="Q77" s="16"/>
    </row>
    <row r="78" spans="2:17" ht="15.75" x14ac:dyDescent="0.25">
      <c r="B78" s="16"/>
      <c r="C78" s="33"/>
      <c r="D78" s="17"/>
      <c r="E78" s="16"/>
      <c r="F78" s="27"/>
      <c r="G78" s="16"/>
      <c r="H78" s="16"/>
      <c r="I78" s="33"/>
      <c r="J78" s="16"/>
      <c r="K78" s="16"/>
      <c r="L78" s="16"/>
      <c r="M78" s="16"/>
      <c r="N78" s="16"/>
      <c r="O78" s="16"/>
      <c r="P78" s="16"/>
      <c r="Q78" s="16"/>
    </row>
    <row r="79" spans="2:17" ht="15.75" x14ac:dyDescent="0.25">
      <c r="B79" s="16"/>
      <c r="C79" s="33"/>
      <c r="D79" s="17"/>
      <c r="E79" s="16"/>
      <c r="F79" s="27"/>
      <c r="G79" s="16"/>
      <c r="H79" s="16"/>
      <c r="I79" s="33"/>
      <c r="J79" s="16"/>
      <c r="K79" s="16"/>
      <c r="L79" s="16"/>
      <c r="M79" s="16"/>
      <c r="N79" s="16"/>
      <c r="O79" s="16"/>
      <c r="P79" s="16"/>
      <c r="Q79" s="16"/>
    </row>
    <row r="80" spans="2:17" ht="15.75" x14ac:dyDescent="0.25">
      <c r="B80" s="16"/>
      <c r="C80" s="33"/>
      <c r="D80" s="17"/>
      <c r="E80" s="16"/>
      <c r="F80" s="27"/>
      <c r="G80" s="16"/>
      <c r="H80" s="16"/>
      <c r="I80" s="33"/>
      <c r="J80" s="16"/>
      <c r="K80" s="16"/>
      <c r="L80" s="16"/>
      <c r="M80" s="16"/>
      <c r="N80" s="16"/>
      <c r="O80" s="16"/>
      <c r="P80" s="16"/>
      <c r="Q80" s="16"/>
    </row>
    <row r="81" spans="2:17" ht="15.75" x14ac:dyDescent="0.25">
      <c r="B81" s="16"/>
      <c r="C81" s="33"/>
      <c r="D81" s="17"/>
      <c r="E81" s="16"/>
      <c r="F81" s="27"/>
      <c r="G81" s="16"/>
      <c r="H81" s="16"/>
      <c r="I81" s="33"/>
      <c r="J81" s="16"/>
      <c r="K81" s="16"/>
      <c r="L81" s="16"/>
      <c r="M81" s="16"/>
      <c r="N81" s="16"/>
      <c r="O81" s="16"/>
      <c r="P81" s="16"/>
      <c r="Q81" s="16"/>
    </row>
    <row r="82" spans="2:17" ht="15.75" x14ac:dyDescent="0.25">
      <c r="B82" s="16"/>
      <c r="C82" s="33"/>
      <c r="D82" s="17"/>
      <c r="E82" s="16"/>
      <c r="F82" s="27"/>
      <c r="G82" s="16"/>
      <c r="H82" s="16"/>
      <c r="I82" s="33"/>
      <c r="J82" s="16"/>
      <c r="K82" s="16"/>
      <c r="L82" s="16"/>
      <c r="M82" s="16"/>
      <c r="N82" s="16"/>
      <c r="O82" s="16"/>
      <c r="P82" s="16"/>
      <c r="Q82" s="16"/>
    </row>
    <row r="83" spans="2:17" ht="15.75" x14ac:dyDescent="0.25">
      <c r="B83" s="16"/>
      <c r="C83" s="33"/>
      <c r="D83" s="17"/>
      <c r="E83" s="16"/>
      <c r="F83" s="27"/>
      <c r="G83" s="16"/>
      <c r="H83" s="16"/>
      <c r="I83" s="33"/>
      <c r="J83" s="16"/>
      <c r="K83" s="16"/>
      <c r="L83" s="16"/>
      <c r="M83" s="16"/>
      <c r="N83" s="16"/>
      <c r="O83" s="16"/>
      <c r="P83" s="16"/>
      <c r="Q83" s="16"/>
    </row>
    <row r="84" spans="2:17" ht="15.75" x14ac:dyDescent="0.25">
      <c r="B84" s="16"/>
      <c r="C84" s="33"/>
      <c r="D84" s="17"/>
      <c r="E84" s="16"/>
      <c r="F84" s="27"/>
      <c r="G84" s="16"/>
      <c r="H84" s="16"/>
      <c r="I84" s="33"/>
      <c r="J84" s="16"/>
      <c r="K84" s="16"/>
      <c r="L84" s="16"/>
      <c r="M84" s="16"/>
      <c r="N84" s="16"/>
      <c r="O84" s="16"/>
      <c r="P84" s="16"/>
      <c r="Q84" s="16"/>
    </row>
    <row r="85" spans="2:17" ht="15.75" x14ac:dyDescent="0.25">
      <c r="B85" s="16"/>
      <c r="C85" s="33"/>
      <c r="D85" s="17"/>
      <c r="E85" s="16"/>
      <c r="F85" s="27"/>
      <c r="G85" s="16"/>
      <c r="H85" s="16"/>
      <c r="I85" s="33"/>
      <c r="J85" s="16"/>
      <c r="K85" s="16"/>
      <c r="L85" s="16"/>
      <c r="M85" s="16"/>
      <c r="N85" s="16"/>
      <c r="O85" s="16"/>
      <c r="P85" s="16"/>
      <c r="Q85" s="16"/>
    </row>
    <row r="86" spans="2:17" ht="15.75" x14ac:dyDescent="0.25">
      <c r="B86" s="16"/>
      <c r="C86" s="33"/>
      <c r="D86" s="17"/>
      <c r="E86" s="16"/>
      <c r="F86" s="27"/>
      <c r="G86" s="16"/>
      <c r="H86" s="16"/>
      <c r="I86" s="33"/>
      <c r="J86" s="16"/>
      <c r="K86" s="16"/>
      <c r="L86" s="16"/>
      <c r="M86" s="16"/>
      <c r="N86" s="16"/>
      <c r="O86" s="16"/>
      <c r="P86" s="16"/>
      <c r="Q86" s="16"/>
    </row>
    <row r="87" spans="2:17" ht="15.75" x14ac:dyDescent="0.25">
      <c r="B87" s="16"/>
      <c r="C87" s="33"/>
      <c r="D87" s="15"/>
      <c r="E87" s="16"/>
      <c r="F87" s="27"/>
      <c r="G87" s="16"/>
      <c r="H87" s="16"/>
      <c r="I87" s="33"/>
      <c r="J87" s="16"/>
      <c r="K87" s="16"/>
      <c r="L87" s="16"/>
      <c r="M87" s="16"/>
      <c r="N87" s="16"/>
      <c r="O87" s="16"/>
      <c r="P87" s="16"/>
      <c r="Q87" s="16"/>
    </row>
    <row r="88" spans="2:17" ht="15.75" x14ac:dyDescent="0.25">
      <c r="B88" s="16"/>
      <c r="C88" s="33"/>
      <c r="D88" s="15"/>
      <c r="E88" s="16"/>
      <c r="F88" s="27"/>
      <c r="G88" s="16"/>
      <c r="H88" s="16"/>
      <c r="I88" s="33"/>
      <c r="J88" s="16"/>
      <c r="K88" s="16"/>
      <c r="L88" s="16"/>
      <c r="M88" s="16"/>
      <c r="N88" s="16"/>
      <c r="O88" s="16"/>
      <c r="P88" s="16"/>
      <c r="Q88" s="16"/>
    </row>
    <row r="89" spans="2:17" ht="15.75" x14ac:dyDescent="0.25">
      <c r="B89" s="16"/>
      <c r="C89" s="33"/>
      <c r="D89" s="15"/>
      <c r="E89" s="16"/>
      <c r="F89" s="27"/>
      <c r="G89" s="16"/>
      <c r="H89" s="16"/>
      <c r="I89" s="33"/>
      <c r="J89" s="16"/>
      <c r="K89" s="16"/>
      <c r="L89" s="16"/>
      <c r="M89" s="16"/>
      <c r="N89" s="16"/>
      <c r="O89" s="16"/>
      <c r="P89" s="16"/>
      <c r="Q89" s="16"/>
    </row>
    <row r="90" spans="2:17" ht="15.75" x14ac:dyDescent="0.25">
      <c r="B90" s="16"/>
      <c r="C90" s="33"/>
      <c r="D90" s="15"/>
      <c r="E90" s="16"/>
      <c r="F90" s="27"/>
      <c r="G90" s="16"/>
      <c r="H90" s="16"/>
      <c r="I90" s="33"/>
      <c r="J90" s="16"/>
      <c r="K90" s="16"/>
      <c r="L90" s="16"/>
      <c r="M90" s="16"/>
      <c r="N90" s="16"/>
      <c r="O90" s="16"/>
      <c r="P90" s="16"/>
      <c r="Q90" s="16"/>
    </row>
    <row r="91" spans="2:17" ht="15.75" x14ac:dyDescent="0.25">
      <c r="B91" s="16"/>
      <c r="C91" s="33"/>
      <c r="D91" s="15"/>
      <c r="E91" s="16"/>
      <c r="F91" s="27"/>
      <c r="G91" s="16"/>
      <c r="H91" s="16"/>
      <c r="I91" s="33"/>
      <c r="J91" s="16"/>
      <c r="K91" s="16"/>
      <c r="L91" s="16"/>
      <c r="M91" s="16"/>
      <c r="N91" s="16"/>
      <c r="O91" s="16"/>
      <c r="P91" s="16"/>
      <c r="Q91" s="16"/>
    </row>
    <row r="92" spans="2:17" ht="15.75" x14ac:dyDescent="0.25">
      <c r="B92" s="16"/>
      <c r="C92" s="33"/>
      <c r="D92" s="15"/>
      <c r="E92" s="16"/>
      <c r="F92" s="27"/>
      <c r="G92" s="16"/>
      <c r="H92" s="16"/>
      <c r="I92" s="33"/>
      <c r="J92" s="16"/>
      <c r="K92" s="16"/>
      <c r="L92" s="16"/>
      <c r="M92" s="16"/>
      <c r="N92" s="16"/>
      <c r="O92" s="16"/>
      <c r="P92" s="16"/>
      <c r="Q92" s="16"/>
    </row>
    <row r="93" spans="2:17" ht="15.75" x14ac:dyDescent="0.25">
      <c r="B93" s="16"/>
      <c r="C93" s="33"/>
      <c r="D93" s="15"/>
      <c r="E93" s="16"/>
      <c r="F93" s="27"/>
      <c r="G93" s="16"/>
      <c r="H93" s="16"/>
      <c r="I93" s="33"/>
      <c r="J93" s="16"/>
      <c r="K93" s="16"/>
      <c r="L93" s="16"/>
      <c r="M93" s="16"/>
      <c r="N93" s="16"/>
      <c r="O93" s="16"/>
      <c r="P93" s="16"/>
      <c r="Q93" s="16"/>
    </row>
    <row r="94" spans="2:17" ht="15.75" x14ac:dyDescent="0.25">
      <c r="B94" s="16"/>
      <c r="C94" s="33"/>
      <c r="D94" s="17"/>
      <c r="E94" s="16"/>
      <c r="F94" s="27"/>
      <c r="G94" s="16"/>
      <c r="H94" s="16"/>
      <c r="I94" s="33"/>
      <c r="J94" s="16"/>
      <c r="K94" s="16"/>
      <c r="L94" s="16"/>
      <c r="M94" s="16"/>
      <c r="N94" s="16"/>
      <c r="O94" s="16"/>
      <c r="P94" s="16"/>
      <c r="Q94" s="16"/>
    </row>
    <row r="95" spans="2:17" ht="15.75" x14ac:dyDescent="0.25">
      <c r="B95" s="16"/>
      <c r="C95" s="33"/>
      <c r="D95" s="17"/>
      <c r="E95" s="16"/>
      <c r="F95" s="27"/>
      <c r="G95" s="16"/>
      <c r="H95" s="16"/>
      <c r="I95" s="33"/>
      <c r="J95" s="16"/>
      <c r="K95" s="16"/>
      <c r="L95" s="16"/>
      <c r="M95" s="16"/>
      <c r="N95" s="16"/>
      <c r="O95" s="16"/>
      <c r="P95" s="16"/>
      <c r="Q95" s="16"/>
    </row>
    <row r="96" spans="2:17" ht="15.75" x14ac:dyDescent="0.25">
      <c r="B96" s="16"/>
      <c r="C96" s="33"/>
      <c r="D96" s="17"/>
      <c r="E96" s="16"/>
      <c r="F96" s="27"/>
      <c r="G96" s="16"/>
      <c r="H96" s="16"/>
      <c r="I96" s="33"/>
      <c r="J96" s="16"/>
      <c r="K96" s="16"/>
      <c r="L96" s="16"/>
      <c r="M96" s="16"/>
      <c r="N96" s="16"/>
      <c r="O96" s="16"/>
      <c r="P96" s="16"/>
      <c r="Q96" s="16"/>
    </row>
    <row r="97" spans="2:17" ht="15.75" x14ac:dyDescent="0.25">
      <c r="B97" s="16"/>
      <c r="C97" s="33"/>
      <c r="D97" s="17"/>
      <c r="E97" s="16"/>
      <c r="F97" s="27"/>
      <c r="G97" s="16"/>
      <c r="H97" s="16"/>
      <c r="I97" s="33"/>
      <c r="J97" s="16"/>
      <c r="K97" s="16"/>
      <c r="L97" s="16"/>
      <c r="M97" s="16"/>
      <c r="N97" s="16"/>
      <c r="O97" s="16"/>
      <c r="P97" s="16"/>
      <c r="Q97" s="16"/>
    </row>
    <row r="98" spans="2:17" ht="15.75" x14ac:dyDescent="0.25">
      <c r="B98" s="16"/>
      <c r="C98" s="33"/>
      <c r="D98" s="17"/>
      <c r="E98" s="16"/>
      <c r="F98" s="27"/>
      <c r="G98" s="16"/>
      <c r="H98" s="16"/>
      <c r="I98" s="33"/>
      <c r="J98" s="16"/>
      <c r="K98" s="16"/>
      <c r="L98" s="16"/>
      <c r="M98" s="16"/>
      <c r="N98" s="16"/>
      <c r="O98" s="16"/>
      <c r="P98" s="16"/>
      <c r="Q98" s="16"/>
    </row>
    <row r="99" spans="2:17" ht="15.75" x14ac:dyDescent="0.25">
      <c r="B99" s="16"/>
      <c r="C99" s="33"/>
      <c r="D99" s="17"/>
      <c r="E99" s="16"/>
      <c r="F99" s="27"/>
      <c r="G99" s="16"/>
      <c r="H99" s="16"/>
      <c r="I99" s="33"/>
      <c r="J99" s="16"/>
      <c r="K99" s="16"/>
      <c r="L99" s="16"/>
      <c r="M99" s="16"/>
      <c r="N99" s="16"/>
      <c r="O99" s="16"/>
      <c r="P99" s="16"/>
      <c r="Q99" s="16"/>
    </row>
    <row r="100" spans="2:17" ht="15.75" x14ac:dyDescent="0.25">
      <c r="B100" s="16"/>
      <c r="C100" s="33"/>
      <c r="D100" s="17"/>
      <c r="E100" s="16"/>
      <c r="F100" s="27"/>
      <c r="G100" s="16"/>
      <c r="H100" s="16"/>
      <c r="I100" s="33"/>
      <c r="J100" s="16"/>
      <c r="K100" s="16"/>
      <c r="L100" s="16"/>
      <c r="M100" s="16"/>
      <c r="N100" s="16"/>
      <c r="O100" s="16"/>
      <c r="P100" s="16"/>
      <c r="Q100" s="16"/>
    </row>
    <row r="101" spans="2:17" ht="15.75" x14ac:dyDescent="0.25">
      <c r="B101" s="16"/>
      <c r="C101" s="33"/>
      <c r="D101" s="17"/>
      <c r="E101" s="16"/>
      <c r="F101" s="27"/>
      <c r="G101" s="16"/>
      <c r="H101" s="16"/>
      <c r="I101" s="33"/>
      <c r="J101" s="16"/>
      <c r="K101" s="16"/>
      <c r="L101" s="16"/>
      <c r="M101" s="16"/>
      <c r="N101" s="16"/>
      <c r="O101" s="16"/>
      <c r="P101" s="16"/>
      <c r="Q101" s="16"/>
    </row>
    <row r="102" spans="2:17" ht="15.75" x14ac:dyDescent="0.25">
      <c r="B102" s="16"/>
      <c r="C102" s="33"/>
      <c r="D102" s="17"/>
      <c r="E102" s="16"/>
      <c r="F102" s="27"/>
      <c r="G102" s="16"/>
      <c r="H102" s="16"/>
      <c r="I102" s="33"/>
      <c r="J102" s="16"/>
      <c r="K102" s="16"/>
      <c r="L102" s="16"/>
      <c r="M102" s="16"/>
      <c r="N102" s="16"/>
      <c r="O102" s="16"/>
      <c r="P102" s="16"/>
      <c r="Q102" s="16"/>
    </row>
    <row r="103" spans="2:17" ht="15.75" x14ac:dyDescent="0.25">
      <c r="B103" s="16"/>
      <c r="C103" s="33"/>
      <c r="D103" s="17"/>
      <c r="E103" s="16"/>
      <c r="F103" s="27"/>
      <c r="G103" s="16"/>
      <c r="H103" s="16"/>
      <c r="I103" s="33"/>
      <c r="J103" s="16"/>
      <c r="K103" s="16"/>
      <c r="L103" s="16"/>
      <c r="M103" s="16"/>
      <c r="N103" s="16"/>
      <c r="O103" s="16"/>
      <c r="P103" s="16"/>
      <c r="Q103" s="16"/>
    </row>
    <row r="104" spans="2:17" ht="15.75" x14ac:dyDescent="0.25">
      <c r="B104" s="16"/>
      <c r="C104" s="33"/>
      <c r="D104" s="17"/>
      <c r="E104" s="16"/>
      <c r="F104" s="27"/>
      <c r="G104" s="16"/>
      <c r="H104" s="16"/>
      <c r="I104" s="33"/>
      <c r="J104" s="16"/>
      <c r="K104" s="16"/>
      <c r="L104" s="16"/>
      <c r="M104" s="16"/>
      <c r="N104" s="16"/>
      <c r="O104" s="16"/>
      <c r="P104" s="16"/>
      <c r="Q104" s="16"/>
    </row>
    <row r="105" spans="2:17" ht="15.75" x14ac:dyDescent="0.25">
      <c r="B105" s="16"/>
      <c r="C105" s="33"/>
      <c r="D105" s="17"/>
      <c r="E105" s="16"/>
      <c r="F105" s="27"/>
      <c r="G105" s="16"/>
      <c r="H105" s="16"/>
      <c r="I105" s="33"/>
      <c r="J105" s="16"/>
      <c r="K105" s="16"/>
      <c r="L105" s="16"/>
      <c r="M105" s="16"/>
      <c r="N105" s="16"/>
      <c r="O105" s="16"/>
      <c r="P105" s="16"/>
      <c r="Q105" s="16"/>
    </row>
    <row r="106" spans="2:17" ht="15.75" x14ac:dyDescent="0.25">
      <c r="B106" s="16"/>
      <c r="C106" s="33"/>
      <c r="D106" s="17"/>
      <c r="E106" s="16"/>
      <c r="F106" s="27"/>
      <c r="G106" s="16"/>
      <c r="H106" s="16"/>
      <c r="I106" s="33"/>
      <c r="J106" s="16"/>
      <c r="K106" s="16"/>
      <c r="L106" s="16"/>
      <c r="M106" s="16"/>
      <c r="N106" s="16"/>
      <c r="O106" s="16"/>
      <c r="P106" s="16"/>
      <c r="Q106" s="16"/>
    </row>
    <row r="107" spans="2:17" ht="15.75" x14ac:dyDescent="0.25">
      <c r="B107" s="16"/>
      <c r="C107" s="33"/>
      <c r="D107" s="17"/>
      <c r="E107" s="16"/>
      <c r="F107" s="27"/>
      <c r="G107" s="16"/>
      <c r="H107" s="16"/>
      <c r="I107" s="33"/>
      <c r="J107" s="16"/>
      <c r="K107" s="16"/>
      <c r="L107" s="16"/>
      <c r="M107" s="16"/>
      <c r="N107" s="16"/>
      <c r="O107" s="16"/>
      <c r="P107" s="16"/>
      <c r="Q107" s="16"/>
    </row>
    <row r="108" spans="2:17" ht="15.75" x14ac:dyDescent="0.25">
      <c r="B108" s="16"/>
      <c r="C108" s="33"/>
      <c r="D108" s="17"/>
      <c r="E108" s="16"/>
      <c r="F108" s="27"/>
      <c r="G108" s="16"/>
      <c r="H108" s="16"/>
      <c r="I108" s="33"/>
      <c r="J108" s="16"/>
      <c r="K108" s="16"/>
      <c r="L108" s="16"/>
      <c r="M108" s="16"/>
      <c r="N108" s="16"/>
      <c r="O108" s="16"/>
      <c r="P108" s="16"/>
      <c r="Q108" s="16"/>
    </row>
    <row r="109" spans="2:17" ht="15.75" x14ac:dyDescent="0.25">
      <c r="B109" s="16"/>
      <c r="C109" s="33"/>
      <c r="D109" s="17"/>
      <c r="E109" s="16"/>
      <c r="F109" s="27"/>
      <c r="G109" s="16"/>
      <c r="H109" s="16"/>
      <c r="I109" s="33"/>
      <c r="J109" s="16"/>
      <c r="K109" s="16"/>
      <c r="L109" s="16"/>
      <c r="M109" s="16"/>
      <c r="N109" s="16"/>
      <c r="O109" s="16"/>
      <c r="P109" s="16"/>
      <c r="Q109" s="16"/>
    </row>
    <row r="110" spans="2:17" ht="15.75" x14ac:dyDescent="0.25">
      <c r="B110" s="16"/>
      <c r="C110" s="33"/>
      <c r="D110" s="17"/>
      <c r="E110" s="16"/>
      <c r="F110" s="27"/>
      <c r="G110" s="16"/>
      <c r="H110" s="16"/>
      <c r="I110" s="33"/>
      <c r="J110" s="16"/>
      <c r="K110" s="16"/>
      <c r="L110" s="16"/>
      <c r="M110" s="16"/>
      <c r="N110" s="16"/>
      <c r="O110" s="16"/>
      <c r="P110" s="16"/>
      <c r="Q110" s="16"/>
    </row>
    <row r="111" spans="2:17" ht="15.75" x14ac:dyDescent="0.25">
      <c r="B111" s="16"/>
      <c r="C111" s="33"/>
      <c r="D111" s="17"/>
      <c r="E111" s="16"/>
      <c r="F111" s="27"/>
      <c r="G111" s="16"/>
      <c r="H111" s="16"/>
      <c r="I111" s="33"/>
      <c r="J111" s="16"/>
      <c r="K111" s="16"/>
      <c r="L111" s="16"/>
      <c r="M111" s="16"/>
      <c r="N111" s="16"/>
      <c r="O111" s="16"/>
      <c r="P111" s="16"/>
      <c r="Q111" s="16"/>
    </row>
    <row r="112" spans="2:17" ht="15.75" x14ac:dyDescent="0.25">
      <c r="B112" s="16"/>
      <c r="C112" s="33"/>
      <c r="D112" s="17"/>
      <c r="E112" s="16"/>
      <c r="F112" s="27"/>
      <c r="G112" s="16"/>
      <c r="H112" s="16"/>
      <c r="I112" s="33"/>
      <c r="J112" s="16"/>
      <c r="K112" s="16"/>
      <c r="L112" s="16"/>
      <c r="M112" s="16"/>
      <c r="N112" s="16"/>
      <c r="O112" s="16"/>
      <c r="P112" s="16"/>
      <c r="Q112" s="16"/>
    </row>
    <row r="113" spans="2:17" ht="15.75" x14ac:dyDescent="0.25">
      <c r="B113" s="16"/>
      <c r="C113" s="33"/>
      <c r="D113" s="17"/>
      <c r="E113" s="16"/>
      <c r="F113" s="27"/>
      <c r="G113" s="16"/>
      <c r="H113" s="16"/>
      <c r="I113" s="33"/>
      <c r="J113" s="16"/>
      <c r="K113" s="16"/>
      <c r="L113" s="16"/>
      <c r="M113" s="16"/>
      <c r="N113" s="16"/>
      <c r="O113" s="16"/>
      <c r="P113" s="16"/>
      <c r="Q113" s="16"/>
    </row>
    <row r="114" spans="2:17" ht="15.75" x14ac:dyDescent="0.25">
      <c r="B114" s="16"/>
      <c r="C114" s="33"/>
      <c r="D114" s="17"/>
      <c r="E114" s="16"/>
      <c r="F114" s="27"/>
      <c r="G114" s="16"/>
      <c r="H114" s="16"/>
      <c r="I114" s="33"/>
      <c r="J114" s="16"/>
      <c r="K114" s="16"/>
      <c r="L114" s="16"/>
      <c r="M114" s="16"/>
      <c r="N114" s="16"/>
      <c r="O114" s="16"/>
      <c r="P114" s="16"/>
      <c r="Q114" s="16"/>
    </row>
    <row r="115" spans="2:17" ht="15.75" x14ac:dyDescent="0.25">
      <c r="B115" s="16"/>
      <c r="C115" s="33"/>
      <c r="D115" s="17"/>
      <c r="E115" s="16"/>
      <c r="F115" s="27"/>
      <c r="G115" s="16"/>
      <c r="H115" s="16"/>
      <c r="I115" s="33"/>
      <c r="J115" s="16"/>
      <c r="K115" s="16"/>
      <c r="L115" s="16"/>
      <c r="M115" s="16"/>
      <c r="N115" s="16"/>
      <c r="O115" s="16"/>
      <c r="P115" s="16"/>
      <c r="Q115" s="16"/>
    </row>
    <row r="116" spans="2:17" ht="15.75" x14ac:dyDescent="0.25">
      <c r="B116" s="16"/>
      <c r="C116" s="33"/>
      <c r="D116" s="17"/>
      <c r="E116" s="16"/>
      <c r="F116" s="27"/>
      <c r="G116" s="16"/>
      <c r="H116" s="16"/>
      <c r="I116" s="33"/>
      <c r="J116" s="16"/>
      <c r="K116" s="16"/>
      <c r="L116" s="16"/>
      <c r="M116" s="16"/>
      <c r="N116" s="16"/>
      <c r="O116" s="16"/>
      <c r="P116" s="16"/>
      <c r="Q116" s="16"/>
    </row>
    <row r="117" spans="2:17" ht="14.25" customHeight="1" x14ac:dyDescent="0.25">
      <c r="B117" s="16"/>
      <c r="C117" s="33"/>
      <c r="D117" s="17"/>
      <c r="E117" s="16"/>
      <c r="F117" s="27"/>
      <c r="G117" s="16"/>
      <c r="H117" s="16"/>
      <c r="I117" s="33"/>
      <c r="J117" s="16"/>
      <c r="K117" s="16"/>
      <c r="L117" s="16"/>
      <c r="M117" s="16"/>
      <c r="N117" s="16"/>
      <c r="O117" s="16"/>
      <c r="P117" s="16"/>
      <c r="Q117" s="16"/>
    </row>
    <row r="118" spans="2:17" ht="14.25" customHeight="1" x14ac:dyDescent="0.25">
      <c r="B118" s="16"/>
      <c r="C118" s="33"/>
      <c r="D118" s="17"/>
      <c r="E118" s="16"/>
      <c r="F118" s="27"/>
      <c r="G118" s="16"/>
      <c r="H118" s="16"/>
      <c r="I118" s="33"/>
      <c r="J118" s="16"/>
      <c r="K118" s="16"/>
      <c r="L118" s="16"/>
      <c r="M118" s="16"/>
      <c r="N118" s="16"/>
      <c r="O118" s="16"/>
      <c r="P118" s="16"/>
      <c r="Q118" s="16"/>
    </row>
    <row r="119" spans="2:17" ht="14.25" customHeight="1" x14ac:dyDescent="0.25">
      <c r="B119" s="16"/>
      <c r="C119" s="33"/>
      <c r="D119" s="17"/>
      <c r="E119" s="16"/>
      <c r="F119" s="27"/>
      <c r="G119" s="16"/>
      <c r="H119" s="16"/>
      <c r="I119" s="33"/>
      <c r="J119" s="16"/>
      <c r="K119" s="16"/>
      <c r="L119" s="16"/>
      <c r="M119" s="16"/>
      <c r="N119" s="16"/>
      <c r="O119" s="16"/>
      <c r="P119" s="16"/>
      <c r="Q119" s="16"/>
    </row>
    <row r="120" spans="2:17" ht="14.25" customHeight="1" x14ac:dyDescent="0.25">
      <c r="B120" s="16"/>
      <c r="C120" s="33"/>
      <c r="D120" s="17"/>
      <c r="E120" s="16"/>
      <c r="F120" s="27"/>
      <c r="G120" s="16"/>
      <c r="H120" s="16"/>
      <c r="I120" s="33"/>
      <c r="J120" s="16"/>
      <c r="K120" s="16"/>
      <c r="L120" s="16"/>
      <c r="M120" s="16"/>
      <c r="N120" s="16"/>
      <c r="O120" s="16"/>
      <c r="P120" s="16"/>
      <c r="Q120" s="16"/>
    </row>
    <row r="121" spans="2:17" ht="14.25" customHeight="1" x14ac:dyDescent="0.25">
      <c r="B121" s="16"/>
      <c r="C121" s="33"/>
      <c r="D121" s="17"/>
      <c r="E121" s="16"/>
      <c r="F121" s="27"/>
      <c r="G121" s="16"/>
      <c r="H121" s="16"/>
      <c r="I121" s="33"/>
      <c r="J121" s="16"/>
      <c r="K121" s="16"/>
      <c r="L121" s="16"/>
      <c r="M121" s="16"/>
      <c r="N121" s="16"/>
      <c r="O121" s="16"/>
      <c r="P121" s="16"/>
      <c r="Q121" s="16"/>
    </row>
    <row r="122" spans="2:17" ht="14.25" customHeight="1" x14ac:dyDescent="0.25">
      <c r="B122" s="16"/>
      <c r="C122" s="33"/>
      <c r="D122" s="17"/>
      <c r="E122" s="16"/>
      <c r="F122" s="27"/>
      <c r="G122" s="16"/>
      <c r="H122" s="16"/>
      <c r="I122" s="33"/>
      <c r="J122" s="16"/>
      <c r="K122" s="16"/>
      <c r="L122" s="16"/>
      <c r="M122" s="16"/>
      <c r="N122" s="16"/>
      <c r="O122" s="16"/>
      <c r="P122" s="16"/>
      <c r="Q122" s="16"/>
    </row>
    <row r="123" spans="2:17" ht="14.25" customHeight="1" x14ac:dyDescent="0.25">
      <c r="B123" s="16"/>
      <c r="C123" s="33"/>
      <c r="D123" s="17"/>
      <c r="E123" s="16"/>
      <c r="F123" s="27"/>
      <c r="G123" s="16"/>
      <c r="H123" s="16"/>
      <c r="I123" s="33"/>
      <c r="J123" s="16"/>
      <c r="K123" s="16"/>
      <c r="L123" s="16"/>
      <c r="M123" s="16"/>
      <c r="N123" s="16"/>
      <c r="O123" s="16"/>
      <c r="P123" s="16"/>
      <c r="Q123" s="16"/>
    </row>
    <row r="124" spans="2:17" ht="14.25" customHeight="1" x14ac:dyDescent="0.25">
      <c r="B124" s="16"/>
      <c r="C124" s="33"/>
      <c r="D124" s="17"/>
      <c r="E124" s="16"/>
      <c r="F124" s="27"/>
      <c r="G124" s="16"/>
      <c r="H124" s="16"/>
      <c r="I124" s="33"/>
      <c r="J124" s="16"/>
      <c r="K124" s="16"/>
      <c r="L124" s="16"/>
      <c r="M124" s="16"/>
      <c r="N124" s="16"/>
      <c r="O124" s="16"/>
      <c r="P124" s="16"/>
      <c r="Q124" s="16"/>
    </row>
    <row r="125" spans="2:17" ht="14.25" customHeight="1" x14ac:dyDescent="0.25">
      <c r="B125" s="16"/>
      <c r="C125" s="33"/>
      <c r="D125" s="17"/>
      <c r="E125" s="16"/>
      <c r="F125" s="27"/>
      <c r="G125" s="16"/>
      <c r="H125" s="16"/>
      <c r="I125" s="33"/>
      <c r="J125" s="16"/>
      <c r="K125" s="16"/>
      <c r="L125" s="16"/>
      <c r="M125" s="16"/>
      <c r="N125" s="16"/>
      <c r="O125" s="16"/>
      <c r="P125" s="16"/>
      <c r="Q125" s="16"/>
    </row>
    <row r="126" spans="2:17" ht="14.25" customHeight="1" x14ac:dyDescent="0.25">
      <c r="B126" s="16"/>
      <c r="C126" s="33"/>
      <c r="D126" s="17"/>
      <c r="E126" s="16"/>
      <c r="F126" s="27"/>
      <c r="G126" s="16"/>
      <c r="H126" s="16"/>
      <c r="I126" s="33"/>
      <c r="J126" s="16"/>
      <c r="K126" s="16"/>
      <c r="L126" s="16"/>
      <c r="M126" s="16"/>
      <c r="N126" s="16"/>
      <c r="O126" s="16"/>
      <c r="P126" s="16"/>
      <c r="Q126" s="16"/>
    </row>
    <row r="127" spans="2:17" ht="14.25" customHeight="1" x14ac:dyDescent="0.25">
      <c r="B127" s="16"/>
      <c r="C127" s="33"/>
      <c r="D127" s="17"/>
      <c r="E127" s="16"/>
      <c r="F127" s="27"/>
      <c r="G127" s="16"/>
      <c r="H127" s="16"/>
      <c r="I127" s="33"/>
      <c r="J127" s="16"/>
      <c r="K127" s="16"/>
      <c r="L127" s="16"/>
      <c r="M127" s="16"/>
      <c r="N127" s="16"/>
      <c r="O127" s="16"/>
      <c r="P127" s="16"/>
      <c r="Q127" s="16"/>
    </row>
    <row r="128" spans="2:17" ht="14.25" customHeight="1" x14ac:dyDescent="0.25">
      <c r="B128" s="16"/>
      <c r="C128" s="33"/>
      <c r="D128" s="17"/>
      <c r="E128" s="16"/>
      <c r="F128" s="27"/>
      <c r="G128" s="16"/>
      <c r="H128" s="16"/>
      <c r="I128" s="33"/>
      <c r="J128" s="16"/>
      <c r="K128" s="16"/>
      <c r="L128" s="16"/>
      <c r="M128" s="16"/>
      <c r="N128" s="16"/>
      <c r="O128" s="16"/>
      <c r="P128" s="16"/>
      <c r="Q128" s="16"/>
    </row>
    <row r="129" spans="2:17" ht="14.25" customHeight="1" x14ac:dyDescent="0.25">
      <c r="B129" s="16"/>
      <c r="C129" s="33"/>
      <c r="D129" s="17"/>
      <c r="E129" s="16"/>
      <c r="F129" s="27"/>
      <c r="G129" s="16"/>
      <c r="H129" s="16"/>
      <c r="I129" s="33"/>
      <c r="J129" s="16"/>
      <c r="K129" s="16"/>
      <c r="L129" s="16"/>
      <c r="M129" s="16"/>
      <c r="N129" s="16"/>
      <c r="O129" s="16"/>
      <c r="P129" s="16"/>
      <c r="Q129" s="16"/>
    </row>
    <row r="130" spans="2:17" ht="14.25" customHeight="1" x14ac:dyDescent="0.25">
      <c r="B130" s="16"/>
      <c r="C130" s="33"/>
      <c r="D130" s="17"/>
      <c r="E130" s="16"/>
      <c r="F130" s="27"/>
      <c r="G130" s="16"/>
      <c r="H130" s="16"/>
      <c r="I130" s="33"/>
      <c r="J130" s="16"/>
      <c r="K130" s="16"/>
      <c r="L130" s="16"/>
      <c r="M130" s="16"/>
      <c r="N130" s="16"/>
      <c r="O130" s="16"/>
      <c r="P130" s="16"/>
      <c r="Q130" s="16"/>
    </row>
    <row r="131" spans="2:17" ht="14.25" customHeight="1" x14ac:dyDescent="0.25">
      <c r="B131" s="16"/>
      <c r="C131" s="33"/>
      <c r="D131" s="17"/>
      <c r="E131" s="16"/>
      <c r="F131" s="27"/>
      <c r="G131" s="16"/>
      <c r="H131" s="16"/>
      <c r="I131" s="33"/>
      <c r="J131" s="16"/>
      <c r="K131" s="16"/>
      <c r="L131" s="16"/>
      <c r="M131" s="16"/>
      <c r="N131" s="16"/>
      <c r="O131" s="16"/>
      <c r="P131" s="16"/>
      <c r="Q131" s="16"/>
    </row>
    <row r="132" spans="2:17" ht="14.25" customHeight="1" x14ac:dyDescent="0.25">
      <c r="B132" s="16"/>
      <c r="C132" s="33"/>
      <c r="D132" s="17"/>
      <c r="E132" s="16"/>
      <c r="F132" s="27"/>
      <c r="G132" s="16"/>
      <c r="H132" s="16"/>
      <c r="I132" s="33"/>
      <c r="J132" s="16"/>
      <c r="K132" s="16"/>
      <c r="L132" s="16"/>
      <c r="M132" s="16"/>
      <c r="N132" s="16"/>
      <c r="O132" s="16"/>
      <c r="P132" s="16"/>
      <c r="Q132" s="16"/>
    </row>
    <row r="133" spans="2:17" ht="14.25" customHeight="1" x14ac:dyDescent="0.25">
      <c r="B133" s="16"/>
      <c r="C133" s="33"/>
      <c r="D133" s="17"/>
      <c r="E133" s="16"/>
      <c r="F133" s="27"/>
      <c r="G133" s="16"/>
      <c r="H133" s="16"/>
      <c r="I133" s="33"/>
      <c r="J133" s="16"/>
      <c r="K133" s="16"/>
      <c r="L133" s="16"/>
      <c r="M133" s="16"/>
      <c r="N133" s="16"/>
      <c r="O133" s="16"/>
      <c r="P133" s="16"/>
      <c r="Q133" s="16"/>
    </row>
    <row r="134" spans="2:17" ht="14.25" customHeight="1" x14ac:dyDescent="0.25">
      <c r="B134" s="16"/>
      <c r="C134" s="33"/>
      <c r="D134" s="17"/>
      <c r="E134" s="16"/>
      <c r="F134" s="27"/>
      <c r="G134" s="16"/>
      <c r="H134" s="16"/>
      <c r="I134" s="33"/>
      <c r="J134" s="16"/>
      <c r="K134" s="16"/>
      <c r="L134" s="16"/>
      <c r="M134" s="16"/>
      <c r="N134" s="16"/>
      <c r="O134" s="16"/>
      <c r="P134" s="16"/>
      <c r="Q134" s="16"/>
    </row>
    <row r="135" spans="2:17" ht="14.25" customHeight="1" x14ac:dyDescent="0.25">
      <c r="B135" s="16"/>
      <c r="C135" s="33"/>
      <c r="D135" s="17"/>
      <c r="E135" s="16"/>
      <c r="F135" s="27"/>
      <c r="G135" s="16"/>
      <c r="H135" s="16"/>
      <c r="I135" s="33"/>
      <c r="J135" s="16"/>
      <c r="K135" s="16"/>
      <c r="L135" s="16"/>
      <c r="M135" s="16"/>
      <c r="N135" s="16"/>
      <c r="O135" s="16"/>
      <c r="P135" s="16"/>
      <c r="Q135" s="16"/>
    </row>
    <row r="136" spans="2:17" ht="14.25" customHeight="1" x14ac:dyDescent="0.25">
      <c r="B136" s="16"/>
      <c r="C136" s="33"/>
      <c r="D136" s="17"/>
      <c r="E136" s="16"/>
      <c r="F136" s="27"/>
      <c r="G136" s="16"/>
      <c r="H136" s="16"/>
      <c r="I136" s="33"/>
      <c r="J136" s="16"/>
      <c r="K136" s="16"/>
      <c r="L136" s="16"/>
      <c r="M136" s="16"/>
      <c r="N136" s="16"/>
      <c r="O136" s="16"/>
      <c r="P136" s="16"/>
      <c r="Q136" s="16"/>
    </row>
    <row r="137" spans="2:17" ht="14.25" customHeight="1" x14ac:dyDescent="0.25">
      <c r="B137" s="16"/>
      <c r="C137" s="33"/>
      <c r="D137" s="17"/>
      <c r="E137" s="16"/>
      <c r="F137" s="27"/>
      <c r="G137" s="16"/>
      <c r="H137" s="16"/>
      <c r="I137" s="33"/>
      <c r="J137" s="16"/>
      <c r="K137" s="16"/>
      <c r="L137" s="16"/>
      <c r="M137" s="16"/>
      <c r="N137" s="16"/>
      <c r="O137" s="16"/>
      <c r="P137" s="16"/>
      <c r="Q137" s="16"/>
    </row>
    <row r="138" spans="2:17" ht="14.25" customHeight="1" x14ac:dyDescent="0.25">
      <c r="B138" s="16"/>
      <c r="C138" s="33"/>
      <c r="D138" s="17"/>
      <c r="E138" s="16"/>
      <c r="F138" s="27"/>
      <c r="G138" s="16"/>
      <c r="H138" s="16"/>
      <c r="I138" s="33"/>
      <c r="J138" s="16"/>
      <c r="K138" s="16"/>
      <c r="L138" s="16"/>
      <c r="M138" s="16"/>
      <c r="N138" s="16"/>
      <c r="O138" s="16"/>
      <c r="P138" s="16"/>
      <c r="Q138" s="16"/>
    </row>
    <row r="139" spans="2:17" ht="14.25" customHeight="1" x14ac:dyDescent="0.25">
      <c r="B139" s="16"/>
      <c r="C139" s="33"/>
      <c r="D139" s="17"/>
      <c r="E139" s="16"/>
      <c r="F139" s="27"/>
      <c r="G139" s="16"/>
      <c r="H139" s="16"/>
      <c r="I139" s="33"/>
      <c r="J139" s="16"/>
      <c r="K139" s="16"/>
      <c r="L139" s="16"/>
      <c r="M139" s="16"/>
      <c r="N139" s="16"/>
      <c r="O139" s="16"/>
      <c r="P139" s="16"/>
      <c r="Q139" s="16"/>
    </row>
    <row r="140" spans="2:17" ht="14.25" customHeight="1" x14ac:dyDescent="0.25">
      <c r="B140" s="16"/>
      <c r="C140" s="33"/>
      <c r="D140" s="17"/>
      <c r="E140" s="16"/>
      <c r="F140" s="27"/>
      <c r="G140" s="16"/>
      <c r="H140" s="16"/>
      <c r="I140" s="33"/>
      <c r="J140" s="16"/>
      <c r="K140" s="16"/>
      <c r="L140" s="16"/>
      <c r="M140" s="16"/>
      <c r="N140" s="16"/>
      <c r="O140" s="16"/>
      <c r="P140" s="16"/>
      <c r="Q140" s="16"/>
    </row>
    <row r="141" spans="2:17" ht="14.25" customHeight="1" x14ac:dyDescent="0.25">
      <c r="B141" s="16"/>
      <c r="C141" s="33"/>
      <c r="D141" s="17"/>
      <c r="E141" s="16"/>
      <c r="F141" s="27"/>
      <c r="G141" s="16"/>
      <c r="H141" s="16"/>
      <c r="I141" s="33"/>
      <c r="J141" s="16"/>
      <c r="K141" s="16"/>
      <c r="L141" s="16"/>
      <c r="M141" s="16"/>
      <c r="N141" s="16"/>
      <c r="O141" s="16"/>
      <c r="P141" s="16"/>
      <c r="Q141" s="16"/>
    </row>
    <row r="142" spans="2:17" ht="14.25" customHeight="1" x14ac:dyDescent="0.25">
      <c r="B142" s="16"/>
      <c r="C142" s="33"/>
      <c r="D142" s="17"/>
      <c r="E142" s="16"/>
      <c r="F142" s="27"/>
      <c r="G142" s="16"/>
      <c r="H142" s="16"/>
      <c r="I142" s="33"/>
      <c r="J142" s="16"/>
      <c r="K142" s="16"/>
      <c r="L142" s="16"/>
      <c r="M142" s="16"/>
      <c r="N142" s="16"/>
      <c r="O142" s="16"/>
      <c r="P142" s="16"/>
      <c r="Q142" s="16"/>
    </row>
    <row r="143" spans="2:17" ht="14.25" customHeight="1" x14ac:dyDescent="0.25">
      <c r="B143" s="16"/>
      <c r="C143" s="33"/>
      <c r="D143" s="17"/>
      <c r="E143" s="16"/>
      <c r="F143" s="27"/>
      <c r="G143" s="16"/>
      <c r="H143" s="16"/>
      <c r="I143" s="33"/>
      <c r="J143" s="16"/>
      <c r="K143" s="16"/>
      <c r="L143" s="16"/>
      <c r="M143" s="16"/>
      <c r="N143" s="16"/>
      <c r="O143" s="16"/>
      <c r="P143" s="16"/>
      <c r="Q143" s="16"/>
    </row>
    <row r="144" spans="2:17" ht="14.25" customHeight="1" x14ac:dyDescent="0.25">
      <c r="B144" s="16"/>
      <c r="C144" s="33"/>
      <c r="D144" s="17"/>
      <c r="E144" s="16"/>
      <c r="F144" s="27"/>
      <c r="G144" s="16"/>
      <c r="H144" s="16"/>
      <c r="I144" s="33"/>
      <c r="J144" s="16"/>
      <c r="K144" s="16"/>
      <c r="L144" s="16"/>
      <c r="M144" s="16"/>
      <c r="N144" s="16"/>
      <c r="O144" s="16"/>
      <c r="P144" s="16"/>
      <c r="Q144" s="16"/>
    </row>
    <row r="145" spans="2:17" ht="14.25" customHeight="1" x14ac:dyDescent="0.25">
      <c r="B145" s="16"/>
      <c r="C145" s="33"/>
      <c r="D145" s="17"/>
      <c r="E145" s="16"/>
      <c r="F145" s="27"/>
      <c r="G145" s="16"/>
      <c r="H145" s="16"/>
      <c r="I145" s="33"/>
      <c r="J145" s="16"/>
      <c r="K145" s="16"/>
      <c r="L145" s="16"/>
      <c r="M145" s="16"/>
      <c r="N145" s="16"/>
      <c r="O145" s="16"/>
      <c r="P145" s="16"/>
      <c r="Q145" s="16"/>
    </row>
    <row r="146" spans="2:17" ht="14.25" customHeight="1" x14ac:dyDescent="0.25">
      <c r="B146" s="16"/>
      <c r="C146" s="33"/>
      <c r="D146" s="17"/>
      <c r="E146" s="16"/>
      <c r="F146" s="27"/>
      <c r="G146" s="16"/>
      <c r="H146" s="16"/>
      <c r="I146" s="33"/>
      <c r="J146" s="16"/>
      <c r="K146" s="16"/>
      <c r="L146" s="16"/>
      <c r="M146" s="16"/>
      <c r="N146" s="16"/>
      <c r="O146" s="16"/>
      <c r="P146" s="16"/>
      <c r="Q146" s="16"/>
    </row>
    <row r="147" spans="2:17" ht="14.25" customHeight="1" x14ac:dyDescent="0.25">
      <c r="B147" s="16"/>
      <c r="C147" s="33"/>
      <c r="D147" s="17"/>
      <c r="E147" s="16"/>
      <c r="F147" s="27"/>
      <c r="G147" s="16"/>
      <c r="H147" s="16"/>
      <c r="I147" s="33"/>
      <c r="J147" s="16"/>
      <c r="K147" s="16"/>
      <c r="L147" s="16"/>
      <c r="M147" s="16"/>
      <c r="N147" s="16"/>
      <c r="O147" s="16"/>
      <c r="P147" s="16"/>
      <c r="Q147" s="16"/>
    </row>
    <row r="148" spans="2:17" ht="14.25" customHeight="1" x14ac:dyDescent="0.25">
      <c r="B148" s="16"/>
      <c r="C148" s="33"/>
      <c r="D148" s="17"/>
      <c r="E148" s="16"/>
      <c r="F148" s="27"/>
      <c r="G148" s="16"/>
      <c r="H148" s="16"/>
      <c r="I148" s="33"/>
      <c r="J148" s="16"/>
      <c r="K148" s="16"/>
      <c r="L148" s="16"/>
      <c r="M148" s="16"/>
      <c r="N148" s="16"/>
      <c r="O148" s="16"/>
      <c r="P148" s="16"/>
      <c r="Q148" s="16"/>
    </row>
    <row r="149" spans="2:17" ht="14.25" customHeight="1" x14ac:dyDescent="0.25">
      <c r="B149" s="16"/>
      <c r="C149" s="33"/>
      <c r="D149" s="17"/>
      <c r="E149" s="16"/>
      <c r="F149" s="27"/>
      <c r="G149" s="16"/>
      <c r="H149" s="16"/>
      <c r="I149" s="33"/>
      <c r="J149" s="16"/>
      <c r="K149" s="16"/>
      <c r="L149" s="16"/>
      <c r="M149" s="16"/>
      <c r="N149" s="16"/>
      <c r="O149" s="16"/>
      <c r="P149" s="16"/>
      <c r="Q149" s="16"/>
    </row>
    <row r="150" spans="2:17" ht="14.25" customHeight="1" x14ac:dyDescent="0.25">
      <c r="B150" s="16"/>
      <c r="C150" s="33"/>
      <c r="D150" s="17"/>
      <c r="E150" s="16"/>
      <c r="F150" s="27"/>
      <c r="G150" s="16"/>
      <c r="H150" s="16"/>
      <c r="I150" s="33"/>
      <c r="J150" s="16"/>
      <c r="K150" s="16"/>
      <c r="L150" s="16"/>
      <c r="M150" s="16"/>
      <c r="N150" s="16"/>
      <c r="O150" s="16"/>
      <c r="P150" s="16"/>
      <c r="Q150" s="16"/>
    </row>
    <row r="151" spans="2:17" ht="14.25" customHeight="1" x14ac:dyDescent="0.25">
      <c r="B151" s="16"/>
      <c r="C151" s="33"/>
      <c r="D151" s="17"/>
      <c r="E151" s="16"/>
      <c r="F151" s="27"/>
      <c r="G151" s="16"/>
      <c r="H151" s="16"/>
      <c r="I151" s="33"/>
      <c r="J151" s="16"/>
      <c r="K151" s="16"/>
      <c r="L151" s="16"/>
      <c r="M151" s="16"/>
      <c r="N151" s="16"/>
      <c r="O151" s="16"/>
      <c r="P151" s="16"/>
      <c r="Q151" s="16"/>
    </row>
    <row r="152" spans="2:17" ht="14.25" customHeight="1" x14ac:dyDescent="0.25">
      <c r="B152" s="16"/>
      <c r="C152" s="33"/>
      <c r="D152" s="17"/>
      <c r="E152" s="16"/>
      <c r="F152" s="27"/>
      <c r="G152" s="16"/>
      <c r="H152" s="16"/>
      <c r="I152" s="33"/>
      <c r="J152" s="16"/>
      <c r="K152" s="16"/>
      <c r="L152" s="16"/>
      <c r="M152" s="16"/>
      <c r="N152" s="16"/>
      <c r="O152" s="16"/>
      <c r="P152" s="16"/>
      <c r="Q152" s="16"/>
    </row>
    <row r="153" spans="2:17" ht="14.25" customHeight="1" x14ac:dyDescent="0.25">
      <c r="B153" s="16"/>
      <c r="C153" s="33"/>
      <c r="D153" s="17"/>
      <c r="E153" s="16"/>
      <c r="F153" s="27"/>
      <c r="G153" s="16"/>
      <c r="H153" s="16"/>
      <c r="I153" s="33"/>
      <c r="J153" s="16"/>
      <c r="K153" s="16"/>
      <c r="L153" s="16"/>
      <c r="M153" s="16"/>
      <c r="N153" s="16"/>
      <c r="O153" s="16"/>
      <c r="P153" s="16"/>
      <c r="Q153" s="16"/>
    </row>
    <row r="154" spans="2:17" ht="14.25" customHeight="1" x14ac:dyDescent="0.25">
      <c r="B154" s="16"/>
      <c r="C154" s="33"/>
      <c r="D154" s="17"/>
      <c r="E154" s="16"/>
      <c r="F154" s="27"/>
      <c r="G154" s="16"/>
      <c r="H154" s="16"/>
      <c r="I154" s="33"/>
      <c r="J154" s="16"/>
      <c r="K154" s="16"/>
      <c r="L154" s="16"/>
      <c r="M154" s="16"/>
      <c r="N154" s="16"/>
      <c r="O154" s="16"/>
      <c r="P154" s="16"/>
      <c r="Q154" s="16"/>
    </row>
    <row r="155" spans="2:17" ht="14.25" customHeight="1" x14ac:dyDescent="0.25">
      <c r="B155" s="16"/>
      <c r="C155" s="33"/>
      <c r="D155" s="17"/>
      <c r="E155" s="16"/>
      <c r="F155" s="27"/>
      <c r="G155" s="16"/>
      <c r="H155" s="16"/>
      <c r="I155" s="33"/>
      <c r="J155" s="16"/>
      <c r="K155" s="16"/>
      <c r="L155" s="16"/>
      <c r="M155" s="16"/>
      <c r="N155" s="16"/>
      <c r="O155" s="16"/>
      <c r="P155" s="16"/>
      <c r="Q155" s="16"/>
    </row>
    <row r="156" spans="2:17" ht="14.25" customHeight="1" x14ac:dyDescent="0.25">
      <c r="B156" s="16"/>
      <c r="C156" s="33"/>
      <c r="D156" s="17"/>
      <c r="E156" s="16"/>
      <c r="F156" s="27"/>
      <c r="G156" s="16"/>
      <c r="H156" s="16"/>
      <c r="I156" s="33"/>
      <c r="J156" s="16"/>
      <c r="K156" s="16"/>
      <c r="L156" s="16"/>
      <c r="M156" s="16"/>
      <c r="N156" s="16"/>
      <c r="O156" s="16"/>
      <c r="P156" s="16"/>
      <c r="Q156" s="16"/>
    </row>
    <row r="157" spans="2:17" ht="14.25" customHeight="1" x14ac:dyDescent="0.25">
      <c r="B157" s="16"/>
      <c r="C157" s="33"/>
      <c r="D157" s="17"/>
      <c r="E157" s="16"/>
      <c r="F157" s="27"/>
      <c r="G157" s="16"/>
      <c r="H157" s="16"/>
      <c r="I157" s="33"/>
      <c r="J157" s="16"/>
      <c r="K157" s="16"/>
      <c r="L157" s="16"/>
      <c r="M157" s="16"/>
      <c r="N157" s="16"/>
      <c r="O157" s="16"/>
      <c r="P157" s="16"/>
      <c r="Q157" s="16"/>
    </row>
    <row r="158" spans="2:17" ht="14.25" customHeight="1" x14ac:dyDescent="0.25">
      <c r="B158" s="16"/>
      <c r="C158" s="33"/>
      <c r="D158" s="17"/>
      <c r="E158" s="16"/>
      <c r="F158" s="27"/>
      <c r="G158" s="16"/>
      <c r="H158" s="16"/>
      <c r="I158" s="33"/>
      <c r="J158" s="16"/>
      <c r="K158" s="16"/>
      <c r="L158" s="16"/>
      <c r="M158" s="16"/>
      <c r="N158" s="16"/>
      <c r="O158" s="16"/>
      <c r="P158" s="16"/>
      <c r="Q158" s="16"/>
    </row>
    <row r="159" spans="2:17" ht="14.25" customHeight="1" x14ac:dyDescent="0.25">
      <c r="B159" s="16"/>
      <c r="C159" s="33"/>
      <c r="D159" s="17"/>
      <c r="E159" s="16"/>
      <c r="F159" s="27"/>
      <c r="G159" s="16"/>
      <c r="H159" s="16"/>
      <c r="I159" s="33"/>
      <c r="J159" s="16"/>
      <c r="K159" s="16"/>
      <c r="L159" s="16"/>
      <c r="M159" s="16"/>
      <c r="N159" s="16"/>
      <c r="O159" s="16"/>
      <c r="P159" s="16"/>
      <c r="Q159" s="16"/>
    </row>
    <row r="160" spans="2:17" ht="14.25" customHeight="1" x14ac:dyDescent="0.25">
      <c r="B160" s="16"/>
      <c r="C160" s="33"/>
      <c r="D160" s="17"/>
      <c r="E160" s="16"/>
      <c r="F160" s="27"/>
      <c r="G160" s="16"/>
      <c r="H160" s="16"/>
      <c r="I160" s="33"/>
      <c r="J160" s="16"/>
      <c r="K160" s="16"/>
      <c r="L160" s="16"/>
      <c r="M160" s="16"/>
      <c r="N160" s="16"/>
      <c r="O160" s="16"/>
      <c r="P160" s="16"/>
      <c r="Q160" s="16"/>
    </row>
    <row r="161" spans="2:17" ht="14.25" customHeight="1" x14ac:dyDescent="0.25">
      <c r="B161" s="16"/>
      <c r="C161" s="33"/>
      <c r="D161" s="17"/>
      <c r="E161" s="16"/>
      <c r="F161" s="27"/>
      <c r="G161" s="16"/>
      <c r="H161" s="16"/>
      <c r="I161" s="33"/>
      <c r="J161" s="16"/>
      <c r="K161" s="16"/>
      <c r="L161" s="16"/>
      <c r="M161" s="16"/>
      <c r="N161" s="16"/>
      <c r="O161" s="16"/>
      <c r="P161" s="16"/>
      <c r="Q161" s="16"/>
    </row>
    <row r="162" spans="2:17" ht="14.25" customHeight="1" x14ac:dyDescent="0.25">
      <c r="B162" s="16"/>
      <c r="C162" s="33"/>
      <c r="D162" s="17"/>
      <c r="E162" s="16"/>
      <c r="F162" s="27"/>
      <c r="G162" s="16"/>
      <c r="H162" s="16"/>
      <c r="I162" s="33"/>
      <c r="J162" s="16"/>
      <c r="K162" s="16"/>
      <c r="L162" s="16"/>
      <c r="M162" s="16"/>
      <c r="N162" s="16"/>
      <c r="O162" s="16"/>
      <c r="P162" s="16"/>
      <c r="Q162" s="16"/>
    </row>
    <row r="163" spans="2:17" ht="14.25" customHeight="1" x14ac:dyDescent="0.25">
      <c r="B163" s="16"/>
      <c r="C163" s="33"/>
      <c r="D163" s="17"/>
      <c r="E163" s="16"/>
      <c r="F163" s="27"/>
      <c r="G163" s="16"/>
      <c r="H163" s="16"/>
      <c r="I163" s="33"/>
      <c r="J163" s="16"/>
      <c r="K163" s="16"/>
      <c r="L163" s="16"/>
      <c r="M163" s="16"/>
      <c r="N163" s="16"/>
      <c r="O163" s="16"/>
      <c r="P163" s="16"/>
      <c r="Q163" s="16"/>
    </row>
    <row r="164" spans="2:17" ht="14.25" customHeight="1" x14ac:dyDescent="0.25">
      <c r="B164" s="16"/>
      <c r="C164" s="33"/>
      <c r="D164" s="17"/>
      <c r="E164" s="16"/>
      <c r="F164" s="27"/>
      <c r="G164" s="16"/>
      <c r="H164" s="16"/>
      <c r="I164" s="33"/>
      <c r="J164" s="16"/>
      <c r="K164" s="16"/>
      <c r="L164" s="16"/>
      <c r="M164" s="16"/>
      <c r="N164" s="16"/>
      <c r="O164" s="16"/>
      <c r="P164" s="16"/>
      <c r="Q164" s="16"/>
    </row>
    <row r="165" spans="2:17" ht="14.25" customHeight="1" x14ac:dyDescent="0.25">
      <c r="B165" s="16"/>
      <c r="C165" s="33"/>
      <c r="D165" s="17"/>
      <c r="E165" s="16"/>
      <c r="F165" s="27"/>
      <c r="G165" s="16"/>
      <c r="H165" s="16"/>
      <c r="I165" s="33"/>
      <c r="J165" s="16"/>
      <c r="K165" s="16"/>
      <c r="L165" s="16"/>
      <c r="M165" s="16"/>
      <c r="N165" s="16"/>
      <c r="O165" s="16"/>
      <c r="P165" s="16"/>
      <c r="Q165" s="16"/>
    </row>
    <row r="166" spans="2:17" ht="14.25" customHeight="1" x14ac:dyDescent="0.25">
      <c r="B166" s="16"/>
      <c r="C166" s="33"/>
      <c r="D166" s="17"/>
      <c r="E166" s="16"/>
      <c r="F166" s="27"/>
      <c r="G166" s="16"/>
      <c r="H166" s="16"/>
      <c r="I166" s="33"/>
      <c r="J166" s="16"/>
      <c r="K166" s="16"/>
      <c r="L166" s="16"/>
      <c r="M166" s="16"/>
      <c r="N166" s="16"/>
      <c r="O166" s="16"/>
      <c r="P166" s="16"/>
      <c r="Q166" s="16"/>
    </row>
    <row r="167" spans="2:17" ht="14.25" customHeight="1" x14ac:dyDescent="0.25">
      <c r="B167" s="16"/>
      <c r="C167" s="33"/>
      <c r="D167" s="17"/>
      <c r="E167" s="16"/>
      <c r="F167" s="27"/>
      <c r="G167" s="16"/>
      <c r="H167" s="16"/>
      <c r="I167" s="33"/>
      <c r="J167" s="16"/>
      <c r="K167" s="16"/>
      <c r="L167" s="16"/>
      <c r="M167" s="16"/>
      <c r="N167" s="16"/>
      <c r="O167" s="16"/>
      <c r="P167" s="16"/>
      <c r="Q167" s="16"/>
    </row>
    <row r="168" spans="2:17" ht="14.25" customHeight="1" x14ac:dyDescent="0.25">
      <c r="B168" s="16"/>
      <c r="C168" s="33"/>
      <c r="D168" s="17"/>
      <c r="E168" s="16"/>
      <c r="F168" s="27"/>
      <c r="G168" s="16"/>
      <c r="H168" s="16"/>
      <c r="I168" s="33"/>
      <c r="J168" s="16"/>
      <c r="K168" s="16"/>
      <c r="L168" s="16"/>
      <c r="M168" s="16"/>
      <c r="N168" s="16"/>
      <c r="O168" s="16"/>
      <c r="P168" s="16"/>
      <c r="Q168" s="16"/>
    </row>
    <row r="169" spans="2:17" ht="14.25" customHeight="1" x14ac:dyDescent="0.25">
      <c r="B169" s="16"/>
      <c r="C169" s="33"/>
      <c r="D169" s="17"/>
      <c r="E169" s="16"/>
      <c r="F169" s="27"/>
      <c r="G169" s="16"/>
      <c r="H169" s="16"/>
      <c r="I169" s="33"/>
      <c r="J169" s="16"/>
      <c r="K169" s="16"/>
      <c r="L169" s="16"/>
      <c r="M169" s="16"/>
      <c r="N169" s="16"/>
      <c r="O169" s="16"/>
      <c r="P169" s="16"/>
      <c r="Q169" s="16"/>
    </row>
    <row r="170" spans="2:17" ht="14.25" customHeight="1" x14ac:dyDescent="0.25">
      <c r="B170" s="16"/>
      <c r="C170" s="33"/>
      <c r="D170" s="17"/>
      <c r="E170" s="16"/>
      <c r="F170" s="27"/>
      <c r="G170" s="16"/>
      <c r="H170" s="16"/>
      <c r="I170" s="33"/>
      <c r="J170" s="16"/>
      <c r="K170" s="16"/>
      <c r="L170" s="16"/>
      <c r="M170" s="16"/>
      <c r="N170" s="16"/>
      <c r="O170" s="16"/>
      <c r="P170" s="16"/>
      <c r="Q170" s="16"/>
    </row>
    <row r="171" spans="2:17" ht="14.25" customHeight="1" x14ac:dyDescent="0.25">
      <c r="B171" s="16"/>
      <c r="C171" s="33"/>
      <c r="D171" s="17"/>
      <c r="E171" s="16"/>
      <c r="F171" s="27"/>
      <c r="G171" s="16"/>
      <c r="H171" s="16"/>
      <c r="I171" s="33"/>
      <c r="J171" s="16"/>
      <c r="K171" s="16"/>
      <c r="L171" s="16"/>
      <c r="M171" s="16"/>
      <c r="N171" s="16"/>
      <c r="O171" s="16"/>
      <c r="P171" s="16"/>
      <c r="Q171" s="16"/>
    </row>
    <row r="172" spans="2:17" ht="14.25" customHeight="1" x14ac:dyDescent="0.25">
      <c r="B172" s="16"/>
      <c r="C172" s="33"/>
      <c r="D172" s="17"/>
      <c r="E172" s="16"/>
      <c r="F172" s="27"/>
      <c r="G172" s="16"/>
      <c r="H172" s="16"/>
      <c r="I172" s="33"/>
      <c r="J172" s="16"/>
      <c r="K172" s="16"/>
      <c r="L172" s="16"/>
      <c r="M172" s="16"/>
      <c r="N172" s="16"/>
      <c r="O172" s="16"/>
      <c r="P172" s="16"/>
      <c r="Q172" s="16"/>
    </row>
    <row r="173" spans="2:17" ht="14.25" customHeight="1" x14ac:dyDescent="0.25">
      <c r="B173" s="16"/>
      <c r="C173" s="33"/>
      <c r="D173" s="17"/>
      <c r="E173" s="16"/>
      <c r="F173" s="27"/>
      <c r="G173" s="16"/>
      <c r="H173" s="16"/>
      <c r="I173" s="33"/>
      <c r="J173" s="16"/>
      <c r="K173" s="16"/>
      <c r="L173" s="16"/>
      <c r="M173" s="16"/>
      <c r="N173" s="16"/>
      <c r="O173" s="16"/>
      <c r="P173" s="16"/>
      <c r="Q173" s="16"/>
    </row>
    <row r="174" spans="2:17" ht="14.25" customHeight="1" x14ac:dyDescent="0.25">
      <c r="B174" s="16"/>
      <c r="C174" s="33"/>
      <c r="D174" s="17"/>
      <c r="E174" s="16"/>
      <c r="F174" s="27"/>
      <c r="G174" s="16"/>
      <c r="H174" s="16"/>
      <c r="I174" s="33"/>
      <c r="J174" s="16"/>
      <c r="K174" s="16"/>
      <c r="L174" s="16"/>
      <c r="M174" s="16"/>
      <c r="N174" s="16"/>
      <c r="O174" s="16"/>
      <c r="P174" s="16"/>
      <c r="Q174" s="16"/>
    </row>
    <row r="175" spans="2:17" ht="14.25" customHeight="1" x14ac:dyDescent="0.25">
      <c r="B175" s="16"/>
      <c r="C175" s="33"/>
      <c r="D175" s="17"/>
      <c r="E175" s="16"/>
      <c r="F175" s="27"/>
      <c r="G175" s="16"/>
      <c r="H175" s="16"/>
      <c r="I175" s="33"/>
      <c r="J175" s="16"/>
      <c r="K175" s="16"/>
      <c r="L175" s="16"/>
      <c r="M175" s="16"/>
      <c r="N175" s="16"/>
      <c r="O175" s="16"/>
      <c r="P175" s="16"/>
      <c r="Q175" s="16"/>
    </row>
    <row r="176" spans="2:17" ht="14.25" customHeight="1" x14ac:dyDescent="0.25">
      <c r="B176" s="16"/>
      <c r="C176" s="33"/>
      <c r="D176" s="17"/>
      <c r="E176" s="16"/>
      <c r="F176" s="27"/>
      <c r="G176" s="16"/>
      <c r="H176" s="16"/>
      <c r="I176" s="33"/>
      <c r="J176" s="16"/>
      <c r="K176" s="16"/>
      <c r="L176" s="16"/>
      <c r="M176" s="16"/>
      <c r="N176" s="16"/>
      <c r="O176" s="16"/>
      <c r="P176" s="16"/>
      <c r="Q176" s="16"/>
    </row>
    <row r="177" spans="2:17" ht="14.25" customHeight="1" x14ac:dyDescent="0.25">
      <c r="B177" s="16"/>
      <c r="C177" s="33"/>
      <c r="D177" s="17"/>
      <c r="E177" s="16"/>
      <c r="F177" s="27"/>
      <c r="G177" s="16"/>
      <c r="H177" s="16"/>
      <c r="I177" s="33"/>
      <c r="J177" s="16"/>
      <c r="K177" s="16"/>
      <c r="L177" s="16"/>
      <c r="M177" s="16"/>
      <c r="N177" s="16"/>
      <c r="O177" s="16"/>
      <c r="P177" s="16"/>
      <c r="Q177" s="16"/>
    </row>
    <row r="178" spans="2:17" ht="14.25" customHeight="1" x14ac:dyDescent="0.25">
      <c r="B178" s="16"/>
      <c r="C178" s="33"/>
      <c r="D178" s="17"/>
      <c r="E178" s="16"/>
      <c r="F178" s="27"/>
      <c r="G178" s="16"/>
      <c r="H178" s="16"/>
      <c r="I178" s="33"/>
      <c r="J178" s="16"/>
      <c r="K178" s="16"/>
      <c r="L178" s="16"/>
      <c r="M178" s="16"/>
      <c r="N178" s="16"/>
      <c r="O178" s="16"/>
      <c r="P178" s="16"/>
      <c r="Q178" s="16"/>
    </row>
    <row r="179" spans="2:17" ht="14.25" customHeight="1" x14ac:dyDescent="0.25">
      <c r="B179" s="16"/>
      <c r="C179" s="33"/>
      <c r="D179" s="17"/>
      <c r="E179" s="16"/>
      <c r="F179" s="27"/>
      <c r="G179" s="16"/>
      <c r="H179" s="16"/>
      <c r="I179" s="33"/>
      <c r="J179" s="16"/>
      <c r="K179" s="16"/>
      <c r="L179" s="16"/>
      <c r="M179" s="16"/>
      <c r="N179" s="16"/>
      <c r="O179" s="16"/>
      <c r="P179" s="16"/>
      <c r="Q179" s="16"/>
    </row>
    <row r="180" spans="2:17" ht="14.25" customHeight="1" x14ac:dyDescent="0.25">
      <c r="B180" s="16"/>
      <c r="C180" s="33"/>
      <c r="D180" s="17"/>
      <c r="E180" s="16"/>
      <c r="F180" s="27"/>
      <c r="G180" s="16"/>
      <c r="H180" s="16"/>
      <c r="I180" s="33"/>
      <c r="J180" s="16"/>
      <c r="K180" s="16"/>
      <c r="L180" s="16"/>
      <c r="M180" s="16"/>
      <c r="N180" s="16"/>
      <c r="O180" s="16"/>
      <c r="P180" s="16"/>
      <c r="Q180" s="16"/>
    </row>
    <row r="181" spans="2:17" ht="14.25" customHeight="1" x14ac:dyDescent="0.25">
      <c r="B181" s="16"/>
      <c r="C181" s="33"/>
      <c r="D181" s="17"/>
      <c r="E181" s="16"/>
      <c r="F181" s="27"/>
      <c r="G181" s="16"/>
      <c r="H181" s="16"/>
      <c r="I181" s="33"/>
      <c r="J181" s="16"/>
      <c r="K181" s="16"/>
      <c r="L181" s="16"/>
      <c r="M181" s="16"/>
      <c r="N181" s="16"/>
      <c r="O181" s="16"/>
      <c r="P181" s="16"/>
      <c r="Q181" s="16"/>
    </row>
    <row r="182" spans="2:17" ht="14.25" customHeight="1" x14ac:dyDescent="0.25">
      <c r="B182" s="16"/>
      <c r="C182" s="33"/>
      <c r="D182" s="17"/>
      <c r="E182" s="16"/>
      <c r="F182" s="27"/>
      <c r="G182" s="16"/>
      <c r="H182" s="16"/>
      <c r="I182" s="33"/>
      <c r="J182" s="16"/>
      <c r="K182" s="16"/>
      <c r="L182" s="16"/>
      <c r="M182" s="16"/>
      <c r="N182" s="16"/>
      <c r="O182" s="16"/>
      <c r="P182" s="16"/>
      <c r="Q182" s="16"/>
    </row>
    <row r="183" spans="2:17" ht="14.25" customHeight="1" x14ac:dyDescent="0.25">
      <c r="B183" s="16"/>
      <c r="C183" s="33"/>
      <c r="D183" s="17"/>
      <c r="E183" s="16"/>
      <c r="F183" s="27"/>
      <c r="G183" s="16"/>
      <c r="H183" s="16"/>
      <c r="I183" s="33"/>
      <c r="J183" s="16"/>
      <c r="K183" s="16"/>
      <c r="L183" s="16"/>
      <c r="M183" s="16"/>
      <c r="N183" s="16"/>
      <c r="O183" s="16"/>
      <c r="P183" s="16"/>
      <c r="Q183" s="16"/>
    </row>
    <row r="184" spans="2:17" ht="14.25" customHeight="1" x14ac:dyDescent="0.25">
      <c r="B184" s="16"/>
      <c r="C184" s="33"/>
      <c r="D184" s="17"/>
      <c r="E184" s="16"/>
      <c r="F184" s="27"/>
      <c r="G184" s="16"/>
      <c r="H184" s="16"/>
      <c r="I184" s="33"/>
      <c r="J184" s="16"/>
      <c r="K184" s="16"/>
      <c r="L184" s="16"/>
      <c r="M184" s="16"/>
      <c r="N184" s="16"/>
      <c r="O184" s="16"/>
      <c r="P184" s="16"/>
      <c r="Q184" s="16"/>
    </row>
    <row r="185" spans="2:17" ht="14.25" customHeight="1" x14ac:dyDescent="0.25">
      <c r="B185" s="16"/>
      <c r="C185" s="33"/>
      <c r="D185" s="17"/>
      <c r="E185" s="16"/>
      <c r="F185" s="27"/>
      <c r="G185" s="16"/>
      <c r="H185" s="16"/>
      <c r="I185" s="33"/>
      <c r="J185" s="16"/>
      <c r="K185" s="16"/>
      <c r="L185" s="16"/>
      <c r="M185" s="16"/>
      <c r="N185" s="16"/>
      <c r="O185" s="16"/>
      <c r="P185" s="16"/>
      <c r="Q185" s="16"/>
    </row>
    <row r="186" spans="2:17" ht="14.25" customHeight="1" x14ac:dyDescent="0.25">
      <c r="B186" s="16"/>
      <c r="C186" s="33"/>
      <c r="D186" s="17"/>
      <c r="E186" s="16"/>
      <c r="F186" s="27"/>
      <c r="G186" s="16"/>
      <c r="H186" s="16"/>
      <c r="I186" s="33"/>
      <c r="J186" s="16"/>
      <c r="K186" s="16"/>
      <c r="L186" s="16"/>
      <c r="M186" s="16"/>
      <c r="N186" s="16"/>
      <c r="O186" s="16"/>
      <c r="P186" s="16"/>
      <c r="Q186" s="16"/>
    </row>
    <row r="187" spans="2:17" ht="14.25" customHeight="1" x14ac:dyDescent="0.25">
      <c r="B187" s="16"/>
      <c r="C187" s="33"/>
      <c r="D187" s="17"/>
      <c r="E187" s="16"/>
      <c r="F187" s="27"/>
      <c r="G187" s="16"/>
      <c r="H187" s="16"/>
      <c r="I187" s="33"/>
      <c r="J187" s="16"/>
      <c r="K187" s="16"/>
      <c r="L187" s="16"/>
      <c r="M187" s="16"/>
      <c r="N187" s="16"/>
      <c r="O187" s="16"/>
      <c r="P187" s="16"/>
      <c r="Q187" s="16"/>
    </row>
    <row r="188" spans="2:17" ht="14.25" customHeight="1" x14ac:dyDescent="0.25">
      <c r="B188" s="16"/>
      <c r="C188" s="33"/>
      <c r="D188" s="17"/>
      <c r="E188" s="16"/>
      <c r="F188" s="27"/>
      <c r="G188" s="16"/>
      <c r="H188" s="16"/>
      <c r="I188" s="33"/>
      <c r="J188" s="16"/>
      <c r="K188" s="16"/>
      <c r="L188" s="16"/>
      <c r="M188" s="16"/>
      <c r="N188" s="16"/>
      <c r="O188" s="16"/>
      <c r="P188" s="16"/>
      <c r="Q188" s="16"/>
    </row>
    <row r="189" spans="2:17" ht="14.25" customHeight="1" x14ac:dyDescent="0.25">
      <c r="B189" s="16"/>
      <c r="C189" s="33"/>
      <c r="D189" s="17"/>
      <c r="E189" s="16"/>
      <c r="F189" s="27"/>
      <c r="G189" s="16"/>
      <c r="H189" s="16"/>
      <c r="I189" s="33"/>
      <c r="J189" s="16"/>
      <c r="K189" s="16"/>
      <c r="L189" s="16"/>
      <c r="M189" s="16"/>
      <c r="N189" s="16"/>
      <c r="O189" s="16"/>
      <c r="P189" s="16"/>
      <c r="Q189" s="16"/>
    </row>
    <row r="190" spans="2:17" ht="14.25" customHeight="1" x14ac:dyDescent="0.25">
      <c r="B190" s="16"/>
      <c r="C190" s="33"/>
      <c r="D190" s="17"/>
      <c r="E190" s="16"/>
      <c r="F190" s="27"/>
      <c r="G190" s="16"/>
      <c r="H190" s="16"/>
      <c r="I190" s="33"/>
      <c r="J190" s="16"/>
      <c r="K190" s="16"/>
      <c r="L190" s="16"/>
      <c r="M190" s="16"/>
      <c r="N190" s="16"/>
      <c r="O190" s="16"/>
      <c r="P190" s="16"/>
      <c r="Q190" s="16"/>
    </row>
    <row r="191" spans="2:17" ht="14.25" customHeight="1" x14ac:dyDescent="0.25">
      <c r="B191" s="16"/>
      <c r="C191" s="33"/>
      <c r="D191" s="17"/>
      <c r="E191" s="16"/>
      <c r="F191" s="27"/>
      <c r="G191" s="16"/>
      <c r="H191" s="16"/>
      <c r="I191" s="33"/>
      <c r="J191" s="16"/>
      <c r="K191" s="16"/>
      <c r="L191" s="16"/>
      <c r="M191" s="16"/>
      <c r="N191" s="16"/>
      <c r="O191" s="16"/>
      <c r="P191" s="16"/>
      <c r="Q191" s="16"/>
    </row>
    <row r="192" spans="2:17" ht="14.25" customHeight="1" x14ac:dyDescent="0.25">
      <c r="B192" s="16"/>
      <c r="C192" s="33"/>
      <c r="D192" s="17"/>
      <c r="E192" s="16"/>
      <c r="F192" s="27"/>
      <c r="G192" s="16"/>
      <c r="H192" s="16"/>
      <c r="I192" s="33"/>
      <c r="J192" s="16"/>
      <c r="K192" s="16"/>
      <c r="L192" s="16"/>
      <c r="M192" s="16"/>
      <c r="N192" s="16"/>
      <c r="O192" s="16"/>
      <c r="P192" s="16"/>
      <c r="Q192" s="16"/>
    </row>
    <row r="193" spans="2:17" ht="14.25" customHeight="1" x14ac:dyDescent="0.25">
      <c r="B193" s="16"/>
      <c r="C193" s="33"/>
      <c r="D193" s="17"/>
      <c r="E193" s="16"/>
      <c r="F193" s="27"/>
      <c r="G193" s="16"/>
      <c r="H193" s="16"/>
      <c r="I193" s="33"/>
      <c r="J193" s="16"/>
      <c r="K193" s="16"/>
      <c r="L193" s="16"/>
      <c r="M193" s="16"/>
      <c r="N193" s="16"/>
      <c r="O193" s="16"/>
      <c r="P193" s="16"/>
      <c r="Q193" s="16"/>
    </row>
    <row r="194" spans="2:17" ht="14.25" customHeight="1" x14ac:dyDescent="0.25">
      <c r="B194" s="16"/>
      <c r="C194" s="33"/>
      <c r="D194" s="17"/>
      <c r="E194" s="16"/>
      <c r="F194" s="27"/>
      <c r="G194" s="16"/>
      <c r="H194" s="16"/>
      <c r="I194" s="33"/>
      <c r="J194" s="16"/>
      <c r="K194" s="16"/>
      <c r="L194" s="16"/>
      <c r="M194" s="16"/>
      <c r="N194" s="16"/>
      <c r="O194" s="16"/>
      <c r="P194" s="16"/>
      <c r="Q194" s="16"/>
    </row>
    <row r="195" spans="2:17" ht="14.25" customHeight="1" x14ac:dyDescent="0.25">
      <c r="B195" s="16"/>
      <c r="C195" s="33"/>
      <c r="D195" s="17"/>
      <c r="E195" s="16"/>
      <c r="F195" s="27"/>
      <c r="G195" s="16"/>
      <c r="H195" s="16"/>
      <c r="I195" s="33"/>
      <c r="J195" s="16"/>
      <c r="K195" s="16"/>
      <c r="L195" s="16"/>
      <c r="M195" s="16"/>
      <c r="N195" s="16"/>
      <c r="O195" s="16"/>
      <c r="P195" s="16"/>
      <c r="Q195" s="16"/>
    </row>
    <row r="196" spans="2:17" ht="14.25" customHeight="1" x14ac:dyDescent="0.25">
      <c r="B196" s="16"/>
      <c r="C196" s="33"/>
      <c r="D196" s="17"/>
      <c r="E196" s="16"/>
      <c r="F196" s="27"/>
      <c r="G196" s="16"/>
      <c r="H196" s="16"/>
      <c r="I196" s="33"/>
      <c r="J196" s="16"/>
      <c r="K196" s="16"/>
      <c r="L196" s="16"/>
      <c r="M196" s="16"/>
      <c r="N196" s="16"/>
      <c r="O196" s="16"/>
      <c r="P196" s="16"/>
      <c r="Q196" s="16"/>
    </row>
    <row r="197" spans="2:17" ht="14.25" customHeight="1" x14ac:dyDescent="0.25">
      <c r="B197" s="16"/>
      <c r="C197" s="33"/>
      <c r="D197" s="17"/>
      <c r="E197" s="16"/>
      <c r="F197" s="27"/>
      <c r="G197" s="16"/>
      <c r="H197" s="16"/>
      <c r="I197" s="33"/>
      <c r="J197" s="16"/>
      <c r="K197" s="16"/>
      <c r="L197" s="16"/>
      <c r="M197" s="16"/>
      <c r="N197" s="16"/>
      <c r="O197" s="16"/>
      <c r="P197" s="16"/>
      <c r="Q197" s="16"/>
    </row>
    <row r="198" spans="2:17" ht="14.25" customHeight="1" x14ac:dyDescent="0.25">
      <c r="B198" s="16"/>
      <c r="C198" s="33"/>
      <c r="D198" s="17"/>
      <c r="E198" s="16"/>
      <c r="F198" s="27"/>
      <c r="G198" s="16"/>
      <c r="H198" s="16"/>
      <c r="I198" s="33"/>
      <c r="J198" s="16"/>
      <c r="K198" s="16"/>
      <c r="L198" s="16"/>
      <c r="M198" s="16"/>
      <c r="N198" s="16"/>
      <c r="O198" s="16"/>
      <c r="P198" s="16"/>
      <c r="Q198" s="16"/>
    </row>
    <row r="199" spans="2:17" ht="14.25" customHeight="1" x14ac:dyDescent="0.25">
      <c r="B199" s="16"/>
      <c r="C199" s="33"/>
      <c r="D199" s="17"/>
      <c r="E199" s="16"/>
      <c r="F199" s="27"/>
      <c r="G199" s="16"/>
      <c r="H199" s="16"/>
      <c r="I199" s="33"/>
      <c r="J199" s="16"/>
      <c r="K199" s="16"/>
      <c r="L199" s="16"/>
      <c r="M199" s="16"/>
      <c r="N199" s="16"/>
      <c r="O199" s="16"/>
      <c r="P199" s="16"/>
      <c r="Q199" s="16"/>
    </row>
    <row r="200" spans="2:17" ht="14.25" customHeight="1" x14ac:dyDescent="0.25">
      <c r="B200" s="16"/>
      <c r="C200" s="33"/>
      <c r="D200" s="17"/>
      <c r="E200" s="16"/>
      <c r="F200" s="27"/>
      <c r="G200" s="16"/>
      <c r="H200" s="16"/>
      <c r="I200" s="33"/>
      <c r="J200" s="16"/>
      <c r="K200" s="16"/>
      <c r="L200" s="16"/>
      <c r="M200" s="16"/>
      <c r="N200" s="16"/>
      <c r="O200" s="16"/>
      <c r="P200" s="16"/>
      <c r="Q200" s="16"/>
    </row>
    <row r="201" spans="2:17" ht="14.25" customHeight="1" x14ac:dyDescent="0.25">
      <c r="B201" s="16"/>
      <c r="C201" s="33"/>
      <c r="D201" s="17"/>
      <c r="E201" s="16"/>
      <c r="F201" s="27"/>
      <c r="G201" s="16"/>
      <c r="H201" s="16"/>
      <c r="I201" s="33"/>
      <c r="J201" s="16"/>
      <c r="K201" s="16"/>
      <c r="L201" s="16"/>
      <c r="M201" s="16"/>
      <c r="N201" s="16"/>
      <c r="O201" s="16"/>
      <c r="P201" s="16"/>
      <c r="Q201" s="16"/>
    </row>
    <row r="202" spans="2:17" ht="14.25" customHeight="1" x14ac:dyDescent="0.25">
      <c r="B202" s="16"/>
      <c r="C202" s="33"/>
      <c r="D202" s="17"/>
      <c r="E202" s="16"/>
      <c r="F202" s="27"/>
      <c r="G202" s="16"/>
      <c r="H202" s="16"/>
      <c r="I202" s="33"/>
      <c r="J202" s="16"/>
      <c r="K202" s="16"/>
      <c r="L202" s="16"/>
      <c r="M202" s="16"/>
      <c r="N202" s="16"/>
      <c r="O202" s="16"/>
      <c r="P202" s="16"/>
      <c r="Q202" s="16"/>
    </row>
    <row r="203" spans="2:17" ht="14.25" customHeight="1" x14ac:dyDescent="0.25">
      <c r="B203" s="16"/>
      <c r="C203" s="33"/>
      <c r="D203" s="17"/>
      <c r="E203" s="16"/>
      <c r="F203" s="27"/>
      <c r="G203" s="16"/>
      <c r="H203" s="16"/>
      <c r="I203" s="33"/>
      <c r="J203" s="16"/>
      <c r="K203" s="16"/>
      <c r="L203" s="16"/>
      <c r="M203" s="16"/>
      <c r="N203" s="16"/>
      <c r="O203" s="16"/>
      <c r="P203" s="16"/>
      <c r="Q203" s="16"/>
    </row>
    <row r="204" spans="2:17" ht="14.25" customHeight="1" x14ac:dyDescent="0.25">
      <c r="B204" s="16"/>
      <c r="C204" s="33"/>
      <c r="D204" s="17"/>
      <c r="E204" s="16"/>
      <c r="F204" s="27"/>
      <c r="G204" s="16"/>
      <c r="H204" s="16"/>
      <c r="I204" s="33"/>
      <c r="J204" s="16"/>
      <c r="K204" s="16"/>
      <c r="L204" s="16"/>
      <c r="M204" s="16"/>
      <c r="N204" s="16"/>
      <c r="O204" s="16"/>
      <c r="P204" s="16"/>
      <c r="Q204" s="16"/>
    </row>
    <row r="205" spans="2:17" ht="14.25" customHeight="1" x14ac:dyDescent="0.25">
      <c r="B205" s="16"/>
      <c r="C205" s="33"/>
      <c r="D205" s="17"/>
      <c r="E205" s="16"/>
      <c r="F205" s="27"/>
      <c r="G205" s="16"/>
      <c r="H205" s="16"/>
      <c r="I205" s="33"/>
      <c r="J205" s="16"/>
      <c r="K205" s="16"/>
      <c r="L205" s="16"/>
      <c r="M205" s="16"/>
      <c r="N205" s="16"/>
      <c r="O205" s="16"/>
      <c r="P205" s="16"/>
      <c r="Q205" s="16"/>
    </row>
    <row r="206" spans="2:17" ht="14.25" customHeight="1" x14ac:dyDescent="0.25">
      <c r="B206" s="16"/>
      <c r="C206" s="33"/>
      <c r="D206" s="17"/>
      <c r="E206" s="16"/>
      <c r="F206" s="27"/>
      <c r="G206" s="16"/>
      <c r="H206" s="16"/>
      <c r="I206" s="33"/>
      <c r="J206" s="16"/>
      <c r="K206" s="16"/>
      <c r="L206" s="16"/>
      <c r="M206" s="16"/>
      <c r="N206" s="16"/>
      <c r="O206" s="16"/>
      <c r="P206" s="16"/>
      <c r="Q206" s="16"/>
    </row>
    <row r="207" spans="2:17" ht="14.25" customHeight="1" x14ac:dyDescent="0.25">
      <c r="B207" s="16"/>
      <c r="C207" s="33"/>
      <c r="D207" s="17"/>
      <c r="E207" s="16"/>
      <c r="F207" s="27"/>
      <c r="G207" s="16"/>
      <c r="H207" s="16"/>
      <c r="I207" s="33"/>
      <c r="J207" s="16"/>
      <c r="K207" s="16"/>
      <c r="L207" s="16"/>
      <c r="M207" s="16"/>
      <c r="N207" s="16"/>
      <c r="O207" s="16"/>
      <c r="P207" s="16"/>
      <c r="Q207" s="16"/>
    </row>
    <row r="208" spans="2:17" ht="14.25" customHeight="1" x14ac:dyDescent="0.25">
      <c r="B208" s="16"/>
      <c r="C208" s="33"/>
      <c r="D208" s="17"/>
      <c r="E208" s="16"/>
      <c r="F208" s="27"/>
      <c r="G208" s="16"/>
      <c r="H208" s="16"/>
      <c r="I208" s="33"/>
      <c r="J208" s="16"/>
      <c r="K208" s="16"/>
      <c r="L208" s="16"/>
      <c r="M208" s="16"/>
      <c r="N208" s="16"/>
      <c r="O208" s="16"/>
      <c r="P208" s="16"/>
      <c r="Q208" s="16"/>
    </row>
    <row r="209" spans="2:17" ht="14.25" customHeight="1" x14ac:dyDescent="0.25">
      <c r="B209" s="16"/>
      <c r="C209" s="33"/>
      <c r="D209" s="17"/>
      <c r="E209" s="16"/>
      <c r="F209" s="27"/>
      <c r="G209" s="16"/>
      <c r="H209" s="16"/>
      <c r="I209" s="33"/>
      <c r="J209" s="16"/>
      <c r="K209" s="16"/>
      <c r="L209" s="16"/>
      <c r="M209" s="16"/>
      <c r="N209" s="16"/>
      <c r="O209" s="16"/>
      <c r="P209" s="16"/>
      <c r="Q209" s="16"/>
    </row>
    <row r="210" spans="2:17" ht="14.25" customHeight="1" x14ac:dyDescent="0.25">
      <c r="B210" s="16"/>
      <c r="C210" s="33"/>
      <c r="D210" s="17"/>
      <c r="E210" s="16"/>
      <c r="F210" s="27"/>
      <c r="G210" s="16"/>
      <c r="H210" s="16"/>
      <c r="I210" s="33"/>
      <c r="J210" s="16"/>
      <c r="K210" s="16"/>
      <c r="L210" s="16"/>
      <c r="M210" s="16"/>
      <c r="N210" s="16"/>
      <c r="O210" s="16"/>
      <c r="P210" s="16"/>
      <c r="Q210" s="16"/>
    </row>
    <row r="211" spans="2:17" ht="14.25" customHeight="1" x14ac:dyDescent="0.25">
      <c r="B211" s="16"/>
      <c r="C211" s="33"/>
      <c r="D211" s="17"/>
      <c r="E211" s="16"/>
      <c r="F211" s="27"/>
      <c r="G211" s="16"/>
      <c r="H211" s="16"/>
      <c r="I211" s="33"/>
      <c r="J211" s="16"/>
      <c r="K211" s="16"/>
      <c r="L211" s="16"/>
      <c r="M211" s="16"/>
      <c r="N211" s="16"/>
      <c r="O211" s="16"/>
      <c r="P211" s="16"/>
      <c r="Q211" s="16"/>
    </row>
    <row r="212" spans="2:17" ht="14.25" customHeight="1" x14ac:dyDescent="0.25">
      <c r="B212" s="16"/>
      <c r="C212" s="33"/>
      <c r="D212" s="17"/>
      <c r="E212" s="16"/>
      <c r="F212" s="27"/>
      <c r="G212" s="16"/>
      <c r="H212" s="16"/>
      <c r="I212" s="33"/>
      <c r="J212" s="16"/>
      <c r="K212" s="16"/>
      <c r="L212" s="16"/>
      <c r="M212" s="16"/>
      <c r="N212" s="16"/>
      <c r="O212" s="16"/>
      <c r="P212" s="16"/>
      <c r="Q212" s="16"/>
    </row>
    <row r="213" spans="2:17" ht="14.25" customHeight="1" x14ac:dyDescent="0.25">
      <c r="B213" s="16"/>
      <c r="C213" s="33"/>
      <c r="D213" s="17"/>
      <c r="E213" s="16"/>
      <c r="F213" s="27"/>
      <c r="G213" s="16"/>
      <c r="H213" s="16"/>
      <c r="I213" s="33"/>
      <c r="J213" s="16"/>
      <c r="K213" s="16"/>
      <c r="L213" s="16"/>
      <c r="M213" s="16"/>
      <c r="N213" s="16"/>
      <c r="O213" s="16"/>
      <c r="P213" s="16"/>
      <c r="Q213" s="16"/>
    </row>
    <row r="214" spans="2:17" ht="14.25" customHeight="1" x14ac:dyDescent="0.25">
      <c r="B214" s="16"/>
      <c r="C214" s="33"/>
      <c r="D214" s="17"/>
      <c r="E214" s="16"/>
      <c r="F214" s="27"/>
      <c r="G214" s="16"/>
      <c r="H214" s="16"/>
      <c r="I214" s="33"/>
      <c r="J214" s="16"/>
      <c r="K214" s="16"/>
      <c r="L214" s="16"/>
      <c r="M214" s="16"/>
      <c r="N214" s="16"/>
      <c r="O214" s="16"/>
      <c r="P214" s="16"/>
      <c r="Q214" s="16"/>
    </row>
  </sheetData>
  <autoFilter ref="B1:P66" xr:uid="{00000000-0001-0000-0000-000000000000}"/>
  <phoneticPr fontId="8" type="noConversion"/>
  <conditionalFormatting sqref="L2:L66">
    <cfRule type="dataBar" priority="1">
      <dataBar>
        <cfvo type="min"/>
        <cfvo type="max"/>
        <color rgb="FFC2E49C"/>
      </dataBar>
      <extLst>
        <ext xmlns:x14="http://schemas.microsoft.com/office/spreadsheetml/2009/9/main" uri="{B025F937-C7B1-47D3-B67F-A62EFF666E3E}">
          <x14:id>{E5999E05-088B-4014-B7AE-4FFB08AABB61}</x14:id>
        </ext>
      </extLst>
    </cfRule>
  </conditionalFormatting>
  <pageMargins left="0.7" right="0.7" top="0.75" bottom="0.7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dataBar" id="{E5999E05-088B-4014-B7AE-4FFB08AABB61}">
            <x14:dataBar minLength="0" maxLength="100" border="1" gradient="0">
              <x14:cfvo type="autoMin"/>
              <x14:cfvo type="autoMax"/>
              <x14:borderColor rgb="FF000000"/>
              <x14:negativeFillColor rgb="FFFF0000"/>
              <x14:axisColor rgb="FF000000"/>
            </x14:dataBar>
          </x14:cfRule>
          <xm:sqref>L2:L66</xm:sqref>
        </x14:conditionalFormatting>
        <x14:conditionalFormatting xmlns:xm="http://schemas.microsoft.com/office/excel/2006/main">
          <x14:cfRule type="containsText" priority="2" operator="containsText" id="{CB21DA1E-196C-4198-B55C-6F046195B754}">
            <xm:f>NOT(ISERROR(SEARCH('Data validation{Analysis}'!$B$2,K2)))</xm:f>
            <xm:f>'Data validation{Analysis}'!$B$2</xm:f>
            <x14:dxf>
              <font>
                <color auto="1"/>
              </font>
              <fill>
                <patternFill>
                  <bgColor rgb="FFFFAFAF"/>
                </patternFill>
              </fill>
            </x14:dxf>
          </x14:cfRule>
          <x14:cfRule type="containsText" priority="7" operator="containsText" id="{38C3AFD3-DA68-4EB6-B0ED-DFB7B0B4105C}">
            <xm:f>NOT(ISERROR(SEARCH('Data validation{Analysis}'!$B$4,K2)))</xm:f>
            <xm:f>'Data validation{Analysis}'!$B$4</xm:f>
            <x14:dxf>
              <fill>
                <patternFill>
                  <bgColor rgb="FFC2E49C"/>
                </patternFill>
              </fill>
            </x14:dxf>
          </x14:cfRule>
          <x14:cfRule type="containsText" priority="8" operator="containsText" id="{53F672C8-918E-4026-A044-C83CB314C24D}">
            <xm:f>NOT(ISERROR(SEARCH('Data validation{Analysis}'!$B$3,K2)))</xm:f>
            <xm:f>'Data validation{Analysis}'!$B$3</xm:f>
            <x14:dxf>
              <fill>
                <patternFill>
                  <bgColor rgb="FFFFFFC9"/>
                </patternFill>
              </fill>
            </x14:dxf>
          </x14:cfRule>
          <xm:sqref>K2:K66</xm:sqref>
        </x14:conditionalFormatting>
        <x14:conditionalFormatting xmlns:xm="http://schemas.microsoft.com/office/excel/2006/main">
          <x14:cfRule type="containsText" priority="3" operator="containsText" id="{0D7920C1-D453-4647-A2AE-E601D29A9EA8}">
            <xm:f>NOT(ISERROR(SEARCH('Data validation{Analysis}'!$A$4,H2)))</xm:f>
            <xm:f>'Data validation{Analysis}'!$A$4</xm:f>
            <x14:dxf>
              <fill>
                <patternFill>
                  <bgColor rgb="FFFFAFAF"/>
                </patternFill>
              </fill>
            </x14:dxf>
          </x14:cfRule>
          <x14:cfRule type="containsText" priority="4" operator="containsText" id="{172DA741-4677-4821-BB3E-C84446712436}">
            <xm:f>NOT(ISERROR(SEARCH('Data validation{Analysis}'!$A$3,H2)))</xm:f>
            <xm:f>'Data validation{Analysis}'!$A$3</xm:f>
            <x14:dxf>
              <fill>
                <patternFill>
                  <bgColor rgb="FFFFDD71"/>
                </patternFill>
              </fill>
            </x14:dxf>
          </x14:cfRule>
          <x14:cfRule type="containsText" priority="5" operator="containsText" id="{E9542DB3-09D3-4DDC-B4F0-D21446A0CCBD}">
            <xm:f>NOT(ISERROR(SEARCH('Data validation{Analysis}'!$A$2,H2)))</xm:f>
            <xm:f>'Data validation{Analysis}'!$A$2</xm:f>
            <x14:dxf>
              <fill>
                <patternFill>
                  <bgColor rgb="FFC2E49C"/>
                </patternFill>
              </fill>
            </x14:dxf>
          </x14:cfRule>
          <xm:sqref>H2:H66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6AB34E-CA8B-41FE-8D30-363A17B25F74}">
          <x14:formula1>
            <xm:f>'Data validation{Analysis}'!$A$2:$A$4</xm:f>
          </x14:formula1>
          <xm:sqref>H2:H66</xm:sqref>
        </x14:dataValidation>
        <x14:dataValidation type="list" allowBlank="1" showInputMessage="1" showErrorMessage="1" xr:uid="{BBD4CE62-F233-459A-B61B-D28EF9CA2D6F}">
          <x14:formula1>
            <xm:f>'Data validation{Analysis}'!$B$2:$B$4</xm:f>
          </x14:formula1>
          <xm:sqref>K2:K66</xm:sqref>
        </x14:dataValidation>
        <x14:dataValidation type="list" allowBlank="1" showInputMessage="1" showErrorMessage="1" xr:uid="{61765911-6EBA-4AC9-ADCA-EDC9AEBA9866}">
          <x14:formula1>
            <xm:f>'Data validation{Analysis}'!$C$2:$C$12</xm:f>
          </x14:formula1>
          <xm:sqref>L2:L66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rightToLeft="1" zoomScaleNormal="100" workbookViewId="0">
      <selection activeCell="C37" sqref="C37"/>
    </sheetView>
  </sheetViews>
  <sheetFormatPr defaultColWidth="8.5703125" defaultRowHeight="14.25" customHeight="1" x14ac:dyDescent="0.25"/>
  <cols>
    <col min="1" max="1" width="32.7109375" customWidth="1"/>
    <col min="2" max="2" width="11.42578125" customWidth="1"/>
    <col min="3" max="3" width="34" customWidth="1"/>
    <col min="4" max="4" width="61.42578125" customWidth="1"/>
  </cols>
  <sheetData>
    <row r="1" spans="1:4" ht="15" x14ac:dyDescent="0.25">
      <c r="A1" s="1" t="s">
        <v>3</v>
      </c>
      <c r="B1" s="1" t="s">
        <v>4</v>
      </c>
      <c r="C1" s="1" t="s">
        <v>5</v>
      </c>
      <c r="D1" s="1" t="s">
        <v>6</v>
      </c>
    </row>
    <row r="2" spans="1:4" ht="29.25" customHeight="1" x14ac:dyDescent="0.25">
      <c r="A2" s="2" t="s">
        <v>11</v>
      </c>
      <c r="B2" s="2">
        <v>1</v>
      </c>
      <c r="C2" s="2" t="s">
        <v>12</v>
      </c>
      <c r="D2" s="2" t="s">
        <v>13</v>
      </c>
    </row>
    <row r="3" spans="1:4" ht="30" x14ac:dyDescent="0.25">
      <c r="A3" s="3" t="s">
        <v>34</v>
      </c>
      <c r="B3" s="3">
        <v>2</v>
      </c>
      <c r="C3" s="3" t="s">
        <v>137</v>
      </c>
      <c r="D3" s="3" t="s">
        <v>36</v>
      </c>
    </row>
    <row r="4" spans="1:4" ht="30" x14ac:dyDescent="0.25">
      <c r="A4" s="4" t="s">
        <v>41</v>
      </c>
      <c r="B4" s="4">
        <v>5</v>
      </c>
      <c r="C4" s="4" t="s">
        <v>138</v>
      </c>
      <c r="D4" s="4" t="s">
        <v>43</v>
      </c>
    </row>
    <row r="5" spans="1:4" ht="30" x14ac:dyDescent="0.25">
      <c r="A5" s="5" t="s">
        <v>46</v>
      </c>
      <c r="B5" s="5">
        <v>7</v>
      </c>
      <c r="C5" s="5" t="s">
        <v>139</v>
      </c>
      <c r="D5" s="5" t="s">
        <v>48</v>
      </c>
    </row>
    <row r="6" spans="1:4" ht="30" x14ac:dyDescent="0.25">
      <c r="A6" s="6" t="s">
        <v>49</v>
      </c>
      <c r="B6" s="6">
        <v>8</v>
      </c>
      <c r="C6" s="6" t="s">
        <v>140</v>
      </c>
      <c r="D6" s="6" t="s">
        <v>141</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ECD4-B1B9-4169-B237-BF608820A9D5}">
  <dimension ref="A1:O29"/>
  <sheetViews>
    <sheetView workbookViewId="0">
      <selection activeCell="R37" sqref="R37"/>
    </sheetView>
  </sheetViews>
  <sheetFormatPr defaultRowHeight="15" x14ac:dyDescent="0.25"/>
  <cols>
    <col min="1" max="1" width="11.28515625" bestFit="1" customWidth="1"/>
    <col min="2" max="2" width="25.85546875" bestFit="1" customWidth="1"/>
    <col min="3" max="3" width="20" bestFit="1" customWidth="1"/>
    <col min="4" max="4" width="14.42578125" bestFit="1" customWidth="1"/>
    <col min="5" max="5" width="19.85546875" bestFit="1" customWidth="1"/>
    <col min="6" max="6" width="19.42578125" bestFit="1" customWidth="1"/>
    <col min="7" max="7" width="13.140625" bestFit="1" customWidth="1"/>
    <col min="8" max="8" width="11.28515625" bestFit="1" customWidth="1"/>
    <col min="9" max="9" width="12.7109375" bestFit="1" customWidth="1"/>
    <col min="10" max="10" width="20.85546875" bestFit="1" customWidth="1"/>
    <col min="14" max="14" width="30.140625" bestFit="1" customWidth="1"/>
  </cols>
  <sheetData>
    <row r="1" spans="1:15" x14ac:dyDescent="0.25">
      <c r="A1" s="46"/>
    </row>
    <row r="2" spans="1:15" ht="15.75" thickBot="1" x14ac:dyDescent="0.3"/>
    <row r="3" spans="1:15" ht="20.25" thickTop="1" thickBot="1" x14ac:dyDescent="0.35">
      <c r="A3" s="76" t="s">
        <v>143</v>
      </c>
      <c r="B3" s="70" t="s">
        <v>194</v>
      </c>
      <c r="D3" s="57" t="s">
        <v>170</v>
      </c>
      <c r="E3" s="74" t="s">
        <v>169</v>
      </c>
      <c r="F3" s="70" t="s">
        <v>168</v>
      </c>
      <c r="G3" s="77"/>
      <c r="H3" s="67" t="s">
        <v>153</v>
      </c>
      <c r="I3" s="70" t="s">
        <v>167</v>
      </c>
      <c r="N3" s="50" t="s">
        <v>166</v>
      </c>
      <c r="O3" s="51">
        <f>AVERAGE('Main Sheet'!L2:L66)</f>
        <v>0.56615384615384623</v>
      </c>
    </row>
    <row r="4" spans="1:15" ht="15.75" thickTop="1" x14ac:dyDescent="0.25">
      <c r="A4" s="75" t="s">
        <v>158</v>
      </c>
      <c r="B4" s="66">
        <v>17</v>
      </c>
      <c r="D4" s="58" t="s">
        <v>96</v>
      </c>
      <c r="E4" s="71">
        <v>8</v>
      </c>
      <c r="F4" s="66">
        <v>8</v>
      </c>
      <c r="G4" s="77"/>
      <c r="H4" s="68" t="s">
        <v>164</v>
      </c>
      <c r="I4" s="66">
        <v>7</v>
      </c>
    </row>
    <row r="5" spans="1:15" x14ac:dyDescent="0.25">
      <c r="A5" s="75" t="s">
        <v>156</v>
      </c>
      <c r="B5" s="48">
        <v>23</v>
      </c>
      <c r="D5" s="59" t="s">
        <v>107</v>
      </c>
      <c r="E5" s="72">
        <v>1</v>
      </c>
      <c r="F5" s="48">
        <v>1</v>
      </c>
      <c r="G5" s="77"/>
      <c r="H5" s="63" t="s">
        <v>159</v>
      </c>
      <c r="I5" s="48">
        <v>34</v>
      </c>
    </row>
    <row r="6" spans="1:15" ht="15.75" thickBot="1" x14ac:dyDescent="0.3">
      <c r="A6" s="75" t="s">
        <v>157</v>
      </c>
      <c r="B6" s="48">
        <v>25</v>
      </c>
      <c r="D6" s="59" t="s">
        <v>46</v>
      </c>
      <c r="E6" s="72">
        <v>5</v>
      </c>
      <c r="F6" s="48">
        <v>2</v>
      </c>
      <c r="G6" s="77"/>
      <c r="H6" s="64" t="s">
        <v>160</v>
      </c>
      <c r="I6" s="48">
        <v>24</v>
      </c>
    </row>
    <row r="7" spans="1:15" ht="16.5" thickTop="1" thickBot="1" x14ac:dyDescent="0.3">
      <c r="A7" s="69" t="s">
        <v>165</v>
      </c>
      <c r="B7" s="49">
        <v>65</v>
      </c>
      <c r="D7" s="59" t="s">
        <v>59</v>
      </c>
      <c r="E7" s="72">
        <v>3</v>
      </c>
      <c r="F7" s="48">
        <v>3</v>
      </c>
      <c r="G7" s="77"/>
      <c r="H7" s="69" t="s">
        <v>165</v>
      </c>
      <c r="I7" s="49">
        <v>65</v>
      </c>
    </row>
    <row r="8" spans="1:15" ht="15.75" thickTop="1" x14ac:dyDescent="0.25">
      <c r="D8" s="59" t="s">
        <v>41</v>
      </c>
      <c r="E8" s="72">
        <v>4</v>
      </c>
      <c r="F8" s="48">
        <v>4</v>
      </c>
    </row>
    <row r="9" spans="1:15" ht="15.75" thickBot="1" x14ac:dyDescent="0.3">
      <c r="D9" s="59" t="s">
        <v>122</v>
      </c>
      <c r="E9" s="72">
        <v>2</v>
      </c>
      <c r="F9" s="48">
        <v>2</v>
      </c>
      <c r="H9" s="78"/>
      <c r="I9" s="78"/>
    </row>
    <row r="10" spans="1:15" ht="16.5" thickTop="1" thickBot="1" x14ac:dyDescent="0.3">
      <c r="D10" s="59" t="s">
        <v>34</v>
      </c>
      <c r="E10" s="72">
        <v>16</v>
      </c>
      <c r="F10" s="48">
        <v>13</v>
      </c>
      <c r="G10" s="77"/>
      <c r="H10" s="62" t="s">
        <v>143</v>
      </c>
      <c r="I10" s="65" t="s">
        <v>187</v>
      </c>
    </row>
    <row r="11" spans="1:15" ht="16.5" thickTop="1" thickBot="1" x14ac:dyDescent="0.3">
      <c r="A11" s="76" t="s">
        <v>195</v>
      </c>
      <c r="B11" s="70" t="s">
        <v>196</v>
      </c>
      <c r="D11" s="59" t="s">
        <v>11</v>
      </c>
      <c r="E11" s="72">
        <v>17</v>
      </c>
      <c r="F11" s="48">
        <v>15</v>
      </c>
      <c r="G11" s="77"/>
      <c r="H11" s="63" t="s">
        <v>156</v>
      </c>
      <c r="I11" s="48">
        <v>23</v>
      </c>
    </row>
    <row r="12" spans="1:15" ht="15.75" thickTop="1" x14ac:dyDescent="0.25">
      <c r="A12" s="75" t="s">
        <v>189</v>
      </c>
      <c r="B12" s="66">
        <v>2</v>
      </c>
      <c r="D12" s="59" t="s">
        <v>63</v>
      </c>
      <c r="E12" s="72">
        <v>3</v>
      </c>
      <c r="F12" s="48">
        <v>3</v>
      </c>
      <c r="G12" s="77"/>
      <c r="H12" s="63" t="s">
        <v>157</v>
      </c>
      <c r="I12" s="48">
        <v>25</v>
      </c>
    </row>
    <row r="13" spans="1:15" ht="15.75" thickBot="1" x14ac:dyDescent="0.3">
      <c r="A13" s="75" t="s">
        <v>190</v>
      </c>
      <c r="B13" s="48">
        <v>5</v>
      </c>
      <c r="D13" s="60" t="s">
        <v>49</v>
      </c>
      <c r="E13" s="72">
        <v>6</v>
      </c>
      <c r="F13" s="48">
        <v>1</v>
      </c>
      <c r="G13" s="77"/>
      <c r="H13" s="64" t="s">
        <v>158</v>
      </c>
      <c r="I13" s="48">
        <v>17</v>
      </c>
    </row>
    <row r="14" spans="1:15" ht="16.5" thickTop="1" thickBot="1" x14ac:dyDescent="0.3">
      <c r="A14" s="75" t="s">
        <v>191</v>
      </c>
      <c r="B14" s="48">
        <v>21</v>
      </c>
      <c r="D14" s="61" t="s">
        <v>165</v>
      </c>
      <c r="E14" s="73">
        <v>65</v>
      </c>
      <c r="F14" s="49">
        <v>52</v>
      </c>
      <c r="G14" s="77"/>
      <c r="H14" s="64" t="s">
        <v>165</v>
      </c>
      <c r="I14" s="49">
        <v>65</v>
      </c>
    </row>
    <row r="15" spans="1:15" ht="16.5" thickTop="1" thickBot="1" x14ac:dyDescent="0.3">
      <c r="A15" s="75" t="s">
        <v>192</v>
      </c>
      <c r="B15" s="48">
        <v>3</v>
      </c>
    </row>
    <row r="16" spans="1:15" ht="16.5" thickTop="1" thickBot="1" x14ac:dyDescent="0.3">
      <c r="A16" s="75" t="s">
        <v>193</v>
      </c>
      <c r="B16" s="48">
        <v>21</v>
      </c>
      <c r="D16" s="57" t="s">
        <v>170</v>
      </c>
      <c r="E16" s="47" t="s">
        <v>168</v>
      </c>
    </row>
    <row r="17" spans="1:5" ht="16.5" thickTop="1" thickBot="1" x14ac:dyDescent="0.3">
      <c r="A17" s="69" t="s">
        <v>165</v>
      </c>
      <c r="B17" s="49">
        <v>52</v>
      </c>
      <c r="D17" s="58" t="s">
        <v>49</v>
      </c>
      <c r="E17" s="54">
        <v>1</v>
      </c>
    </row>
    <row r="18" spans="1:5" ht="15.75" thickTop="1" x14ac:dyDescent="0.25">
      <c r="D18" s="59" t="s">
        <v>107</v>
      </c>
      <c r="E18" s="55">
        <v>1</v>
      </c>
    </row>
    <row r="19" spans="1:5" x14ac:dyDescent="0.25">
      <c r="D19" s="59" t="s">
        <v>46</v>
      </c>
      <c r="E19" s="55">
        <v>2</v>
      </c>
    </row>
    <row r="20" spans="1:5" x14ac:dyDescent="0.25">
      <c r="D20" s="59" t="s">
        <v>122</v>
      </c>
      <c r="E20" s="55">
        <v>2</v>
      </c>
    </row>
    <row r="21" spans="1:5" x14ac:dyDescent="0.25">
      <c r="D21" s="59" t="s">
        <v>59</v>
      </c>
      <c r="E21" s="55">
        <v>3</v>
      </c>
    </row>
    <row r="22" spans="1:5" x14ac:dyDescent="0.25">
      <c r="D22" s="59" t="s">
        <v>63</v>
      </c>
      <c r="E22" s="55">
        <v>3</v>
      </c>
    </row>
    <row r="23" spans="1:5" x14ac:dyDescent="0.25">
      <c r="D23" s="59" t="s">
        <v>41</v>
      </c>
      <c r="E23" s="55">
        <v>4</v>
      </c>
    </row>
    <row r="24" spans="1:5" x14ac:dyDescent="0.25">
      <c r="D24" s="59" t="s">
        <v>96</v>
      </c>
      <c r="E24" s="55">
        <v>8</v>
      </c>
    </row>
    <row r="25" spans="1:5" x14ac:dyDescent="0.25">
      <c r="D25" s="59" t="s">
        <v>34</v>
      </c>
      <c r="E25" s="55">
        <v>13</v>
      </c>
    </row>
    <row r="26" spans="1:5" ht="15.75" thickBot="1" x14ac:dyDescent="0.3">
      <c r="D26" s="60" t="s">
        <v>11</v>
      </c>
      <c r="E26" s="55">
        <v>15</v>
      </c>
    </row>
    <row r="27" spans="1:5" ht="16.5" thickTop="1" thickBot="1" x14ac:dyDescent="0.3">
      <c r="D27" s="61" t="s">
        <v>165</v>
      </c>
      <c r="E27" s="56">
        <v>52</v>
      </c>
    </row>
    <row r="28" spans="1:5" ht="15.75" thickTop="1" x14ac:dyDescent="0.25"/>
    <row r="29" spans="1:5" ht="15.75" thickTop="1" x14ac:dyDescent="0.25"/>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B2E2-40E8-4FCA-A71A-7C372A9DD1E6}">
  <dimension ref="A1:C12"/>
  <sheetViews>
    <sheetView workbookViewId="0">
      <selection activeCell="R37" sqref="R37"/>
    </sheetView>
  </sheetViews>
  <sheetFormatPr defaultRowHeight="15" x14ac:dyDescent="0.25"/>
  <cols>
    <col min="1" max="1" width="10.28515625" bestFit="1" customWidth="1"/>
    <col min="2" max="2" width="11.42578125" bestFit="1" customWidth="1"/>
    <col min="3" max="3" width="17.5703125" bestFit="1" customWidth="1"/>
  </cols>
  <sheetData>
    <row r="1" spans="1:3" x14ac:dyDescent="0.25">
      <c r="A1" t="s">
        <v>145</v>
      </c>
      <c r="B1" t="s">
        <v>154</v>
      </c>
      <c r="C1" t="s">
        <v>155</v>
      </c>
    </row>
    <row r="2" spans="1:3" x14ac:dyDescent="0.25">
      <c r="A2" t="s">
        <v>156</v>
      </c>
      <c r="B2" t="s">
        <v>164</v>
      </c>
      <c r="C2" s="35">
        <v>1</v>
      </c>
    </row>
    <row r="3" spans="1:3" x14ac:dyDescent="0.25">
      <c r="A3" t="s">
        <v>157</v>
      </c>
      <c r="B3" t="s">
        <v>159</v>
      </c>
      <c r="C3" s="35">
        <v>0.9</v>
      </c>
    </row>
    <row r="4" spans="1:3" x14ac:dyDescent="0.25">
      <c r="A4" t="s">
        <v>158</v>
      </c>
      <c r="B4" t="s">
        <v>160</v>
      </c>
      <c r="C4" s="35">
        <v>0.8</v>
      </c>
    </row>
    <row r="5" spans="1:3" x14ac:dyDescent="0.25">
      <c r="C5" s="35">
        <v>0.7</v>
      </c>
    </row>
    <row r="6" spans="1:3" x14ac:dyDescent="0.25">
      <c r="C6" s="35">
        <v>0.6</v>
      </c>
    </row>
    <row r="7" spans="1:3" x14ac:dyDescent="0.25">
      <c r="C7" s="35">
        <v>0.5</v>
      </c>
    </row>
    <row r="8" spans="1:3" x14ac:dyDescent="0.25">
      <c r="C8" s="35">
        <v>0.4</v>
      </c>
    </row>
    <row r="9" spans="1:3" x14ac:dyDescent="0.25">
      <c r="C9" s="35">
        <v>0.3</v>
      </c>
    </row>
    <row r="10" spans="1:3" x14ac:dyDescent="0.25">
      <c r="C10" s="35">
        <v>0.2</v>
      </c>
    </row>
    <row r="11" spans="1:3" x14ac:dyDescent="0.25">
      <c r="C11" s="35">
        <v>0.1</v>
      </c>
    </row>
    <row r="12" spans="1:3" x14ac:dyDescent="0.25">
      <c r="C12" s="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34B1-EBE6-4901-AFC1-E91FDDE23779}">
  <dimension ref="B2:E11"/>
  <sheetViews>
    <sheetView workbookViewId="0">
      <selection activeCell="R37" sqref="R37"/>
    </sheetView>
  </sheetViews>
  <sheetFormatPr defaultRowHeight="15" x14ac:dyDescent="0.25"/>
  <cols>
    <col min="1" max="1" width="16.42578125" customWidth="1"/>
    <col min="2" max="2" width="45.42578125" bestFit="1" customWidth="1"/>
    <col min="3" max="3" width="18.7109375" bestFit="1" customWidth="1"/>
    <col min="4" max="4" width="6.28515625" bestFit="1" customWidth="1"/>
    <col min="5" max="5" width="12.85546875" bestFit="1" customWidth="1"/>
  </cols>
  <sheetData>
    <row r="2" spans="2:5" x14ac:dyDescent="0.25">
      <c r="B2" t="s">
        <v>171</v>
      </c>
      <c r="C2" t="s">
        <v>176</v>
      </c>
    </row>
    <row r="3" spans="2:5" x14ac:dyDescent="0.25">
      <c r="B3" t="s">
        <v>171</v>
      </c>
      <c r="C3" t="s">
        <v>172</v>
      </c>
    </row>
    <row r="4" spans="2:5" x14ac:dyDescent="0.25">
      <c r="B4" t="s">
        <v>173</v>
      </c>
      <c r="C4" t="s">
        <v>174</v>
      </c>
    </row>
    <row r="5" spans="2:5" x14ac:dyDescent="0.25">
      <c r="B5" t="s">
        <v>173</v>
      </c>
      <c r="C5" t="s">
        <v>175</v>
      </c>
    </row>
    <row r="6" spans="2:5" x14ac:dyDescent="0.25">
      <c r="B6" t="s">
        <v>177</v>
      </c>
      <c r="C6" t="s">
        <v>178</v>
      </c>
    </row>
    <row r="7" spans="2:5" x14ac:dyDescent="0.25">
      <c r="B7" s="52" t="s">
        <v>179</v>
      </c>
    </row>
    <row r="8" spans="2:5" x14ac:dyDescent="0.25">
      <c r="B8" t="s">
        <v>180</v>
      </c>
      <c r="C8" t="s">
        <v>181</v>
      </c>
      <c r="D8" t="s">
        <v>182</v>
      </c>
      <c r="E8" t="s">
        <v>183</v>
      </c>
    </row>
    <row r="9" spans="2:5" x14ac:dyDescent="0.25">
      <c r="B9" s="52" t="s">
        <v>179</v>
      </c>
    </row>
    <row r="10" spans="2:5" x14ac:dyDescent="0.25">
      <c r="B10" t="s">
        <v>185</v>
      </c>
    </row>
    <row r="11" spans="2:5" x14ac:dyDescent="0.25">
      <c r="B1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9" r:id="rId3" name="Check Box 9">
              <controlPr defaultSize="0" autoFill="0" autoLine="0" autoPict="0">
                <anchor moveWithCells="1">
                  <from>
                    <xdr:col>0</xdr:col>
                    <xdr:colOff>304800</xdr:colOff>
                    <xdr:row>0</xdr:row>
                    <xdr:rowOff>180975</xdr:rowOff>
                  </from>
                  <to>
                    <xdr:col>0</xdr:col>
                    <xdr:colOff>609600</xdr:colOff>
                    <xdr:row>2</xdr:row>
                    <xdr:rowOff>19050</xdr:rowOff>
                  </to>
                </anchor>
              </controlPr>
            </control>
          </mc:Choice>
        </mc:AlternateContent>
        <mc:AlternateContent xmlns:mc="http://schemas.openxmlformats.org/markup-compatibility/2006">
          <mc:Choice Requires="x14">
            <control shapeId="5130" r:id="rId4" name="Check Box 10">
              <controlPr defaultSize="0" autoFill="0" autoLine="0" autoPict="0">
                <anchor moveWithCells="1">
                  <from>
                    <xdr:col>0</xdr:col>
                    <xdr:colOff>304800</xdr:colOff>
                    <xdr:row>3</xdr:row>
                    <xdr:rowOff>180975</xdr:rowOff>
                  </from>
                  <to>
                    <xdr:col>0</xdr:col>
                    <xdr:colOff>609600</xdr:colOff>
                    <xdr:row>5</xdr:row>
                    <xdr:rowOff>19050</xdr:rowOff>
                  </to>
                </anchor>
              </controlPr>
            </control>
          </mc:Choice>
        </mc:AlternateContent>
        <mc:AlternateContent xmlns:mc="http://schemas.openxmlformats.org/markup-compatibility/2006">
          <mc:Choice Requires="x14">
            <control shapeId="5131" r:id="rId5" name="Check Box 11">
              <controlPr defaultSize="0" autoFill="0" autoLine="0" autoPict="0">
                <anchor moveWithCells="1">
                  <from>
                    <xdr:col>0</xdr:col>
                    <xdr:colOff>304800</xdr:colOff>
                    <xdr:row>2</xdr:row>
                    <xdr:rowOff>180975</xdr:rowOff>
                  </from>
                  <to>
                    <xdr:col>0</xdr:col>
                    <xdr:colOff>609600</xdr:colOff>
                    <xdr:row>4</xdr:row>
                    <xdr:rowOff>19050</xdr:rowOff>
                  </to>
                </anchor>
              </controlPr>
            </control>
          </mc:Choice>
        </mc:AlternateContent>
        <mc:AlternateContent xmlns:mc="http://schemas.openxmlformats.org/markup-compatibility/2006">
          <mc:Choice Requires="x14">
            <control shapeId="5132" r:id="rId6" name="Check Box 12">
              <controlPr defaultSize="0" autoFill="0" autoLine="0" autoPict="0">
                <anchor moveWithCells="1">
                  <from>
                    <xdr:col>0</xdr:col>
                    <xdr:colOff>304800</xdr:colOff>
                    <xdr:row>1</xdr:row>
                    <xdr:rowOff>180975</xdr:rowOff>
                  </from>
                  <to>
                    <xdr:col>0</xdr:col>
                    <xdr:colOff>609600</xdr:colOff>
                    <xdr:row>3</xdr:row>
                    <xdr:rowOff>19050</xdr:rowOff>
                  </to>
                </anchor>
              </controlPr>
            </control>
          </mc:Choice>
        </mc:AlternateContent>
        <mc:AlternateContent xmlns:mc="http://schemas.openxmlformats.org/markup-compatibility/2006">
          <mc:Choice Requires="x14">
            <control shapeId="5133" r:id="rId7" name="Check Box 13">
              <controlPr defaultSize="0" autoFill="0" autoLine="0" autoPict="0">
                <anchor moveWithCells="1">
                  <from>
                    <xdr:col>0</xdr:col>
                    <xdr:colOff>304800</xdr:colOff>
                    <xdr:row>4</xdr:row>
                    <xdr:rowOff>180975</xdr:rowOff>
                  </from>
                  <to>
                    <xdr:col>0</xdr:col>
                    <xdr:colOff>609600</xdr:colOff>
                    <xdr:row>6</xdr:row>
                    <xdr:rowOff>19050</xdr:rowOff>
                  </to>
                </anchor>
              </controlPr>
            </control>
          </mc:Choice>
        </mc:AlternateContent>
        <mc:AlternateContent xmlns:mc="http://schemas.openxmlformats.org/markup-compatibility/2006">
          <mc:Choice Requires="x14">
            <control shapeId="5134" r:id="rId8" name="Check Box 14">
              <controlPr defaultSize="0" autoFill="0" autoLine="0" autoPict="0">
                <anchor moveWithCells="1">
                  <from>
                    <xdr:col>0</xdr:col>
                    <xdr:colOff>304800</xdr:colOff>
                    <xdr:row>6</xdr:row>
                    <xdr:rowOff>180975</xdr:rowOff>
                  </from>
                  <to>
                    <xdr:col>0</xdr:col>
                    <xdr:colOff>609600</xdr:colOff>
                    <xdr:row>8</xdr:row>
                    <xdr:rowOff>19050</xdr:rowOff>
                  </to>
                </anchor>
              </controlPr>
            </control>
          </mc:Choice>
        </mc:AlternateContent>
        <mc:AlternateContent xmlns:mc="http://schemas.openxmlformats.org/markup-compatibility/2006">
          <mc:Choice Requires="x14">
            <control shapeId="5135" r:id="rId9" name="Check Box 15">
              <controlPr defaultSize="0" autoFill="0" autoLine="0" autoPict="0">
                <anchor moveWithCells="1">
                  <from>
                    <xdr:col>0</xdr:col>
                    <xdr:colOff>304800</xdr:colOff>
                    <xdr:row>8</xdr:row>
                    <xdr:rowOff>180975</xdr:rowOff>
                  </from>
                  <to>
                    <xdr:col>0</xdr:col>
                    <xdr:colOff>609600</xdr:colOff>
                    <xdr:row>10</xdr:row>
                    <xdr:rowOff>19050</xdr:rowOff>
                  </to>
                </anchor>
              </controlPr>
            </control>
          </mc:Choice>
        </mc:AlternateContent>
        <mc:AlternateContent xmlns:mc="http://schemas.openxmlformats.org/markup-compatibility/2006">
          <mc:Choice Requires="x14">
            <control shapeId="5136" r:id="rId10" name="Check Box 16">
              <controlPr defaultSize="0" autoFill="0" autoLine="0" autoPict="0">
                <anchor moveWithCells="1">
                  <from>
                    <xdr:col>0</xdr:col>
                    <xdr:colOff>304800</xdr:colOff>
                    <xdr:row>9</xdr:row>
                    <xdr:rowOff>180975</xdr:rowOff>
                  </from>
                  <to>
                    <xdr:col>0</xdr:col>
                    <xdr:colOff>609600</xdr:colOff>
                    <xdr:row>11</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CBD2-0009-4F3B-84A0-DFD4A5684501}">
  <dimension ref="A1:AD41"/>
  <sheetViews>
    <sheetView showGridLines="0" showRowColHeaders="0" workbookViewId="0">
      <selection activeCell="R27" sqref="R27"/>
    </sheetView>
  </sheetViews>
  <sheetFormatPr defaultRowHeight="15" x14ac:dyDescent="0.25"/>
  <cols>
    <col min="1" max="2" width="24.7109375" customWidth="1"/>
    <col min="3" max="3" width="10.140625" bestFit="1" customWidth="1"/>
    <col min="4" max="4" width="17.42578125" bestFit="1" customWidth="1"/>
    <col min="6" max="6" width="19.7109375" customWidth="1"/>
    <col min="8" max="8" width="14.7109375" customWidth="1"/>
    <col min="9" max="9" width="15.85546875" style="87" bestFit="1" customWidth="1"/>
    <col min="11" max="11" width="19.7109375" customWidth="1"/>
    <col min="12" max="12" width="14.7109375" customWidth="1"/>
    <col min="13" max="13" width="15.85546875" style="87" bestFit="1" customWidth="1"/>
  </cols>
  <sheetData>
    <row r="1" spans="1:30" ht="15" customHeight="1" x14ac:dyDescent="0.25">
      <c r="A1" s="97" t="s">
        <v>185</v>
      </c>
      <c r="B1" s="97"/>
      <c r="C1" s="97"/>
      <c r="D1" s="97"/>
      <c r="E1" s="84"/>
      <c r="F1" s="94" t="s">
        <v>206</v>
      </c>
      <c r="G1" s="94"/>
      <c r="H1" s="94"/>
      <c r="I1" s="94"/>
      <c r="J1" s="94"/>
      <c r="K1" s="94"/>
      <c r="L1" s="94"/>
      <c r="M1" s="94"/>
      <c r="N1" s="94"/>
      <c r="O1" s="85"/>
      <c r="P1" s="85"/>
      <c r="Q1" s="85"/>
      <c r="R1" s="85"/>
      <c r="S1" s="85"/>
      <c r="T1" s="85"/>
      <c r="U1" s="85"/>
      <c r="V1" s="85"/>
      <c r="W1" s="85"/>
      <c r="X1" s="85"/>
      <c r="Y1" s="85"/>
      <c r="Z1" s="79"/>
      <c r="AA1" s="79"/>
      <c r="AB1" s="79"/>
      <c r="AC1" s="79"/>
      <c r="AD1" s="79"/>
    </row>
    <row r="2" spans="1:30" ht="15" customHeight="1" x14ac:dyDescent="0.25">
      <c r="A2" s="97"/>
      <c r="B2" s="97"/>
      <c r="C2" s="97"/>
      <c r="D2" s="97"/>
      <c r="E2" s="84"/>
      <c r="F2" s="95" t="s">
        <v>204</v>
      </c>
      <c r="G2" s="95"/>
      <c r="H2" s="95"/>
      <c r="I2" s="95"/>
      <c r="J2" s="84"/>
      <c r="K2" s="95" t="s">
        <v>205</v>
      </c>
      <c r="L2" s="95"/>
      <c r="M2" s="95"/>
      <c r="N2" s="95"/>
      <c r="O2" s="85"/>
      <c r="P2" s="85"/>
      <c r="Q2" s="85"/>
      <c r="R2" s="85"/>
      <c r="S2" s="85"/>
      <c r="T2" s="85"/>
      <c r="U2" s="85"/>
      <c r="V2" s="85"/>
      <c r="W2" s="85"/>
      <c r="X2" s="85"/>
      <c r="Y2" s="85"/>
      <c r="Z2" s="79"/>
      <c r="AA2" s="79"/>
      <c r="AB2" s="79"/>
      <c r="AC2" s="79"/>
      <c r="AD2" s="79"/>
    </row>
    <row r="3" spans="1:30" ht="15.75" x14ac:dyDescent="0.25">
      <c r="E3" s="80"/>
      <c r="F3" s="88" t="s">
        <v>170</v>
      </c>
      <c r="G3" s="88" t="s">
        <v>153</v>
      </c>
      <c r="H3" s="88" t="s">
        <v>143</v>
      </c>
      <c r="I3" s="89" t="s">
        <v>207</v>
      </c>
      <c r="J3" s="86"/>
      <c r="K3" s="88" t="s">
        <v>170</v>
      </c>
      <c r="L3" s="88" t="s">
        <v>143</v>
      </c>
      <c r="M3" s="89" t="s">
        <v>207</v>
      </c>
    </row>
    <row r="4" spans="1:30" ht="15.75" x14ac:dyDescent="0.25">
      <c r="A4" s="98" t="s">
        <v>197</v>
      </c>
      <c r="B4" s="98"/>
      <c r="C4" s="93">
        <f>COUNT('Main Sheet'!F2:F1048576)</f>
        <v>52</v>
      </c>
      <c r="D4" s="93"/>
      <c r="E4" s="80"/>
      <c r="F4" s="90" t="str" cm="1">
        <f t="array" ref="F4:F20">_xlfn._xlws.FILTER('Main Sheet'!E2:E66,('Main Sheet'!H2:H66&lt;&gt;"Completed") * ('Main Sheet'!I2:I66 &gt; DATE(2022, 7, 8)))</f>
        <v>إدارة المستودعات</v>
      </c>
      <c r="G4" s="91" t="str" cm="1">
        <f t="array" ref="G4:G20">_xlfn._xlws.FILTER('Main Sheet'!K2:K66,('Main Sheet'!H2:H66&lt;&gt;"Completed") * ('Main Sheet'!I2:I66 &gt; DATE(2022, 7, 8)))</f>
        <v>Medium</v>
      </c>
      <c r="H4" s="91" t="str" cm="1">
        <f t="array" ref="H4:I20">_xlfn._xlws.FILTER('Main Sheet'!H2:I66,('Main Sheet'!H2:H66&lt;&gt;"Completed") * ('Main Sheet'!I2:I66 &gt; DATE(2022, 7, 8)))</f>
        <v>In Progress</v>
      </c>
      <c r="I4" s="92">
        <v>44760</v>
      </c>
      <c r="J4" s="80"/>
      <c r="K4" s="91" t="str" cm="1">
        <f t="array" ref="K4:K10">_xlfn._xlws.FILTER('Main Sheet'!E2:E66,'Main Sheet'!K2:K66="High")</f>
        <v>أمانة المجلس</v>
      </c>
      <c r="L4" s="91" t="str" cm="1">
        <f t="array" ref="L4:M10">_xlfn._xlws.FILTER('Main Sheet'!H2:I66,'Main Sheet'!K2:K66="High")</f>
        <v>Completed</v>
      </c>
      <c r="M4" s="92">
        <v>44491</v>
      </c>
    </row>
    <row r="5" spans="1:30" x14ac:dyDescent="0.25">
      <c r="E5" s="80"/>
      <c r="F5" s="90" t="str">
        <v>المالية</v>
      </c>
      <c r="G5" s="91" t="str">
        <v>Medium</v>
      </c>
      <c r="H5" s="91" t="str">
        <v>In Progress</v>
      </c>
      <c r="I5" s="92">
        <v>44761</v>
      </c>
      <c r="J5" s="80"/>
      <c r="K5" s="91" t="str">
        <v>أمانة المجلس</v>
      </c>
      <c r="L5" s="91" t="str">
        <v>Completed</v>
      </c>
      <c r="M5" s="92">
        <v>44508</v>
      </c>
    </row>
    <row r="6" spans="1:30" ht="15.75" x14ac:dyDescent="0.25">
      <c r="A6" s="81" t="s">
        <v>198</v>
      </c>
      <c r="B6" s="81" t="s">
        <v>156</v>
      </c>
      <c r="C6" s="93">
        <f>COUNTIF('Main Sheet'!H:H, "Completed")</f>
        <v>23</v>
      </c>
      <c r="D6" s="93"/>
      <c r="E6" s="80"/>
      <c r="F6" s="90" t="str">
        <v>المالية</v>
      </c>
      <c r="G6" s="91" t="str">
        <v>Medium</v>
      </c>
      <c r="H6" s="91" t="str">
        <v>Not Started</v>
      </c>
      <c r="I6" s="92">
        <v>44754</v>
      </c>
      <c r="J6" s="80"/>
      <c r="K6" s="91" t="str">
        <v>المالية</v>
      </c>
      <c r="L6" s="91" t="str">
        <v>In Progress</v>
      </c>
      <c r="M6" s="92">
        <v>44520</v>
      </c>
    </row>
    <row r="7" spans="1:30" ht="15.75" x14ac:dyDescent="0.25">
      <c r="A7" s="81"/>
      <c r="B7" s="81" t="s">
        <v>157</v>
      </c>
      <c r="C7" s="93">
        <f>COUNTIF('Main Sheet'!H:H, "In Progress")</f>
        <v>25</v>
      </c>
      <c r="D7" s="93"/>
      <c r="E7" s="80"/>
      <c r="F7" s="90" t="str">
        <v>المالية</v>
      </c>
      <c r="G7" s="91" t="str">
        <v>Low</v>
      </c>
      <c r="H7" s="91" t="str">
        <v>In Progress</v>
      </c>
      <c r="I7" s="92">
        <v>44754</v>
      </c>
      <c r="J7" s="80"/>
      <c r="K7" s="91" t="str">
        <v>إدارة المستودعات</v>
      </c>
      <c r="L7" s="91" t="str">
        <v>Completed</v>
      </c>
      <c r="M7" s="92">
        <v>44736</v>
      </c>
    </row>
    <row r="8" spans="1:30" ht="15.75" x14ac:dyDescent="0.25">
      <c r="A8" s="81"/>
      <c r="B8" s="81" t="s">
        <v>158</v>
      </c>
      <c r="C8" s="93">
        <f>COUNTIF('Main Sheet'!H:H, "Not Started")</f>
        <v>17</v>
      </c>
      <c r="D8" s="93"/>
      <c r="E8" s="80"/>
      <c r="F8" s="90" t="str">
        <v>إدارة الشركة</v>
      </c>
      <c r="G8" s="91" t="str">
        <v>Medium</v>
      </c>
      <c r="H8" s="91" t="str">
        <v>In Progress</v>
      </c>
      <c r="I8" s="92">
        <v>44758</v>
      </c>
      <c r="J8" s="80"/>
      <c r="K8" s="91" t="str">
        <v>إدارة الشركة</v>
      </c>
      <c r="L8" s="91" t="str">
        <v>In Progress</v>
      </c>
      <c r="M8" s="92">
        <v>44745</v>
      </c>
    </row>
    <row r="9" spans="1:30" x14ac:dyDescent="0.25">
      <c r="E9" s="80"/>
      <c r="F9" s="90" t="str">
        <v>إدارة الشركة</v>
      </c>
      <c r="G9" s="91" t="str">
        <v>Low</v>
      </c>
      <c r="H9" s="91" t="str">
        <v>In Progress</v>
      </c>
      <c r="I9" s="92">
        <v>44760</v>
      </c>
      <c r="J9" s="80"/>
      <c r="K9" s="91" t="str">
        <v>إدارة المشاريع</v>
      </c>
      <c r="L9" s="91" t="str">
        <v>Not Started</v>
      </c>
      <c r="M9" s="92">
        <v>44768</v>
      </c>
    </row>
    <row r="10" spans="1:30" ht="15.75" x14ac:dyDescent="0.25">
      <c r="A10" s="98" t="s">
        <v>199</v>
      </c>
      <c r="B10" s="98"/>
      <c r="C10" s="96">
        <f>Avg_Compl.</f>
        <v>0.56615384615384623</v>
      </c>
      <c r="D10" s="96"/>
      <c r="E10" s="80"/>
      <c r="F10" s="90" t="str">
        <v>إدارة المراجعة</v>
      </c>
      <c r="G10" s="91" t="str">
        <v>Medium</v>
      </c>
      <c r="H10" s="91" t="str">
        <v>Not Started</v>
      </c>
      <c r="I10" s="92">
        <v>44753</v>
      </c>
      <c r="J10" s="80"/>
      <c r="K10" s="91" t="str">
        <v>إدارة المعدات</v>
      </c>
      <c r="L10" s="91" t="str">
        <v>Not Started</v>
      </c>
      <c r="M10" s="92">
        <v>44765</v>
      </c>
    </row>
    <row r="11" spans="1:30" x14ac:dyDescent="0.25">
      <c r="E11" s="80"/>
      <c r="F11" s="90" t="str">
        <v>المالية</v>
      </c>
      <c r="G11" s="91" t="str">
        <v>Low</v>
      </c>
      <c r="H11" s="91" t="str">
        <v>Not Started</v>
      </c>
      <c r="I11" s="92">
        <v>44757</v>
      </c>
      <c r="J11" s="80"/>
    </row>
    <row r="12" spans="1:30" ht="15.75" x14ac:dyDescent="0.25">
      <c r="A12" s="81" t="s">
        <v>200</v>
      </c>
      <c r="B12" s="81" t="s">
        <v>164</v>
      </c>
      <c r="C12" s="93">
        <f>COUNTIF('Main Sheet'!K:K, B12)</f>
        <v>7</v>
      </c>
      <c r="D12" s="93"/>
      <c r="E12" s="80"/>
      <c r="F12" s="90" t="str">
        <v>أمانة المجلس</v>
      </c>
      <c r="G12" s="91" t="str">
        <v>Low</v>
      </c>
      <c r="H12" s="91" t="str">
        <v>Not Started</v>
      </c>
      <c r="I12" s="92">
        <v>44763</v>
      </c>
      <c r="J12" s="80"/>
    </row>
    <row r="13" spans="1:30" ht="15.75" x14ac:dyDescent="0.25">
      <c r="A13" s="81"/>
      <c r="B13" s="81" t="s">
        <v>159</v>
      </c>
      <c r="C13" s="93">
        <f>COUNTIF('Main Sheet'!K:K, B13)</f>
        <v>34</v>
      </c>
      <c r="D13" s="93"/>
      <c r="E13" s="80"/>
      <c r="F13" s="90" t="str">
        <v>المالية</v>
      </c>
      <c r="G13" s="91" t="str">
        <v>Low</v>
      </c>
      <c r="H13" s="91" t="str">
        <v>Not Started</v>
      </c>
      <c r="I13" s="92">
        <v>44758</v>
      </c>
      <c r="J13" s="80"/>
    </row>
    <row r="14" spans="1:30" ht="15.75" x14ac:dyDescent="0.25">
      <c r="A14" s="81"/>
      <c r="B14" s="81" t="s">
        <v>160</v>
      </c>
      <c r="C14" s="93">
        <f>COUNTIF('Main Sheet'!K:K, B14)</f>
        <v>24</v>
      </c>
      <c r="D14" s="93"/>
      <c r="E14" s="80"/>
      <c r="F14" s="90" t="str">
        <v>إدارة المستودعات</v>
      </c>
      <c r="G14" s="91" t="str">
        <v>Medium</v>
      </c>
      <c r="H14" s="91" t="str">
        <v>Not Started</v>
      </c>
      <c r="I14" s="92">
        <v>44761</v>
      </c>
      <c r="J14" s="80"/>
    </row>
    <row r="15" spans="1:30" x14ac:dyDescent="0.25">
      <c r="E15" s="80"/>
      <c r="F15" s="90" t="str">
        <v>مدراء المناطق</v>
      </c>
      <c r="G15" s="91" t="str">
        <v>Medium</v>
      </c>
      <c r="H15" s="91" t="str">
        <v>Not Started</v>
      </c>
      <c r="I15" s="92">
        <v>44751</v>
      </c>
      <c r="J15" s="80"/>
    </row>
    <row r="16" spans="1:30" ht="15.75" x14ac:dyDescent="0.25">
      <c r="A16" s="81" t="s">
        <v>201</v>
      </c>
      <c r="B16" s="82" t="s">
        <v>170</v>
      </c>
      <c r="C16" s="81" t="s">
        <v>202</v>
      </c>
      <c r="D16" s="81" t="s">
        <v>203</v>
      </c>
      <c r="E16" s="80"/>
      <c r="F16" s="90" t="str">
        <v>إدارة الشركة</v>
      </c>
      <c r="G16" s="91" t="str">
        <v>Low</v>
      </c>
      <c r="H16" s="91" t="str">
        <v>Not Started</v>
      </c>
      <c r="I16" s="92">
        <v>44757</v>
      </c>
      <c r="J16" s="80"/>
    </row>
    <row r="17" spans="1:10" ht="15.75" x14ac:dyDescent="0.25">
      <c r="A17" s="81"/>
      <c r="B17" s="82" t="str" cm="1">
        <f t="array" ref="B17:B26">_xlfn.UNIQUE('Main Sheet'!E2:E66)</f>
        <v>أمانة المجلس</v>
      </c>
      <c r="C17" s="80">
        <f>COUNTIF('Main Sheet'!E2:E66, 'Executive summary report'!B17)</f>
        <v>17</v>
      </c>
      <c r="D17" s="83">
        <f>AVERAGEIF('Main Sheet'!E2:E66, 'Executive summary report'!B17, 'Main Sheet'!L2:L66)</f>
        <v>0.88235294117647056</v>
      </c>
      <c r="E17" s="80"/>
      <c r="F17" s="90" t="str">
        <v>إدارة المشاريع</v>
      </c>
      <c r="G17" s="91" t="str">
        <v>High</v>
      </c>
      <c r="H17" s="91" t="str">
        <v>Not Started</v>
      </c>
      <c r="I17" s="92">
        <v>44768</v>
      </c>
      <c r="J17" s="80"/>
    </row>
    <row r="18" spans="1:10" ht="15.75" x14ac:dyDescent="0.25">
      <c r="A18" s="81"/>
      <c r="B18" s="82" t="str">
        <v>المالية</v>
      </c>
      <c r="C18" s="80">
        <f>COUNTIF('Main Sheet'!E3:E67, 'Executive summary report'!B18)</f>
        <v>16</v>
      </c>
      <c r="D18" s="83">
        <f>AVERAGEIF('Main Sheet'!E3:E67, 'Executive summary report'!B18, 'Main Sheet'!L3:L67)</f>
        <v>0.53749999999999998</v>
      </c>
      <c r="E18" s="80"/>
      <c r="F18" s="90" t="str">
        <v>إدارة الموارد البشرية</v>
      </c>
      <c r="G18" s="91" t="str">
        <v>Medium</v>
      </c>
      <c r="H18" s="91" t="str">
        <v>Not Started</v>
      </c>
      <c r="I18" s="92">
        <v>44753</v>
      </c>
      <c r="J18" s="80"/>
    </row>
    <row r="19" spans="1:10" ht="15.75" x14ac:dyDescent="0.25">
      <c r="A19" s="81"/>
      <c r="B19" s="82" t="str">
        <v>مدراء المناطق</v>
      </c>
      <c r="C19" s="80">
        <f>COUNTIF('Main Sheet'!E4:E68, 'Executive summary report'!B19)</f>
        <v>6</v>
      </c>
      <c r="D19" s="83">
        <f>AVERAGEIF('Main Sheet'!E4:E68, 'Executive summary report'!B19, 'Main Sheet'!L4:L68)</f>
        <v>0.58333333333333337</v>
      </c>
      <c r="E19" s="80"/>
      <c r="F19" s="90" t="str">
        <v>إدارة المعدات</v>
      </c>
      <c r="G19" s="91" t="str">
        <v>High</v>
      </c>
      <c r="H19" s="91" t="str">
        <v>Not Started</v>
      </c>
      <c r="I19" s="92">
        <v>44765</v>
      </c>
      <c r="J19" s="80"/>
    </row>
    <row r="20" spans="1:10" ht="15.75" x14ac:dyDescent="0.25">
      <c r="A20" s="81"/>
      <c r="B20" s="82" t="str">
        <v>إدارة المستودعات</v>
      </c>
      <c r="C20" s="80">
        <f>COUNTIF('Main Sheet'!E5:E69, 'Executive summary report'!B20)</f>
        <v>5</v>
      </c>
      <c r="D20" s="83">
        <f>AVERAGEIF('Main Sheet'!E5:E69, 'Executive summary report'!B20, 'Main Sheet'!L5:L69)</f>
        <v>0.78</v>
      </c>
      <c r="E20" s="80"/>
      <c r="F20" s="90" t="str">
        <v>إدارة الموارد البشرية</v>
      </c>
      <c r="G20" s="91" t="str">
        <v>Low</v>
      </c>
      <c r="H20" s="91" t="str">
        <v>Not Started</v>
      </c>
      <c r="I20" s="92">
        <v>44754</v>
      </c>
      <c r="J20" s="80"/>
    </row>
    <row r="21" spans="1:10" ht="15.75" x14ac:dyDescent="0.25">
      <c r="A21" s="81"/>
      <c r="B21" s="82" t="str">
        <v>إدارة المعدات</v>
      </c>
      <c r="C21" s="80">
        <f>COUNTIF('Main Sheet'!E6:E70, 'Executive summary report'!B21)</f>
        <v>4</v>
      </c>
      <c r="D21" s="83">
        <f>AVERAGEIF('Main Sheet'!E6:E70, 'Executive summary report'!B21, 'Main Sheet'!L6:L70)</f>
        <v>0.125</v>
      </c>
      <c r="E21" s="80"/>
      <c r="F21" s="80"/>
      <c r="J21" s="80"/>
    </row>
    <row r="22" spans="1:10" ht="15.75" x14ac:dyDescent="0.25">
      <c r="A22" s="81"/>
      <c r="B22" s="82" t="str">
        <v>إدارة المشاريع</v>
      </c>
      <c r="C22" s="80">
        <f>COUNTIF('Main Sheet'!E7:E71, 'Executive summary report'!B22)</f>
        <v>3</v>
      </c>
      <c r="D22" s="83">
        <f>AVERAGEIF('Main Sheet'!E7:E71, 'Executive summary report'!B22, 'Main Sheet'!L7:L71)</f>
        <v>0.33333333333333331</v>
      </c>
      <c r="E22" s="80"/>
      <c r="F22" s="80"/>
      <c r="J22" s="80"/>
    </row>
    <row r="23" spans="1:10" ht="15.75" x14ac:dyDescent="0.25">
      <c r="A23" s="81"/>
      <c r="B23" s="82" t="str">
        <v>تطوير الأعمال</v>
      </c>
      <c r="C23" s="80">
        <f>COUNTIF('Main Sheet'!E8:E72, 'Executive summary report'!B23)</f>
        <v>3</v>
      </c>
      <c r="D23" s="83">
        <f>AVERAGEIF('Main Sheet'!E8:E72, 'Executive summary report'!B23, 'Main Sheet'!L8:L72)</f>
        <v>0.53333333333333333</v>
      </c>
      <c r="E23" s="80"/>
      <c r="F23" s="80"/>
      <c r="J23" s="80"/>
    </row>
    <row r="24" spans="1:10" ht="15.75" x14ac:dyDescent="0.25">
      <c r="A24" s="81"/>
      <c r="B24" s="82" t="str">
        <v>إدارة الشركة</v>
      </c>
      <c r="C24" s="80">
        <f>COUNTIF('Main Sheet'!E9:E73, 'Executive summary report'!B24)</f>
        <v>8</v>
      </c>
      <c r="D24" s="83">
        <f>AVERAGEIF('Main Sheet'!E9:E73, 'Executive summary report'!B24, 'Main Sheet'!L9:L73)</f>
        <v>0.33749999999999997</v>
      </c>
      <c r="E24" s="80"/>
      <c r="F24" s="80"/>
      <c r="J24" s="80"/>
    </row>
    <row r="25" spans="1:10" ht="15.75" x14ac:dyDescent="0.25">
      <c r="A25" s="81"/>
      <c r="B25" s="82" t="str">
        <v>إدارة المراجعة</v>
      </c>
      <c r="C25" s="80">
        <f>COUNTIF('Main Sheet'!E10:E74, 'Executive summary report'!B25)</f>
        <v>1</v>
      </c>
      <c r="D25" s="83">
        <f>AVERAGEIF('Main Sheet'!E10:E74, 'Executive summary report'!B25, 'Main Sheet'!L10:L74)</f>
        <v>0</v>
      </c>
      <c r="E25" s="80"/>
      <c r="F25" s="80"/>
      <c r="J25" s="80"/>
    </row>
    <row r="26" spans="1:10" ht="15.75" x14ac:dyDescent="0.25">
      <c r="A26" s="81"/>
      <c r="B26" s="82" t="str">
        <v>إدارة الموارد البشرية</v>
      </c>
      <c r="C26" s="80">
        <f>COUNTIF('Main Sheet'!E11:E75, 'Executive summary report'!B26)</f>
        <v>2</v>
      </c>
      <c r="D26" s="83">
        <f>AVERAGEIF('Main Sheet'!E11:E75, 'Executive summary report'!B26, 'Main Sheet'!L11:L75)</f>
        <v>0</v>
      </c>
      <c r="E26" s="80"/>
      <c r="F26" s="80"/>
      <c r="J26" s="80"/>
    </row>
    <row r="27" spans="1:10" x14ac:dyDescent="0.25">
      <c r="E27" s="80"/>
      <c r="F27" s="80"/>
      <c r="J27" s="80"/>
    </row>
    <row r="28" spans="1:10" x14ac:dyDescent="0.25">
      <c r="E28" s="80"/>
      <c r="F28" s="80"/>
      <c r="J28" s="80"/>
    </row>
    <row r="29" spans="1:10" x14ac:dyDescent="0.25">
      <c r="E29" s="80"/>
      <c r="F29" s="80"/>
      <c r="J29" s="80"/>
    </row>
    <row r="30" spans="1:10" x14ac:dyDescent="0.25">
      <c r="E30" s="80"/>
      <c r="F30" s="80"/>
      <c r="J30" s="80"/>
    </row>
    <row r="31" spans="1:10" x14ac:dyDescent="0.25">
      <c r="E31" s="80"/>
      <c r="F31" s="80"/>
      <c r="J31" s="80"/>
    </row>
    <row r="32" spans="1:10" x14ac:dyDescent="0.25">
      <c r="E32" s="80"/>
      <c r="F32" s="80"/>
      <c r="J32" s="80"/>
    </row>
    <row r="33" spans="5:10" x14ac:dyDescent="0.25">
      <c r="E33" s="80"/>
      <c r="F33" s="80"/>
      <c r="J33" s="80"/>
    </row>
    <row r="34" spans="5:10" x14ac:dyDescent="0.25">
      <c r="E34" s="80"/>
      <c r="F34" s="80"/>
      <c r="J34" s="80"/>
    </row>
    <row r="35" spans="5:10" x14ac:dyDescent="0.25">
      <c r="E35" s="80"/>
      <c r="F35" s="80"/>
      <c r="J35" s="80"/>
    </row>
    <row r="36" spans="5:10" x14ac:dyDescent="0.25">
      <c r="E36" s="80"/>
      <c r="F36" s="80"/>
      <c r="J36" s="80"/>
    </row>
    <row r="37" spans="5:10" x14ac:dyDescent="0.25">
      <c r="E37" s="80"/>
      <c r="F37" s="80"/>
      <c r="J37" s="80"/>
    </row>
    <row r="38" spans="5:10" x14ac:dyDescent="0.25">
      <c r="E38" s="80"/>
      <c r="F38" s="80"/>
      <c r="J38" s="80"/>
    </row>
    <row r="39" spans="5:10" x14ac:dyDescent="0.25">
      <c r="E39" s="80"/>
      <c r="F39" s="80"/>
      <c r="J39" s="80"/>
    </row>
    <row r="40" spans="5:10" x14ac:dyDescent="0.25">
      <c r="E40" s="80"/>
      <c r="F40" s="80"/>
    </row>
    <row r="41" spans="5:10" x14ac:dyDescent="0.25">
      <c r="E41" s="80"/>
      <c r="F41" s="80"/>
    </row>
  </sheetData>
  <mergeCells count="14">
    <mergeCell ref="C14:D14"/>
    <mergeCell ref="C8:D8"/>
    <mergeCell ref="F1:N1"/>
    <mergeCell ref="F2:I2"/>
    <mergeCell ref="K2:N2"/>
    <mergeCell ref="C13:D13"/>
    <mergeCell ref="C10:D10"/>
    <mergeCell ref="C12:D12"/>
    <mergeCell ref="A1:D2"/>
    <mergeCell ref="A4:B4"/>
    <mergeCell ref="A10:B10"/>
    <mergeCell ref="C4:D4"/>
    <mergeCell ref="C6:D6"/>
    <mergeCell ref="C7:D7"/>
  </mergeCells>
  <pageMargins left="0.7" right="0.7" top="0.75" bottom="0.75" header="0.3" footer="0.3"/>
  <ignoredErrors>
    <ignoredError sqref="D18:D26"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B72D-F0DC-408D-9E7F-8A2799B0552B}">
  <dimension ref="A1:AC49"/>
  <sheetViews>
    <sheetView showGridLines="0" showRowColHeaders="0" tabSelected="1" workbookViewId="0">
      <selection activeCell="B57" sqref="B57"/>
    </sheetView>
  </sheetViews>
  <sheetFormatPr defaultRowHeight="15" x14ac:dyDescent="0.25"/>
  <cols>
    <col min="1" max="1" width="13.85546875" bestFit="1" customWidth="1"/>
    <col min="2" max="2" width="14.28515625" customWidth="1"/>
    <col min="4" max="4" width="12.85546875" bestFit="1" customWidth="1"/>
  </cols>
  <sheetData>
    <row r="1" spans="1:29" ht="15" customHeight="1" x14ac:dyDescent="0.25">
      <c r="A1" s="99"/>
      <c r="B1" s="100" t="s">
        <v>186</v>
      </c>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row>
    <row r="2" spans="1:29" ht="15" customHeight="1" x14ac:dyDescent="0.25">
      <c r="A2" s="99"/>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29" ht="15" customHeight="1" x14ac:dyDescent="0.25">
      <c r="A3" s="99"/>
      <c r="B3" s="100"/>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row>
    <row r="4" spans="1:29" ht="15" customHeight="1" x14ac:dyDescent="0.25">
      <c r="A4" s="99"/>
      <c r="B4" s="100"/>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row>
    <row r="5" spans="1:29" x14ac:dyDescent="0.25">
      <c r="A5" s="53"/>
    </row>
    <row r="6" spans="1:29" x14ac:dyDescent="0.25">
      <c r="A6" s="53"/>
    </row>
    <row r="7" spans="1:29" x14ac:dyDescent="0.25">
      <c r="A7" s="53"/>
    </row>
    <row r="8" spans="1:29" x14ac:dyDescent="0.25">
      <c r="A8" s="53"/>
    </row>
    <row r="9" spans="1:29" x14ac:dyDescent="0.25">
      <c r="A9" s="53"/>
    </row>
    <row r="10" spans="1:29" x14ac:dyDescent="0.25">
      <c r="A10" s="53"/>
    </row>
    <row r="11" spans="1:29" x14ac:dyDescent="0.25">
      <c r="A11" s="53"/>
    </row>
    <row r="12" spans="1:29" x14ac:dyDescent="0.25">
      <c r="A12" s="53"/>
    </row>
    <row r="13" spans="1:29" x14ac:dyDescent="0.25">
      <c r="A13" s="53"/>
    </row>
    <row r="14" spans="1:29" x14ac:dyDescent="0.25">
      <c r="A14" s="53"/>
    </row>
    <row r="15" spans="1:29" x14ac:dyDescent="0.25">
      <c r="A15" s="53"/>
    </row>
    <row r="16" spans="1:29" x14ac:dyDescent="0.25">
      <c r="A16" s="53"/>
    </row>
    <row r="17" spans="1:1" x14ac:dyDescent="0.25">
      <c r="A17" s="53"/>
    </row>
    <row r="18" spans="1:1" x14ac:dyDescent="0.25">
      <c r="A18" s="53"/>
    </row>
    <row r="19" spans="1:1" x14ac:dyDescent="0.25">
      <c r="A19" s="53"/>
    </row>
    <row r="20" spans="1:1" x14ac:dyDescent="0.25">
      <c r="A20" s="53"/>
    </row>
    <row r="21" spans="1:1" x14ac:dyDescent="0.25">
      <c r="A21" s="53"/>
    </row>
    <row r="22" spans="1:1" x14ac:dyDescent="0.25">
      <c r="A22" s="53"/>
    </row>
    <row r="23" spans="1:1" x14ac:dyDescent="0.25">
      <c r="A23" s="53"/>
    </row>
    <row r="24" spans="1:1" x14ac:dyDescent="0.25">
      <c r="A24" s="53"/>
    </row>
    <row r="25" spans="1:1" x14ac:dyDescent="0.25">
      <c r="A25" s="53"/>
    </row>
    <row r="26" spans="1:1" x14ac:dyDescent="0.25">
      <c r="A26" s="53"/>
    </row>
    <row r="27" spans="1:1" x14ac:dyDescent="0.25">
      <c r="A27" s="53"/>
    </row>
    <row r="28" spans="1:1" x14ac:dyDescent="0.25">
      <c r="A28" s="53"/>
    </row>
    <row r="29" spans="1:1" x14ac:dyDescent="0.25">
      <c r="A29" s="53"/>
    </row>
    <row r="30" spans="1:1" x14ac:dyDescent="0.25">
      <c r="A30" s="53"/>
    </row>
    <row r="31" spans="1:1" x14ac:dyDescent="0.25">
      <c r="A31" s="53"/>
    </row>
    <row r="32" spans="1:1" x14ac:dyDescent="0.25">
      <c r="A32" s="53"/>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53"/>
    </row>
    <row r="40" spans="1:1" x14ac:dyDescent="0.25">
      <c r="A40" s="53"/>
    </row>
    <row r="41" spans="1:1" x14ac:dyDescent="0.25">
      <c r="A41" s="53"/>
    </row>
    <row r="42" spans="1:1" x14ac:dyDescent="0.25">
      <c r="A42" s="53"/>
    </row>
    <row r="43" spans="1:1" x14ac:dyDescent="0.25">
      <c r="A43" s="53"/>
    </row>
    <row r="44" spans="1:1" x14ac:dyDescent="0.25">
      <c r="A44" s="53"/>
    </row>
    <row r="45" spans="1:1" x14ac:dyDescent="0.25">
      <c r="A45" s="53"/>
    </row>
    <row r="46" spans="1:1" x14ac:dyDescent="0.25">
      <c r="A46" s="53"/>
    </row>
    <row r="47" spans="1:1" x14ac:dyDescent="0.25">
      <c r="A47" s="53"/>
    </row>
    <row r="48" spans="1:1" x14ac:dyDescent="0.25">
      <c r="A48" s="53"/>
    </row>
    <row r="49" spans="1:1" x14ac:dyDescent="0.25">
      <c r="A49" s="53"/>
    </row>
  </sheetData>
  <mergeCells count="2">
    <mergeCell ref="A1:A4"/>
    <mergeCell ref="B1:AC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Main Sheet</vt:lpstr>
      <vt:lpstr>Departments</vt:lpstr>
      <vt:lpstr>Pivot{Analysis}</vt:lpstr>
      <vt:lpstr>Data validation{Analysis}</vt:lpstr>
      <vt:lpstr>Requested{Analysis}</vt:lpstr>
      <vt:lpstr>Executive summary report</vt:lpstr>
      <vt:lpstr>Dashboard</vt:lpstr>
      <vt:lpstr>'Main Sheet'!_FilterDatabase</vt:lpstr>
      <vt:lpstr>Avg_Compl.</vt:lpstr>
      <vt:lpstr>Avg_Compltion</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ghanim almohamadi</dc:creator>
  <dc:description/>
  <cp:lastModifiedBy>omer safty</cp:lastModifiedBy>
  <cp:revision>4</cp:revision>
  <dcterms:created xsi:type="dcterms:W3CDTF">2025-04-26T14:24:08Z</dcterms:created>
  <dcterms:modified xsi:type="dcterms:W3CDTF">2025-07-09T18:43:46Z</dcterms:modified>
  <dc:language>en-US</dc:language>
</cp:coreProperties>
</file>