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lli\OneDrive\Desktop\Almir School\"/>
    </mc:Choice>
  </mc:AlternateContent>
  <xr:revisionPtr revIDLastSave="0" documentId="13_ncr:1_{12FE8106-8185-4325-8213-56B821840F32}" xr6:coauthVersionLast="47" xr6:coauthVersionMax="47" xr10:uidLastSave="{00000000-0000-0000-0000-000000000000}"/>
  <bookViews>
    <workbookView xWindow="-108" yWindow="-108" windowWidth="23256" windowHeight="12456" tabRatio="907" firstSheet="1" activeTab="2" xr2:uid="{00000000-000D-0000-FFFF-FFFF00000000}"/>
  </bookViews>
  <sheets>
    <sheet name="Subcategory Statistics" sheetId="8" r:id="rId1"/>
    <sheet name="Category Statistics" sheetId="7" r:id="rId2"/>
    <sheet name="Outcomes Based on Launch Date" sheetId="10" r:id="rId3"/>
    <sheet name="Theater Outcomes by Launch Date" sheetId="17" r:id="rId4"/>
    <sheet name="Kickstarter" sheetId="1" r:id="rId5"/>
    <sheet name="Outcomes Based on Goals" sheetId="18" r:id="rId6"/>
    <sheet name="Descriptive Statistics" sheetId="14" r:id="rId7"/>
    <sheet name="Edinburg Research" sheetId="11" r:id="rId8"/>
  </sheets>
  <definedNames>
    <definedName name="_xlnm._FilterDatabase" localSheetId="4" hidden="1">Kickstarter!$A$1:$U$4116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8" l="1"/>
  <c r="B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F4116" i="1"/>
  <c r="D4116" i="1" s="1"/>
  <c r="C13" i="14"/>
  <c r="B13" i="14"/>
  <c r="C12" i="14"/>
  <c r="C14" i="14" s="1"/>
  <c r="B12" i="14"/>
  <c r="C11" i="14"/>
  <c r="B11" i="14"/>
  <c r="C5" i="14"/>
  <c r="C6" i="14"/>
  <c r="B6" i="14"/>
  <c r="B5" i="14"/>
  <c r="C4" i="14"/>
  <c r="B4" i="14"/>
  <c r="C10" i="14"/>
  <c r="B10" i="14"/>
  <c r="C9" i="14"/>
  <c r="B9" i="14"/>
  <c r="C3" i="14"/>
  <c r="B3" i="14"/>
  <c r="C2" i="14"/>
  <c r="B2" i="14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4" l="1"/>
  <c r="B14" i="14"/>
  <c r="B7" i="14"/>
  <c r="E13" i="18"/>
  <c r="E12" i="18"/>
  <c r="E11" i="18"/>
  <c r="E10" i="18"/>
  <c r="E9" i="18"/>
  <c r="E8" i="18"/>
  <c r="E7" i="18"/>
  <c r="E6" i="18"/>
  <c r="E5" i="18"/>
  <c r="E4" i="18"/>
  <c r="E3" i="18"/>
  <c r="E2" i="18"/>
  <c r="H12" i="18" l="1"/>
  <c r="G12" i="18"/>
  <c r="F12" i="18"/>
  <c r="H11" i="18"/>
  <c r="G11" i="18"/>
  <c r="F11" i="18"/>
  <c r="H10" i="18"/>
  <c r="G10" i="18"/>
  <c r="F10" i="18"/>
  <c r="G9" i="18"/>
  <c r="H9" i="18"/>
  <c r="F9" i="18"/>
  <c r="G8" i="18"/>
  <c r="H8" i="18"/>
  <c r="F8" i="18"/>
  <c r="G7" i="18"/>
  <c r="H7" i="18"/>
  <c r="F7" i="18"/>
  <c r="G6" i="18"/>
  <c r="H6" i="18"/>
  <c r="F6" i="18"/>
  <c r="H5" i="18"/>
  <c r="G5" i="18"/>
  <c r="F5" i="18"/>
  <c r="H4" i="18"/>
  <c r="G4" i="18"/>
  <c r="F4" i="18"/>
  <c r="H3" i="18"/>
  <c r="G3" i="18"/>
  <c r="F3" i="18"/>
  <c r="H2" i="18"/>
  <c r="G2" i="18"/>
  <c r="F2" i="18"/>
  <c r="H13" i="18"/>
  <c r="F13" i="18"/>
  <c r="G13" i="18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<sst xmlns="http://schemas.openxmlformats.org/spreadsheetml/2006/main" count="33048" uniqueCount="8419">
  <si>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</si>
  <si>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</si>
  <si>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</si>
  <si>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</si>
  <si>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</si>
  <si>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</si>
  <si>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</si>
  <si>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</si>
  <si>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</si>
  <si>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</si>
  <si>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</si>
  <si>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</si>
  <si>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</si>
  <si>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</si>
  <si>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</si>
  <si>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</si>
  <si>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</si>
  <si>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</si>
  <si>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</si>
  <si>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</si>
  <si>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</si>
  <si>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</si>
  <si>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</si>
  <si>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</si>
  <si>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</si>
  <si>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</si>
  <si>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</si>
  <si>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</si>
  <si>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</si>
  <si>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</si>
  <si>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</si>
  <si>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</si>
  <si>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</si>
  <si>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</si>
  <si>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</si>
  <si>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</si>
  <si>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</si>
  <si>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</si>
  <si>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</si>
  <si>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</si>
  <si>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</si>
  <si>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</si>
  <si>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</si>
  <si>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</si>
  <si>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</si>
  <si>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</si>
  <si>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</si>
  <si>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</si>
  <si>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</si>
  <si>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</si>
  <si>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</si>
  <si>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</si>
  <si>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</si>
  <si>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</si>
  <si>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</si>
  <si>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</si>
  <si>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</si>
  <si>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</si>
  <si>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</si>
  <si>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</si>
  <si>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</si>
  <si>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</si>
  <si>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</si>
  <si>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</si>
  <si>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</si>
  <si>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</si>
  <si>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</si>
  <si>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</si>
  <si>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</si>
  <si>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</si>
  <si>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</si>
  <si>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</si>
  <si>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</si>
  <si>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</si>
  <si>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</si>
  <si>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</si>
  <si>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</si>
  <si>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</si>
  <si>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</si>
  <si>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</si>
  <si>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</si>
  <si>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</si>
  <si>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</si>
  <si>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</si>
  <si>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</si>
  <si>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</si>
  <si>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</si>
  <si>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</si>
  <si>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</si>
  <si>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</si>
  <si>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</si>
  <si>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</si>
  <si>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</si>
  <si>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</si>
  <si>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</si>
  <si>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</si>
  <si>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</si>
  <si>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</si>
  <si>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</si>
  <si>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</si>
  <si>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</si>
  <si>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</si>
  <si>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</si>
  <si>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</si>
  <si>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</si>
  <si>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</si>
  <si>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</si>
  <si>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</si>
  <si>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</si>
  <si>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</si>
  <si>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</si>
  <si>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</si>
  <si>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</si>
  <si>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</si>
  <si>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</si>
  <si>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</si>
  <si>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</si>
  <si>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</si>
  <si>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</si>
  <si>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</si>
  <si>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</si>
  <si>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</si>
  <si>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</si>
  <si>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</si>
  <si>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</si>
  <si>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</si>
  <si>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</si>
  <si>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</si>
  <si>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</si>
  <si>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</si>
  <si>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</si>
  <si>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</si>
  <si>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</si>
  <si>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</si>
  <si>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</si>
  <si>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</si>
  <si>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</si>
  <si>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</si>
  <si>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</si>
  <si>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</si>
  <si>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</si>
  <si>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</si>
  <si>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</si>
  <si>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</si>
  <si>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</si>
  <si>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</si>
  <si>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</si>
  <si>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</si>
  <si>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</si>
  <si>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</si>
  <si>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</si>
  <si>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</si>
  <si>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</si>
  <si>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</si>
  <si>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</si>
  <si>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</si>
  <si>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</si>
  <si>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</si>
  <si>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</si>
  <si>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</si>
  <si>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</si>
  <si>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</si>
  <si>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</si>
  <si>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</si>
  <si>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</si>
  <si>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</si>
  <si>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</si>
  <si>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</si>
  <si>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</si>
  <si>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</si>
  <si>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</si>
  <si>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</si>
  <si>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</si>
  <si>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</si>
  <si>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</si>
  <si>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</si>
  <si>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</si>
  <si>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</si>
  <si>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</si>
  <si>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</si>
  <si>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</si>
  <si>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</si>
  <si>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</si>
  <si>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</si>
  <si>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</si>
  <si>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</si>
  <si>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</si>
  <si>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</si>
  <si>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</si>
  <si>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</si>
  <si>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</si>
  <si>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</si>
  <si>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</si>
  <si>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</si>
  <si>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</si>
  <si>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</si>
  <si>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</si>
  <si>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</si>
  <si>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</si>
  <si>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</si>
  <si>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</si>
  <si>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</si>
  <si>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</si>
  <si>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</si>
  <si>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</si>
  <si>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</si>
  <si>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</si>
  <si>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</si>
  <si>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</si>
  <si>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</si>
  <si>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</si>
  <si>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</si>
  <si>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</si>
  <si>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</si>
  <si>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</si>
  <si>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</si>
  <si>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</si>
  <si>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</si>
  <si>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</si>
  <si>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</si>
  <si>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</si>
  <si>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</si>
  <si>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</si>
  <si>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</si>
  <si>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</si>
  <si>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</si>
  <si>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</si>
  <si>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</si>
  <si>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</si>
  <si>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</si>
  <si>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</si>
  <si>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</si>
  <si>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</si>
  <si>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</si>
  <si>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</si>
  <si>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</si>
  <si>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</si>
  <si>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</si>
  <si>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</si>
  <si>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</si>
  <si>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</si>
  <si>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</si>
  <si>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</si>
  <si>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</si>
  <si>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</si>
  <si>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</si>
  <si>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</si>
  <si>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</si>
  <si>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</si>
  <si>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</si>
  <si>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</si>
  <si>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</si>
  <si>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</si>
  <si>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</si>
  <si>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</si>
  <si>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</si>
  <si>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</si>
  <si>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</si>
  <si>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</si>
  <si>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</si>
  <si>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</si>
  <si>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</si>
  <si>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</si>
  <si>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</si>
  <si>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</si>
  <si>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</si>
  <si>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</si>
  <si>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</si>
  <si>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</si>
  <si>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</si>
  <si>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</si>
  <si>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</si>
  <si>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</si>
  <si>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</si>
  <si>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</si>
  <si>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</si>
  <si>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</si>
  <si>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</si>
  <si>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</si>
  <si>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</si>
  <si>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</si>
  <si>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</si>
  <si>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</si>
  <si>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</si>
  <si>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</si>
  <si>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</si>
  <si>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</si>
  <si>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</si>
  <si>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</si>
  <si>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</si>
  <si>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</si>
  <si>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</si>
  <si>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</si>
  <si>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</si>
  <si>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</si>
  <si>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</si>
  <si>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</si>
  <si>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</si>
  <si>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</si>
  <si>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</si>
  <si>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</si>
  <si>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</si>
  <si>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</si>
  <si>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</si>
  <si>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</si>
  <si>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</si>
  <si>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</si>
  <si>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</si>
  <si>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</si>
  <si>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</si>
  <si>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</si>
  <si>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</si>
  <si>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</si>
  <si>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</si>
  <si>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</si>
  <si>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</si>
  <si>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</si>
  <si>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</si>
  <si>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</si>
  <si>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</si>
  <si>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</si>
  <si>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</si>
  <si>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</si>
  <si>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</si>
  <si>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</si>
  <si>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</si>
  <si>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</si>
  <si>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</si>
  <si>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</si>
  <si>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</si>
  <si>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</si>
  <si>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</si>
  <si>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</si>
  <si>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</si>
  <si>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</si>
  <si>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</si>
  <si>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</si>
  <si>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</si>
  <si>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</si>
  <si>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</si>
  <si>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</si>
  <si>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</si>
  <si>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</si>
  <si>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</si>
  <si>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</si>
  <si>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</si>
  <si>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</si>
  <si>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</si>
  <si>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</si>
  <si>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</si>
  <si>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</si>
  <si>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</si>
  <si>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</si>
  <si>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</si>
  <si>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</si>
  <si>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</si>
  <si>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</si>
  <si>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</si>
  <si>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</si>
  <si>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</si>
  <si>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</si>
  <si>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</si>
  <si>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</si>
  <si>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</si>
  <si>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</si>
  <si>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</si>
  <si>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</si>
  <si>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</si>
  <si>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</si>
  <si>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</si>
  <si>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</si>
  <si>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</si>
  <si>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</si>
  <si>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</si>
  <si>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</si>
  <si>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</si>
  <si>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</si>
  <si>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</si>
  <si>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</si>
  <si>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</si>
  <si>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</si>
  <si>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</si>
  <si>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</si>
  <si>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</si>
  <si>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</si>
  <si>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</si>
  <si>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</si>
  <si>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</si>
  <si>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</si>
  <si>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</si>
  <si>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</si>
  <si>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</si>
  <si>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</si>
  <si>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</si>
  <si>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</si>
  <si>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</si>
  <si>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</si>
  <si>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</si>
  <si>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</si>
  <si>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</si>
  <si>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</si>
  <si>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</si>
  <si>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</si>
  <si>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</si>
  <si>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</si>
  <si>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</si>
  <si>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</si>
  <si>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</si>
  <si>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</si>
  <si>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</si>
  <si>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</si>
  <si>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</si>
  <si>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</si>
  <si>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</si>
  <si>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</si>
  <si>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</si>
  <si>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</si>
  <si>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</si>
  <si>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</si>
  <si>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</si>
  <si>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</si>
  <si>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</si>
  <si>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</si>
  <si>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</si>
  <si>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</si>
  <si>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</si>
  <si>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</si>
  <si>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</si>
  <si>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</si>
  <si>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</si>
  <si>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</si>
  <si>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</si>
  <si>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</si>
  <si>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</si>
  <si>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</si>
  <si>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</si>
  <si>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</si>
  <si>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</si>
  <si>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</si>
  <si>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</si>
  <si>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</si>
  <si>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</si>
  <si>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</si>
  <si>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</si>
  <si>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</si>
  <si>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</si>
  <si>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</si>
  <si>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</si>
  <si>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</si>
  <si>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</si>
  <si>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</si>
  <si>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</si>
  <si>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</si>
  <si>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</si>
  <si>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</si>
  <si>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</si>
  <si>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</si>
  <si>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</si>
  <si>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</si>
  <si>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</si>
  <si>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</si>
  <si>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</si>
  <si>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</si>
  <si>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</si>
  <si>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</si>
  <si>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</si>
  <si>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</si>
  <si>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</si>
  <si>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</si>
  <si>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</si>
  <si>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</si>
  <si>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</si>
  <si>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</si>
  <si>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</si>
  <si>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</si>
  <si>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</si>
  <si>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</si>
  <si>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</si>
  <si>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</si>
  <si>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</si>
  <si>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</si>
  <si>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</si>
  <si>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</si>
  <si>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</si>
  <si>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</si>
  <si>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</si>
  <si>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</si>
  <si>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</si>
  <si>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</si>
  <si>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</si>
  <si>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</si>
  <si>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</si>
  <si>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</si>
  <si>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</si>
  <si>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</si>
  <si>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</si>
  <si>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</si>
  <si>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</si>
  <si>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</si>
  <si>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</si>
  <si>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</si>
  <si>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</si>
  <si>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</si>
  <si>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</si>
  <si>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</si>
  <si>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</si>
  <si>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</si>
  <si>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</si>
  <si>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</si>
  <si>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</si>
  <si>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</si>
  <si>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</si>
  <si>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</si>
  <si>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</si>
  <si>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</si>
  <si>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</si>
  <si>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</si>
  <si>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</si>
  <si>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</si>
  <si>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</si>
  <si>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</si>
  <si>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</si>
  <si>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</si>
  <si>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</si>
  <si>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</si>
  <si>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</si>
  <si>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</si>
  <si>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</si>
  <si>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</si>
  <si>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</si>
  <si>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</si>
  <si>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</si>
  <si>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</si>
  <si>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</si>
  <si>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</si>
  <si>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</si>
  <si>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</si>
  <si>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</si>
  <si>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</si>
  <si>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</si>
  <si>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</si>
  <si>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</si>
  <si>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</si>
  <si>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</si>
  <si>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</si>
  <si>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</si>
  <si>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</si>
  <si>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</si>
  <si>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</si>
  <si>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</si>
  <si>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</si>
  <si>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</si>
  <si>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</si>
  <si>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</si>
  <si>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</si>
  <si>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</si>
  <si>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</si>
  <si>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</si>
  <si>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</si>
  <si>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</si>
  <si>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</si>
  <si>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</si>
  <si>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</si>
  <si>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</si>
  <si>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</si>
  <si>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</si>
  <si>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</si>
  <si>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</si>
  <si>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</si>
  <si>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</si>
  <si>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</si>
  <si>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</si>
  <si>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</si>
  <si>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</si>
  <si>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</si>
  <si>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</si>
  <si>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</si>
  <si>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</si>
  <si>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</si>
  <si>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</si>
  <si>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</si>
  <si>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</si>
  <si>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</si>
  <si>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</si>
  <si>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</si>
  <si>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</si>
  <si>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</si>
  <si>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</si>
  <si>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</si>
  <si>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</si>
  <si>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</si>
  <si>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</si>
  <si>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</si>
  <si>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</si>
  <si>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</si>
  <si>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</si>
  <si>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</si>
  <si>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</si>
  <si>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</si>
  <si>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</si>
  <si>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</si>
  <si>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</si>
  <si>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</si>
  <si>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</si>
  <si>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</si>
  <si>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</si>
  <si>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</si>
  <si>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</si>
  <si>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</si>
  <si>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</si>
  <si>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</si>
  <si>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</si>
  <si>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</si>
  <si>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</si>
  <si>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</si>
  <si>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</si>
  <si>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</si>
  <si>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</si>
  <si>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</si>
  <si>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</si>
  <si>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</si>
  <si>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</si>
  <si>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</si>
  <si>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</si>
  <si>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</si>
  <si>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</si>
  <si>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</si>
  <si>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</si>
  <si>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</si>
  <si>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</si>
  <si>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</si>
  <si>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</si>
  <si>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</si>
  <si>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</si>
  <si>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</si>
  <si>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</si>
  <si>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</si>
  <si>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</si>
  <si>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</si>
  <si>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</si>
  <si>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</si>
  <si>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</si>
  <si>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</si>
  <si>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</si>
  <si>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</si>
  <si>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</si>
  <si>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</si>
  <si>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</si>
  <si>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</si>
  <si>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</si>
  <si>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</si>
  <si>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</si>
  <si>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</si>
  <si>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</si>
  <si>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</si>
  <si>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</si>
  <si>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</si>
  <si>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</si>
  <si>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</si>
  <si>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</si>
  <si>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</si>
  <si>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</si>
  <si>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</si>
  <si>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</si>
  <si>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</si>
  <si>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</si>
  <si>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</si>
  <si>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</si>
  <si>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</si>
  <si>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</si>
  <si>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</si>
  <si>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</si>
  <si>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</si>
  <si>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</si>
  <si>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</si>
  <si>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</si>
  <si>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</si>
  <si>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</si>
  <si>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</si>
  <si>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</si>
  <si>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</si>
  <si>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</si>
  <si>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</si>
  <si>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</si>
  <si>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</si>
  <si>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</si>
  <si>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</si>
  <si>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</si>
  <si>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</si>
  <si>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</si>
  <si>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</si>
  <si>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</si>
  <si>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</si>
  <si>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</si>
  <si>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</si>
  <si>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</si>
  <si>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</si>
  <si>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</si>
  <si>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</si>
  <si>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</si>
  <si>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</si>
  <si>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</si>
  <si>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</si>
  <si>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</si>
  <si>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</si>
  <si>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</si>
  <si>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</si>
  <si>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</si>
  <si>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</si>
  <si>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</si>
  <si>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</si>
  <si>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</si>
  <si>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</si>
  <si>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</si>
  <si>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</si>
  <si>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</si>
  <si>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</si>
  <si>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</si>
  <si>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</si>
  <si>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</si>
  <si>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</si>
  <si>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</si>
  <si>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</si>
  <si>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</si>
  <si>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</si>
  <si>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</si>
  <si>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</si>
  <si>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</si>
  <si>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</si>
  <si>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</si>
  <si>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</si>
  <si>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</si>
  <si>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</si>
  <si>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</si>
  <si>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</si>
  <si>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</si>
  <si>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</si>
  <si>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</si>
  <si>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</si>
  <si>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</si>
  <si>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</si>
  <si>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</si>
  <si>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</si>
  <si>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</si>
  <si>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</si>
  <si>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</si>
  <si>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</si>
  <si>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</si>
  <si>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</si>
  <si>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</si>
  <si>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</si>
  <si>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</si>
  <si>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</si>
  <si>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</si>
  <si>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</si>
  <si>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</si>
  <si>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</si>
  <si>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</si>
  <si>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</si>
  <si>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</si>
  <si>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</si>
  <si>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</si>
  <si>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</si>
  <si>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</si>
  <si>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</si>
  <si>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</si>
  <si>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</si>
  <si>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</si>
  <si>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</si>
  <si>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</si>
  <si>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</si>
  <si>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</si>
  <si>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</si>
  <si>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</si>
  <si>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</si>
  <si>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</si>
  <si>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</si>
  <si>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</si>
  <si>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</si>
  <si>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</si>
  <si>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</si>
  <si>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</si>
  <si>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</si>
  <si>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</si>
  <si>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</si>
  <si>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</si>
  <si>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</si>
  <si>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</si>
  <si>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</si>
  <si>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</si>
  <si>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</si>
  <si>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</si>
  <si>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</si>
  <si>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</si>
  <si>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</si>
  <si>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</si>
  <si>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</si>
  <si>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</si>
  <si>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</si>
  <si>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</si>
  <si>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</si>
  <si>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</si>
  <si>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</si>
  <si>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</si>
  <si>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</si>
  <si>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</si>
  <si>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</si>
  <si>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</si>
  <si>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</si>
  <si>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</si>
  <si>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</si>
  <si>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</si>
  <si>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</si>
  <si>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</si>
  <si>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</si>
  <si>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</si>
  <si>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</si>
  <si>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</si>
  <si>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</si>
  <si>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</si>
  <si>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</si>
  <si>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</si>
  <si>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</si>
  <si>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</si>
  <si>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</si>
  <si>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</si>
  <si>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</si>
  <si>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</si>
  <si>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</si>
  <si>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</si>
  <si>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</si>
  <si>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</si>
  <si>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</si>
  <si>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</si>
  <si>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</si>
  <si>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</si>
  <si>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</si>
  <si>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</si>
  <si>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</si>
  <si>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</si>
  <si>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</si>
  <si>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</si>
  <si>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</si>
  <si>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</si>
  <si>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</si>
  <si>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</si>
  <si>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</si>
  <si>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</si>
  <si>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</si>
  <si>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</si>
  <si>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</si>
  <si>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</si>
  <si>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</si>
  <si>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</si>
  <si>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</si>
  <si>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</si>
  <si>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</si>
  <si>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</si>
  <si>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</si>
  <si>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</si>
  <si>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</si>
  <si>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</si>
  <si>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</si>
  <si>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</si>
  <si>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</si>
  <si>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</si>
  <si>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</si>
  <si>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</si>
  <si>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</si>
  <si>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</si>
  <si>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</si>
  <si>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</si>
  <si>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</si>
  <si>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</si>
  <si>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</si>
  <si>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</si>
  <si>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</si>
  <si>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</si>
  <si>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</si>
  <si>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</si>
  <si>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</si>
  <si>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</si>
  <si>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</si>
  <si>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</si>
  <si>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</si>
  <si>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</si>
  <si>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</si>
  <si>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</si>
  <si>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</si>
  <si>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</si>
  <si>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</si>
  <si>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</si>
  <si>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</si>
  <si>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</si>
  <si>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</si>
  <si>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</si>
  <si>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</si>
  <si>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</si>
  <si>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</si>
  <si>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</si>
  <si>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</si>
  <si>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</si>
  <si>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</si>
  <si>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</si>
  <si>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</si>
  <si>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</si>
  <si>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</si>
  <si>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</si>
  <si>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</si>
  <si>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</si>
  <si>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</si>
  <si>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</si>
  <si>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</si>
  <si>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</si>
  <si>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</si>
  <si>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</si>
  <si>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</si>
  <si>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</si>
  <si>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</si>
  <si>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</si>
  <si>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</si>
  <si>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</si>
  <si>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</si>
  <si>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</si>
  <si>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</si>
  <si>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</si>
  <si>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</si>
  <si>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</si>
  <si>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</si>
  <si>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</si>
  <si>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</si>
  <si>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</si>
  <si>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</si>
  <si>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</si>
  <si>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</si>
  <si>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</si>
  <si>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</si>
  <si>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</si>
  <si>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</si>
  <si>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</si>
  <si>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</si>
  <si>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</si>
  <si>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</si>
  <si>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</si>
  <si>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</si>
  <si>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</si>
  <si>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</si>
  <si>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</si>
  <si>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</si>
  <si>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</si>
  <si>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</si>
  <si>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</si>
  <si>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</si>
  <si>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</si>
  <si>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</si>
  <si>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</si>
  <si>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</si>
  <si>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</si>
  <si>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</si>
  <si>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</si>
  <si>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</si>
  <si>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</si>
  <si>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</si>
  <si>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</si>
  <si>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</si>
  <si>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</si>
  <si>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</si>
  <si>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</si>
  <si>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</si>
  <si>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</si>
  <si>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</si>
  <si>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</si>
  <si>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</si>
  <si>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</si>
  <si>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</si>
  <si>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</si>
  <si>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</si>
  <si>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</si>
  <si>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</si>
  <si>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</si>
  <si>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</si>
  <si>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</si>
  <si>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</si>
  <si>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</si>
  <si>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</si>
  <si>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</si>
  <si>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</si>
  <si>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</si>
  <si>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</si>
  <si>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</si>
  <si>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</si>
  <si>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</si>
  <si>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</si>
  <si>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</si>
  <si>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</si>
  <si>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</si>
  <si>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</si>
  <si>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</si>
  <si>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</si>
  <si>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</si>
  <si>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</si>
  <si>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</si>
  <si>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</si>
  <si>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</si>
  <si>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</si>
  <si>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</si>
  <si>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</si>
  <si>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</si>
  <si>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</si>
  <si>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</si>
  <si>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</si>
  <si>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</si>
  <si>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</si>
  <si>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</si>
  <si>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</si>
  <si>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</si>
  <si>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</si>
  <si>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</si>
  <si>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</si>
  <si>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</si>
  <si>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</si>
  <si>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</si>
  <si>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</si>
  <si>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</si>
  <si>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</si>
  <si>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</si>
  <si>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</si>
  <si>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</si>
  <si>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</si>
  <si>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</si>
  <si>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</si>
  <si>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</si>
  <si>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</si>
  <si>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</si>
  <si>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</si>
  <si>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</si>
  <si>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</si>
  <si>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</si>
  <si>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</si>
  <si>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</si>
  <si>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</si>
  <si>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</si>
  <si>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</si>
  <si>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</si>
  <si>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</si>
  <si>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</si>
  <si>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</si>
  <si>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</si>
  <si>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</si>
  <si>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</si>
  <si>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</si>
  <si>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</si>
  <si>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</si>
  <si>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</si>
  <si>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</si>
  <si>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</si>
  <si>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</si>
  <si>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</si>
  <si>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</si>
  <si>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</si>
  <si>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</si>
  <si>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</si>
  <si>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</si>
  <si>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</si>
  <si>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</si>
  <si>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</si>
  <si>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</si>
  <si>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</si>
  <si>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</si>
  <si>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</si>
  <si>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</si>
  <si>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</si>
  <si>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</si>
  <si>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</si>
  <si>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</si>
  <si>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</si>
  <si>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</si>
  <si>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</si>
  <si>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</si>
  <si>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</si>
  <si>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</si>
  <si>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</si>
  <si>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</si>
  <si>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</si>
  <si>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</si>
  <si>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</si>
  <si>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</si>
  <si>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</si>
  <si>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</si>
  <si>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</si>
  <si>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</si>
  <si>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</si>
  <si>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</si>
  <si>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</si>
  <si>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</si>
  <si>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</si>
  <si>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</si>
  <si>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</si>
  <si>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</si>
  <si>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</si>
  <si>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</si>
  <si>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</si>
  <si>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</si>
  <si>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</si>
  <si>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</si>
  <si>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</si>
  <si>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</si>
  <si>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</si>
  <si>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</si>
  <si>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</si>
  <si>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</si>
  <si>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</si>
  <si>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</si>
  <si>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</si>
  <si>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</si>
  <si>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</si>
  <si>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</si>
  <si>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</si>
  <si>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</si>
  <si>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</si>
  <si>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</si>
  <si>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</si>
  <si>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</si>
  <si>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</si>
  <si>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</si>
  <si>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</si>
  <si>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</si>
  <si>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</si>
  <si>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</si>
  <si>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</si>
  <si>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</si>
  <si>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</si>
  <si>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</si>
  <si>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</si>
  <si>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</si>
  <si>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</si>
  <si>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</si>
  <si>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</si>
  <si>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</si>
  <si>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</si>
  <si>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</si>
  <si>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</si>
  <si>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</si>
  <si>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</si>
  <si>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</si>
  <si>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</si>
  <si>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</si>
  <si>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</si>
  <si>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</si>
  <si>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</si>
  <si>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</si>
  <si>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</si>
  <si>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</si>
  <si>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</si>
  <si>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</si>
  <si>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</si>
  <si>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</si>
  <si>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</si>
  <si>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</si>
  <si>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</si>
  <si>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</si>
  <si>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</si>
  <si>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</si>
  <si>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</si>
  <si>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</si>
  <si>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</si>
  <si>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</si>
  <si>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</si>
  <si>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</si>
  <si>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</si>
  <si>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</si>
  <si>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</si>
  <si>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</si>
  <si>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</si>
  <si>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</si>
  <si>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</si>
  <si>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</si>
  <si>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</si>
  <si>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</si>
  <si>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</si>
  <si>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</si>
  <si>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</si>
  <si>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</si>
  <si>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</si>
  <si>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</si>
  <si>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</si>
  <si>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</si>
  <si>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</si>
  <si>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</si>
  <si>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</si>
  <si>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</si>
  <si>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</si>
  <si>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</si>
  <si>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</si>
  <si>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</si>
  <si>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</si>
  <si>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</si>
  <si>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</si>
  <si>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</si>
  <si>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</si>
  <si>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</si>
  <si>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</si>
  <si>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</si>
  <si>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</si>
  <si>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</si>
  <si>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</si>
  <si>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</si>
  <si>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</si>
  <si>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</si>
  <si>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</si>
  <si>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</si>
  <si>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</si>
  <si>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</si>
  <si>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</si>
  <si>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</si>
  <si>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</si>
  <si>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</si>
  <si>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</si>
  <si>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</si>
  <si>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</si>
  <si>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</si>
  <si>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</si>
  <si>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</si>
  <si>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</si>
  <si>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</si>
  <si>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</si>
  <si>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</si>
  <si>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</si>
  <si>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</si>
  <si>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</si>
  <si>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</si>
  <si>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</si>
  <si>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</si>
  <si>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</si>
  <si>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</si>
  <si>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</si>
  <si>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</si>
  <si>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</si>
  <si>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</si>
  <si>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</si>
  <si>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</si>
  <si>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</si>
  <si>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</si>
  <si>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</si>
  <si>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</si>
  <si>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</si>
  <si>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</si>
  <si>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</si>
  <si>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</si>
  <si>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</si>
  <si>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</si>
  <si>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</si>
  <si>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</si>
  <si>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</si>
  <si>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</si>
  <si>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</si>
  <si>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</si>
  <si>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</si>
  <si>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</si>
  <si>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</si>
  <si>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</si>
  <si>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</si>
  <si>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</si>
  <si>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</si>
  <si>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</si>
  <si>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</si>
  <si>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</si>
  <si>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</si>
  <si>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</si>
  <si>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</si>
  <si>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</si>
  <si>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</si>
  <si>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</si>
  <si>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</si>
  <si>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</si>
  <si>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</si>
  <si>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</si>
  <si>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</si>
  <si>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</si>
  <si>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</si>
  <si>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</si>
  <si>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</si>
  <si>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</si>
  <si>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</si>
  <si>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</si>
  <si>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</si>
  <si>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</si>
  <si>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</si>
  <si>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</si>
  <si>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</si>
  <si>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</si>
  <si>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</si>
  <si>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</si>
  <si>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</si>
  <si>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</si>
  <si>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</si>
  <si>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</si>
  <si>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</si>
  <si>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</si>
  <si>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</si>
  <si>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</si>
  <si>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</si>
  <si>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</si>
  <si>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</si>
  <si>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</si>
  <si>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</si>
  <si>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</si>
  <si>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</si>
  <si>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</si>
  <si>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</si>
  <si>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</si>
  <si>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</si>
  <si>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</si>
  <si>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</si>
  <si>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</si>
  <si>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</si>
  <si>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</si>
  <si>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</si>
  <si>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</si>
  <si>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</si>
  <si>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</si>
  <si>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</si>
  <si>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</si>
  <si>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</si>
  <si>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</si>
  <si>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</si>
  <si>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</si>
  <si>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</si>
  <si>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</si>
  <si>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</si>
  <si>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</si>
  <si>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</si>
  <si>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</si>
  <si>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</si>
  <si>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</si>
  <si>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</si>
  <si>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</si>
  <si>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</si>
  <si>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</si>
  <si>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</si>
  <si>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</si>
  <si>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</si>
  <si>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</si>
  <si>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</si>
  <si>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</si>
  <si>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</si>
  <si>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</si>
  <si>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</si>
  <si>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</si>
  <si>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</si>
  <si>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</si>
  <si>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</si>
  <si>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</si>
  <si>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</si>
  <si>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</si>
  <si>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</si>
  <si>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</si>
  <si>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</si>
  <si>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</si>
  <si>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</si>
  <si>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</si>
  <si>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</si>
  <si>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</si>
  <si>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</si>
  <si>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</si>
  <si>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</si>
  <si>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</si>
  <si>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</si>
  <si>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</si>
  <si>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</si>
  <si>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</si>
  <si>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</si>
  <si>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</si>
  <si>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</si>
  <si>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</si>
  <si>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</si>
  <si>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</si>
  <si>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</si>
  <si>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</si>
  <si>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</si>
  <si>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</si>
  <si>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</si>
  <si>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</si>
  <si>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</si>
  <si>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</si>
  <si>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</si>
  <si>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</si>
  <si>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</si>
  <si>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</si>
  <si>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</si>
  <si>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</si>
  <si>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</si>
  <si>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</si>
  <si>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</si>
  <si>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</si>
  <si>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</si>
  <si>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</si>
  <si>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</si>
  <si>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</si>
  <si>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</si>
  <si>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</si>
  <si>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</si>
  <si>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</si>
  <si>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</si>
  <si>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</si>
  <si>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</si>
  <si>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</si>
  <si>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</si>
  <si>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</si>
  <si>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</si>
  <si>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</si>
  <si>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</si>
  <si>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</si>
  <si>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</si>
  <si>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</si>
  <si>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</si>
  <si>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</si>
  <si>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</si>
  <si>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</si>
  <si>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</si>
  <si>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</si>
  <si>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</si>
  <si>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</si>
  <si>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</si>
  <si>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</si>
  <si>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</si>
  <si>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</si>
  <si>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</si>
  <si>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</si>
  <si>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</si>
  <si>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</si>
  <si>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</si>
  <si>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</si>
  <si>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</si>
  <si>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</si>
  <si>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</si>
  <si>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</si>
  <si>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</si>
  <si>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</si>
  <si>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</si>
  <si>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</si>
  <si>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</si>
  <si>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</si>
  <si>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</si>
  <si>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</si>
  <si>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</si>
  <si>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</si>
  <si>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</si>
  <si>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</si>
  <si>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</si>
  <si>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</si>
  <si>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</si>
  <si>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</si>
  <si>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</si>
  <si>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</si>
  <si>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</si>
  <si>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</si>
  <si>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</si>
  <si>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</si>
  <si>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</si>
  <si>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</si>
  <si>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</si>
  <si>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</si>
  <si>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</si>
  <si>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</si>
  <si>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</si>
  <si>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</si>
  <si>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</si>
  <si>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</si>
  <si>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</si>
  <si>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</si>
  <si>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</si>
  <si>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</si>
  <si>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</si>
  <si>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</si>
  <si>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</si>
  <si>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</si>
  <si>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</si>
  <si>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</si>
  <si>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</si>
  <si>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</si>
  <si>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</si>
  <si>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</si>
  <si>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</si>
  <si>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</si>
  <si>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</si>
  <si>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</si>
  <si>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</si>
  <si>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</si>
  <si>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</si>
  <si>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</si>
  <si>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</si>
  <si>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</si>
  <si>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</si>
  <si>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</si>
  <si>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</si>
  <si>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</si>
  <si>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</si>
  <si>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</si>
  <si>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</si>
  <si>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</si>
  <si>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</si>
  <si>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</si>
  <si>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</si>
  <si>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</si>
  <si>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</si>
  <si>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</si>
  <si>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</si>
  <si>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</si>
  <si>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</si>
  <si>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</si>
  <si>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</si>
  <si>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</si>
  <si>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</si>
  <si>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</si>
  <si>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</si>
  <si>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</si>
  <si>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</si>
  <si>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</si>
  <si>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</si>
  <si>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</si>
  <si>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</si>
  <si>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</si>
  <si>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</si>
  <si>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</si>
  <si>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</si>
  <si>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</si>
  <si>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</si>
  <si>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</si>
  <si>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</si>
  <si>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</si>
  <si>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</si>
  <si>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</si>
  <si>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</si>
  <si>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</si>
  <si>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</si>
  <si>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</si>
  <si>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</si>
  <si>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</si>
  <si>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</si>
  <si>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</si>
  <si>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</si>
  <si>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</si>
  <si>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</si>
  <si>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</si>
  <si>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</si>
  <si>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</si>
  <si>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</si>
  <si>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</si>
  <si>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</si>
  <si>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</si>
  <si>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</si>
  <si>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</si>
  <si>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</si>
  <si>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</si>
  <si>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</si>
  <si>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</si>
  <si>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</si>
  <si>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</si>
  <si>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</si>
  <si>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</si>
  <si>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</si>
  <si>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</si>
  <si>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</si>
  <si>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</si>
  <si>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</si>
  <si>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</si>
  <si>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</si>
  <si>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</si>
  <si>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</si>
  <si>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</si>
  <si>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</si>
  <si>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</si>
  <si>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</si>
  <si>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</si>
  <si>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</si>
  <si>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</si>
  <si>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</si>
  <si>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</si>
  <si>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</si>
  <si>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</si>
  <si>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</si>
  <si>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</si>
  <si>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</si>
  <si>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</si>
  <si>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</si>
  <si>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</si>
  <si>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</si>
  <si>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</si>
  <si>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</si>
  <si>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</si>
  <si>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</si>
  <si>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</si>
  <si>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</si>
  <si>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</si>
  <si>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</si>
  <si>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</si>
  <si>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</si>
  <si>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</si>
  <si>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</si>
  <si>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</si>
  <si>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</si>
  <si>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</si>
  <si>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</si>
  <si>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</si>
  <si>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</si>
  <si>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</si>
  <si>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</si>
  <si>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</si>
  <si>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</si>
  <si>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</si>
  <si>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</si>
  <si>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</si>
  <si>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</si>
  <si>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</si>
  <si>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</si>
  <si>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</si>
  <si>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</si>
  <si>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</si>
  <si>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</si>
  <si>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</si>
  <si>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</si>
  <si>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</si>
  <si>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</si>
  <si>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</si>
  <si>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</si>
  <si>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</si>
  <si>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</si>
  <si>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</si>
  <si>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</si>
  <si>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</si>
  <si>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</si>
  <si>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</si>
  <si>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</si>
  <si>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</si>
  <si>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</si>
  <si>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</si>
  <si>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</si>
  <si>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</si>
  <si>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</si>
  <si>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</si>
  <si>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</si>
  <si>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</si>
  <si>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</si>
  <si>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</si>
  <si>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</si>
  <si>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</si>
  <si>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</si>
  <si>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</si>
  <si>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</si>
  <si>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</si>
  <si>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</si>
  <si>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</si>
  <si>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</si>
  <si>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</si>
  <si>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</si>
  <si>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</si>
  <si>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</si>
  <si>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</si>
  <si>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</si>
  <si>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</si>
  <si>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</si>
  <si>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</si>
  <si>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</si>
  <si>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</si>
  <si>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</si>
  <si>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</si>
  <si>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</si>
  <si>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</si>
  <si>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</si>
  <si>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</si>
  <si>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</si>
  <si>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</si>
  <si>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</si>
  <si>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</si>
  <si>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</si>
  <si>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</si>
  <si>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</si>
  <si>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</si>
  <si>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</si>
  <si>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</si>
  <si>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</si>
  <si>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</si>
  <si>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</si>
  <si>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</si>
  <si>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</si>
  <si>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</si>
  <si>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</si>
  <si>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</si>
  <si>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</si>
  <si>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</si>
  <si>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</si>
  <si>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</si>
  <si>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</si>
  <si>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</si>
  <si>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</si>
  <si>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</si>
  <si>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</si>
  <si>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</si>
  <si>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</si>
  <si>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</si>
  <si>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</si>
  <si>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</si>
  <si>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</si>
  <si>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</si>
  <si>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</si>
  <si>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</si>
  <si>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</si>
  <si>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</si>
  <si>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</si>
  <si>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</si>
  <si>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</si>
  <si>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</si>
  <si>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</si>
  <si>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</si>
  <si>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</si>
  <si>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</si>
  <si>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</si>
  <si>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</si>
  <si>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</si>
  <si>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</si>
  <si>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</si>
  <si>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</si>
  <si>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</si>
  <si>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</si>
  <si>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</si>
  <si>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</si>
  <si>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</si>
  <si>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</si>
  <si>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</si>
  <si>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</si>
  <si>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</si>
  <si>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</si>
  <si>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</si>
  <si>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</si>
  <si>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</si>
  <si>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</si>
  <si>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</si>
  <si>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</si>
  <si>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</si>
  <si>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</si>
  <si>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</si>
  <si>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</si>
  <si>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</si>
  <si>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</si>
  <si>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</si>
  <si>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</si>
  <si>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</si>
  <si>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</si>
  <si>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</si>
  <si>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</si>
  <si>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</si>
  <si>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</si>
  <si>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</si>
  <si>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</si>
  <si>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</si>
  <si>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</si>
  <si>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</si>
  <si>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</si>
  <si>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</si>
  <si>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</si>
  <si>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</si>
  <si>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</si>
  <si>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</si>
  <si>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</si>
  <si>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</si>
  <si>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</si>
  <si>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</si>
  <si>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</si>
  <si>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</si>
  <si>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</si>
  <si>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</si>
  <si>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</si>
  <si>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</si>
  <si>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</si>
  <si>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</si>
  <si>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</si>
  <si>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</si>
  <si>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</si>
  <si>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</si>
  <si>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</si>
  <si>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</si>
  <si>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</si>
  <si>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</si>
  <si>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</si>
  <si>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</si>
  <si>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</si>
  <si>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</si>
  <si>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</si>
  <si>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</si>
  <si>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</si>
  <si>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</si>
  <si>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</si>
  <si>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</si>
  <si>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</si>
  <si>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</si>
  <si>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</si>
  <si>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</si>
  <si>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</si>
  <si>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</si>
  <si>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</si>
  <si>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</si>
  <si>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</si>
  <si>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</si>
  <si>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</si>
  <si>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</si>
  <si>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</si>
  <si>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</si>
  <si>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</si>
  <si>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</si>
  <si>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</si>
  <si>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</si>
  <si>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</si>
  <si>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</si>
  <si>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</si>
  <si>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</si>
  <si>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</si>
  <si>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</si>
  <si>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</si>
  <si>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</si>
  <si>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</si>
  <si>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</si>
  <si>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</si>
  <si>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</si>
  <si>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</si>
  <si>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</si>
  <si>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</si>
  <si>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</si>
  <si>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</si>
  <si>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</si>
  <si>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</si>
  <si>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</si>
  <si>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</si>
  <si>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</si>
  <si>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</si>
  <si>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</si>
  <si>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</si>
  <si>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</si>
  <si>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</si>
  <si>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</si>
  <si>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</si>
  <si>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</si>
  <si>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</si>
  <si>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</si>
  <si>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</si>
  <si>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</si>
  <si>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</si>
  <si>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</si>
  <si>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</si>
  <si>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</si>
  <si>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</si>
  <si>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</si>
  <si>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</si>
  <si>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</si>
  <si>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</si>
  <si>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</si>
  <si>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</si>
  <si>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</si>
  <si>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</si>
  <si>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</si>
  <si>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</si>
  <si>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</si>
  <si>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</si>
  <si>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</si>
  <si>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</si>
  <si>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</si>
  <si>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</si>
  <si>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</si>
  <si>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</si>
  <si>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</si>
  <si>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</si>
  <si>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</si>
  <si>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</si>
  <si>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</si>
  <si>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</si>
  <si>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</si>
  <si>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</si>
  <si>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</si>
  <si>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</si>
  <si>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</si>
  <si>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</si>
  <si>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</si>
  <si>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</si>
  <si>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</si>
  <si>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</si>
  <si>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</si>
  <si>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</si>
  <si>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</si>
  <si>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</si>
  <si>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</si>
  <si>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</si>
  <si>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</si>
  <si>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</si>
  <si>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</si>
  <si>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</si>
  <si>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</si>
  <si>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</si>
  <si>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</si>
  <si>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</si>
  <si>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</si>
  <si>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</si>
  <si>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</si>
  <si>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</si>
  <si>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</si>
  <si>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</si>
  <si>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</si>
  <si>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</si>
  <si>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</si>
  <si>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</si>
  <si>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</si>
  <si>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</si>
  <si>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</si>
  <si>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</si>
  <si>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</si>
  <si>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</si>
  <si>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</si>
  <si>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</si>
  <si>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</si>
  <si>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</si>
  <si>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</si>
  <si>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</si>
  <si>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</si>
  <si>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</si>
  <si>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</si>
  <si>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</si>
  <si>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</si>
  <si>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</si>
  <si>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</si>
  <si>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</si>
  <si>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</si>
  <si>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</si>
  <si>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</si>
  <si>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</si>
  <si>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</si>
  <si>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</si>
  <si>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</si>
  <si>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</si>
  <si>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</si>
  <si>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</si>
  <si>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</si>
  <si>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</si>
  <si>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</si>
  <si>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</si>
  <si>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</si>
  <si>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</si>
  <si>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</si>
  <si>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</si>
  <si>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</si>
  <si>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</si>
  <si>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</si>
  <si>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</si>
  <si>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</si>
  <si>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</si>
  <si>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</si>
  <si>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</si>
  <si>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</si>
  <si>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</si>
  <si>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</si>
  <si>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</si>
  <si>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</si>
  <si>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</si>
  <si>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</si>
  <si>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</si>
  <si>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</si>
  <si>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</si>
  <si>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</si>
  <si>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</si>
  <si>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</si>
  <si>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</si>
  <si>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</si>
  <si>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</si>
  <si>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</si>
  <si>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</si>
  <si>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</si>
  <si>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</si>
  <si>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</si>
  <si>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</si>
  <si>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</si>
  <si>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</si>
  <si>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</si>
  <si>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</si>
  <si>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</si>
  <si>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</si>
  <si>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</si>
  <si>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</si>
  <si>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</si>
  <si>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</si>
  <si>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</si>
  <si>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</si>
  <si>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</si>
  <si>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</si>
  <si>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</si>
  <si>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</si>
  <si>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</si>
  <si>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</si>
  <si>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</si>
  <si>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</si>
  <si>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</si>
  <si>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</si>
  <si>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</si>
  <si>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</si>
  <si>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</si>
  <si>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</si>
  <si>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</si>
  <si>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</si>
  <si>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</si>
  <si>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</si>
  <si>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</si>
  <si>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</si>
  <si>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</si>
  <si>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</si>
  <si>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</si>
  <si>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</si>
  <si>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</si>
  <si>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</si>
  <si>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</si>
  <si>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</si>
  <si>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</si>
  <si>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</si>
  <si>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</si>
  <si>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</si>
  <si>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</si>
  <si>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</si>
  <si>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</si>
  <si>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</si>
  <si>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</si>
  <si>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</si>
  <si>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</si>
  <si>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</si>
  <si>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</si>
  <si>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</si>
  <si>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</si>
  <si>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</si>
  <si>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</si>
  <si>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</si>
  <si>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</si>
  <si>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</si>
  <si>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</si>
  <si>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</si>
  <si>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</si>
  <si>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</si>
  <si>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</si>
  <si>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</si>
  <si>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</si>
  <si>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</si>
  <si>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</si>
  <si>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</si>
  <si>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</si>
  <si>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</si>
  <si>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</si>
  <si>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</si>
  <si>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</si>
  <si>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</si>
  <si>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</si>
  <si>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</si>
  <si>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</si>
  <si>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</si>
  <si>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</si>
  <si>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</si>
  <si>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</si>
  <si>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</si>
  <si>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</si>
  <si>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</si>
  <si>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</si>
  <si>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</si>
  <si>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</si>
  <si>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</si>
  <si>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</si>
  <si>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</si>
  <si>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</si>
  <si>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</si>
  <si>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</si>
  <si>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</si>
  <si>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</si>
  <si>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</si>
  <si>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</si>
  <si>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</si>
  <si>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</si>
  <si>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</si>
  <si>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</si>
  <si>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</si>
  <si>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</si>
  <si>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</si>
  <si>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</si>
  <si>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</si>
  <si>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</si>
  <si>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</si>
  <si>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</si>
  <si>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</si>
  <si>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</si>
  <si>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</si>
  <si>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</si>
  <si>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</si>
  <si>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</si>
  <si>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</si>
  <si>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</si>
  <si>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</si>
  <si>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</si>
  <si>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</si>
  <si>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</si>
  <si>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</si>
  <si>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</si>
  <si>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</si>
  <si>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</si>
  <si>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</si>
  <si>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</si>
  <si>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</si>
  <si>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</si>
  <si>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</si>
  <si>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</si>
  <si>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</si>
  <si>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</si>
  <si>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</si>
  <si>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</si>
  <si>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</si>
  <si>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</si>
  <si>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</si>
  <si>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</si>
  <si>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</si>
  <si>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</si>
  <si>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</si>
  <si>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</si>
  <si>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</si>
  <si>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</si>
  <si>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</si>
  <si>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</si>
  <si>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</si>
  <si>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</si>
  <si>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</si>
  <si>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</si>
  <si>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</si>
  <si>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</si>
  <si>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</si>
  <si>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</si>
  <si>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</si>
  <si>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</si>
  <si>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</si>
  <si>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</si>
  <si>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</si>
  <si>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</si>
  <si>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</si>
  <si>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</si>
  <si>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</si>
  <si>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</si>
  <si>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</si>
  <si>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</si>
  <si>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</si>
  <si>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</si>
  <si>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</si>
  <si>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</si>
  <si>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</si>
  <si>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</si>
  <si>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</si>
  <si>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</si>
  <si>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</si>
  <si>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</si>
  <si>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</si>
  <si>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</si>
  <si>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</si>
  <si>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</si>
  <si>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</si>
  <si>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</si>
  <si>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</si>
  <si>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</si>
  <si>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</si>
  <si>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</si>
  <si>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</si>
  <si>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</si>
  <si>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</si>
  <si>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</si>
  <si>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</si>
  <si>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</si>
  <si>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</si>
  <si>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</si>
  <si>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</si>
  <si>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</si>
  <si>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</si>
  <si>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</si>
  <si>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</si>
  <si>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</si>
  <si>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</si>
  <si>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</si>
  <si>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</si>
  <si>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</si>
  <si>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</si>
  <si>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</si>
  <si>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</si>
  <si>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</si>
  <si>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</si>
  <si>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</si>
  <si>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</si>
  <si>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</si>
  <si>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</si>
  <si>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</si>
  <si>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</si>
  <si>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</si>
  <si>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</si>
  <si>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</si>
  <si>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</si>
  <si>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</si>
  <si>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</si>
  <si>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</si>
  <si>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</si>
  <si>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</si>
  <si>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</si>
  <si>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</si>
  <si>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</si>
  <si>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</si>
  <si>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</si>
  <si>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</si>
  <si>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</si>
  <si>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</si>
  <si>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</si>
  <si>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</si>
  <si>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</si>
  <si>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</si>
  <si>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</si>
  <si>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</si>
  <si>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</si>
  <si>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</si>
  <si>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</si>
  <si>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</si>
  <si>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</si>
  <si>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</si>
  <si>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</si>
  <si>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</si>
  <si>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</si>
  <si>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</si>
  <si>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</si>
  <si>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</si>
  <si>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</si>
  <si>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</si>
  <si>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</si>
  <si>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</si>
  <si>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</si>
  <si>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</si>
  <si>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</si>
  <si>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</si>
  <si>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</si>
  <si>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</si>
  <si>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</si>
  <si>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</si>
  <si>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</si>
  <si>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</si>
  <si>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</si>
  <si>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</si>
  <si>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</si>
  <si>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</si>
  <si>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</si>
  <si>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</si>
  <si>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</si>
  <si>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</si>
  <si>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</si>
  <si>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</si>
  <si>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</si>
  <si>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</si>
  <si>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</si>
  <si>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</si>
  <si>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</si>
  <si>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</si>
  <si>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</si>
  <si>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</si>
  <si>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</si>
  <si>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</si>
  <si>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</si>
  <si>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</si>
  <si>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</si>
  <si>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</si>
  <si>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</si>
  <si>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</si>
  <si>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</si>
  <si>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</si>
  <si>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</si>
  <si>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</si>
  <si>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</si>
  <si>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</si>
  <si>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</si>
  <si>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</si>
  <si>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</si>
  <si>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</si>
  <si>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</si>
  <si>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</si>
  <si>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</si>
  <si>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</si>
  <si>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</si>
  <si>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</si>
  <si>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</si>
  <si>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</si>
  <si>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</si>
  <si>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</si>
  <si>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</si>
  <si>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</si>
  <si>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</si>
  <si>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</si>
  <si>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</si>
  <si>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</si>
  <si>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</si>
  <si>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</si>
  <si>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</si>
  <si>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</si>
  <si>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</si>
  <si>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</si>
  <si>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</si>
  <si>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</si>
  <si>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</si>
  <si>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</si>
  <si>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</si>
  <si>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</si>
  <si>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</si>
  <si>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</si>
  <si>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</si>
  <si>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</si>
  <si>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</si>
  <si>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</si>
  <si>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</si>
  <si>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</si>
  <si>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</si>
  <si>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</si>
  <si>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</si>
  <si>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</si>
  <si>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</si>
  <si>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</si>
  <si>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</si>
  <si>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</si>
  <si>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</si>
  <si>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</si>
  <si>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</si>
  <si>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</si>
  <si>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</si>
  <si>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</si>
  <si>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</si>
  <si>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</si>
  <si>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</si>
  <si>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</si>
  <si>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</si>
  <si>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</si>
  <si>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</si>
  <si>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</si>
  <si>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</si>
  <si>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</si>
  <si>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</si>
  <si>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</si>
  <si>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</si>
  <si>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</si>
  <si>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</si>
  <si>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</si>
  <si>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</si>
  <si>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</si>
  <si>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</si>
  <si>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</si>
  <si>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</si>
  <si>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</si>
  <si>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</si>
  <si>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</si>
  <si>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</si>
  <si>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</si>
  <si>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</si>
  <si>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</si>
  <si>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</si>
  <si>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</si>
  <si>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</si>
  <si>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</si>
  <si>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</si>
  <si>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</si>
  <si>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</si>
  <si>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</si>
  <si>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</si>
  <si>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</si>
  <si>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</si>
  <si>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</si>
  <si>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</si>
  <si>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</si>
  <si>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</si>
  <si>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</si>
  <si>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</si>
  <si>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</si>
  <si>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</si>
  <si>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</si>
  <si>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</si>
  <si>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</si>
  <si>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</si>
  <si>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</si>
  <si>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</si>
  <si>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</si>
  <si>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</si>
  <si>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</si>
  <si>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</si>
  <si>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</si>
  <si>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</si>
  <si>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</si>
  <si>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</si>
  <si>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</si>
  <si>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</si>
  <si>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</si>
  <si>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</si>
  <si>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</si>
  <si>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</si>
  <si>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</si>
  <si>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</si>
  <si>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</si>
  <si>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</si>
  <si>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</si>
  <si>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</si>
  <si>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</si>
  <si>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</si>
  <si>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</si>
  <si>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</si>
  <si>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</si>
  <si>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</si>
  <si>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</si>
  <si>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</si>
  <si>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</si>
  <si>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</si>
  <si>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</si>
  <si>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</si>
  <si>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</si>
  <si>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</si>
  <si>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</si>
  <si>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</si>
  <si>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</si>
  <si>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</si>
  <si>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</si>
  <si>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</si>
  <si>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</si>
  <si>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</si>
  <si>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</si>
  <si>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</si>
  <si>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</si>
  <si>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</si>
  <si>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</si>
  <si>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</si>
  <si>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</si>
  <si>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</si>
  <si>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</si>
  <si>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</si>
  <si>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</si>
  <si>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</si>
  <si>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</si>
  <si>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</si>
  <si>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</si>
  <si>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</si>
  <si>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</si>
  <si>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</si>
  <si>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</si>
  <si>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</si>
  <si>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</si>
  <si>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</si>
  <si>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</si>
  <si>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</si>
  <si>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</si>
  <si>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</si>
  <si>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</si>
  <si>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</si>
  <si>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</si>
  <si>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</si>
  <si>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</si>
  <si>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</si>
  <si>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</si>
  <si>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</si>
  <si>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</si>
  <si>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</si>
  <si>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</si>
  <si>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</si>
  <si>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</si>
  <si>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</si>
  <si>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</si>
  <si>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</si>
  <si>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</si>
  <si>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</si>
  <si>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</si>
  <si>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</si>
  <si>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</si>
  <si>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</si>
  <si>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</si>
  <si>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</si>
  <si>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</si>
  <si>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</si>
  <si>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</si>
  <si>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</si>
  <si>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</si>
  <si>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</si>
  <si>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</si>
  <si>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</si>
  <si>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</si>
  <si>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</si>
  <si>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</si>
  <si>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</si>
  <si>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</si>
  <si>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</si>
  <si>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</si>
  <si>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</si>
  <si>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</si>
  <si>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</si>
  <si>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</si>
  <si>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</si>
  <si>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</si>
  <si>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</si>
  <si>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</si>
  <si>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</si>
  <si>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</si>
  <si>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</si>
  <si>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</si>
  <si>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</si>
  <si>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</si>
  <si>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</si>
  <si>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</si>
  <si>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</si>
  <si>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</si>
  <si>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</si>
  <si>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</si>
  <si>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</si>
  <si>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</si>
  <si>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</si>
  <si>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</si>
  <si>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</si>
  <si>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</si>
  <si>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</si>
  <si>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</si>
  <si>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</si>
  <si>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</si>
  <si>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</si>
  <si>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</si>
  <si>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</si>
  <si>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</si>
  <si>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</si>
  <si>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</si>
  <si>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</si>
  <si>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</si>
  <si>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</si>
  <si>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</si>
  <si>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</si>
  <si>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</si>
  <si>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</si>
  <si>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</si>
  <si>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</si>
  <si>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</si>
  <si>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</si>
  <si>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</si>
  <si>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</si>
  <si>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</si>
  <si>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</si>
  <si>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</si>
  <si>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</si>
  <si>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</si>
  <si>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</si>
  <si>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</si>
  <si>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</si>
  <si>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</si>
  <si>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</si>
  <si>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</si>
  <si>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</si>
  <si>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</si>
  <si>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</si>
  <si>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</si>
  <si>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</si>
  <si>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</si>
  <si>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</si>
  <si>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</si>
  <si>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</si>
  <si>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</si>
  <si>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</si>
  <si>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</si>
  <si>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</si>
  <si>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</si>
  <si>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</si>
  <si>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</si>
  <si>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</si>
  <si>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</si>
  <si>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</si>
  <si>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</si>
  <si>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</si>
  <si>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</si>
  <si>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</si>
  <si>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</si>
  <si>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</si>
  <si>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</si>
  <si>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</si>
  <si>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</si>
  <si>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</si>
  <si>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</si>
  <si>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</si>
  <si>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</si>
  <si>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</si>
  <si>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</si>
  <si>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</si>
  <si>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</si>
  <si>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</si>
  <si>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</si>
  <si>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</si>
  <si>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</si>
  <si>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</si>
  <si>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</si>
  <si>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</si>
  <si>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</si>
  <si>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</si>
  <si>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</si>
  <si>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</si>
  <si>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</si>
  <si>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</si>
  <si>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</si>
  <si>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</si>
  <si>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</si>
  <si>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</si>
  <si>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</si>
  <si>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</si>
  <si>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</si>
  <si>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</si>
  <si>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</si>
  <si>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</si>
  <si>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</si>
  <si>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</si>
  <si>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</si>
  <si>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</si>
  <si>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</si>
  <si>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</si>
  <si>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</si>
  <si>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</si>
  <si>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</si>
  <si>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</si>
  <si>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</si>
  <si>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</si>
  <si>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</si>
  <si>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</si>
  <si>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</si>
  <si>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</si>
  <si>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</si>
  <si>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</si>
  <si>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</si>
  <si>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</si>
  <si>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</si>
  <si>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</si>
  <si>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</si>
  <si>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</si>
  <si>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</si>
  <si>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</si>
  <si>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</si>
  <si>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</si>
  <si>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</si>
  <si>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</si>
  <si>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</si>
  <si>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</si>
  <si>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</si>
  <si>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</si>
  <si>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</si>
  <si>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</si>
  <si>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</si>
  <si>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</si>
  <si>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</si>
  <si>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</si>
  <si>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</si>
  <si>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</si>
  <si>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</si>
  <si>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</si>
  <si>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</si>
  <si>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</si>
  <si>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</si>
  <si>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</si>
  <si>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</si>
  <si>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</si>
  <si>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</si>
  <si>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</si>
  <si>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</si>
  <si>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</si>
  <si>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</si>
  <si>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</si>
  <si>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</si>
  <si>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</si>
  <si>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</si>
  <si>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</si>
  <si>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</si>
  <si>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</si>
  <si>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</si>
  <si>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</si>
  <si>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</si>
  <si>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</si>
  <si>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</si>
  <si>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</si>
  <si>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</si>
  <si>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</si>
  <si>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</si>
  <si>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</si>
  <si>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</si>
  <si>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</si>
  <si>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</si>
  <si>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</si>
  <si>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</si>
  <si>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</si>
  <si>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</si>
  <si>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</si>
  <si>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</si>
  <si>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</si>
  <si>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</si>
  <si>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</si>
  <si>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</si>
  <si>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</si>
  <si>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</si>
  <si>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</si>
  <si>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</si>
  <si>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</si>
  <si>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</si>
  <si>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</si>
  <si>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</si>
  <si>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</si>
  <si>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</si>
  <si>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</si>
  <si>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</si>
  <si>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</si>
  <si>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</si>
  <si>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</si>
  <si>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</si>
  <si>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</si>
  <si>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</si>
  <si>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</si>
  <si>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</si>
  <si>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</si>
  <si>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</si>
  <si>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</si>
  <si>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</si>
  <si>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</si>
  <si>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</si>
  <si>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</si>
  <si>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</si>
  <si>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</si>
  <si>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</si>
  <si>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</si>
  <si>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</si>
  <si>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</si>
  <si>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</si>
  <si>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</si>
  <si>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</si>
  <si>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</si>
  <si>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</si>
  <si>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</si>
  <si>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</si>
  <si>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</si>
  <si>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</si>
  <si>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</si>
  <si>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</si>
  <si>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</si>
  <si>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</si>
  <si>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</si>
  <si>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</si>
  <si>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</si>
  <si>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</si>
  <si>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</si>
  <si>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</si>
  <si>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</si>
  <si>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</si>
  <si>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</si>
  <si>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</si>
  <si>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</si>
  <si>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</si>
  <si>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</si>
  <si>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</si>
  <si>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</si>
  <si>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</si>
  <si>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</si>
  <si>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</si>
  <si>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</si>
  <si>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</si>
  <si>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</si>
  <si>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</si>
  <si>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</si>
  <si>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</si>
  <si>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</si>
  <si>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</si>
  <si>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</si>
  <si>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</si>
  <si>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</si>
  <si>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</si>
  <si>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</si>
  <si>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</si>
  <si>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</si>
  <si>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</si>
  <si>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</si>
  <si>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</si>
  <si>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</si>
  <si>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</si>
  <si>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</si>
  <si>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</si>
  <si>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</si>
  <si>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</si>
  <si>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</si>
  <si>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</si>
  <si>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</si>
  <si>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</si>
  <si>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</si>
  <si>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</si>
  <si>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</si>
  <si>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</si>
  <si>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</si>
  <si>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</si>
  <si>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</si>
  <si>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</si>
  <si>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</si>
  <si>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</si>
  <si>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</si>
  <si>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</si>
  <si>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</si>
  <si>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</si>
  <si>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</si>
  <si>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</si>
  <si>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</si>
  <si>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</si>
  <si>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</si>
  <si>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</si>
  <si>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</si>
  <si>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</si>
  <si>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</si>
  <si>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</si>
  <si>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</si>
  <si>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</si>
  <si>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</si>
  <si>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</si>
  <si>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</si>
  <si>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</si>
  <si>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</si>
  <si>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</si>
  <si>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</si>
  <si>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</si>
  <si>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</si>
  <si>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</si>
  <si>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</si>
  <si>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</si>
  <si>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</si>
  <si>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</si>
  <si>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</si>
  <si>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</si>
  <si>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</si>
  <si>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</si>
  <si>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</si>
  <si>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</si>
  <si>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</si>
  <si>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</si>
  <si>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</si>
  <si>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</si>
  <si>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</si>
  <si>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</si>
  <si>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</si>
  <si>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</si>
  <si>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</si>
  <si>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</si>
  <si>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</si>
  <si>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</si>
  <si>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</si>
  <si>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</si>
  <si>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</si>
  <si>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</si>
  <si>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</si>
  <si>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</si>
  <si>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</si>
  <si>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</si>
  <si>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</si>
  <si>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</si>
  <si>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</si>
  <si>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</si>
  <si>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</si>
  <si>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</si>
  <si>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</si>
  <si>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</si>
  <si>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</si>
  <si>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</si>
  <si>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</si>
  <si>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</si>
  <si>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</si>
  <si>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</si>
  <si>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</si>
  <si>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</si>
  <si>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</si>
  <si>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</si>
  <si>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</si>
  <si>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</si>
  <si>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</si>
  <si>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</si>
  <si>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</si>
  <si>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</si>
  <si>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</si>
  <si>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</si>
  <si>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</si>
  <si>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</si>
  <si>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</si>
  <si>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</si>
  <si>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</si>
  <si>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</si>
  <si>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</si>
  <si>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</si>
  <si>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</si>
  <si>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</si>
  <si>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</si>
  <si>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</si>
  <si>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</si>
  <si>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</si>
  <si>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</si>
  <si>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</si>
  <si>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</si>
  <si>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</si>
  <si>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</si>
  <si>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</si>
  <si>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</si>
  <si>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</si>
  <si>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</si>
  <si>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</si>
  <si>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</si>
  <si>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</si>
  <si>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</si>
  <si>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</si>
  <si>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</si>
  <si>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</si>
  <si>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</si>
  <si>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</si>
  <si>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</si>
  <si>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</si>
  <si>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</si>
  <si>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</si>
  <si>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</si>
  <si>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</si>
  <si>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</si>
  <si>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</si>
  <si>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</si>
  <si>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</si>
  <si>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</si>
  <si>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</si>
  <si>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</si>
  <si>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</si>
  <si>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</si>
  <si>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</si>
  <si>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</si>
  <si>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</si>
  <si>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</si>
  <si>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</si>
  <si>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</si>
  <si>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</si>
  <si>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</si>
  <si>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</si>
  <si>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</si>
  <si>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</si>
  <si>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</si>
  <si>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</si>
  <si>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</si>
  <si>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</si>
  <si>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</si>
  <si>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</si>
  <si>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</si>
  <si>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</si>
  <si>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</si>
  <si>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</si>
  <si>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</si>
  <si>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</si>
  <si>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</si>
  <si>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</si>
  <si>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</si>
  <si>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</si>
  <si>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</si>
  <si>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</si>
  <si>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</si>
  <si>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</si>
  <si>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</si>
  <si>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</si>
  <si>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</si>
  <si>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</si>
  <si>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</si>
  <si>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</si>
  <si>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</si>
  <si>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</si>
  <si>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</si>
  <si>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</si>
  <si>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</si>
  <si>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</si>
  <si>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</si>
  <si>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</si>
  <si>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</si>
  <si>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</si>
  <si>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</si>
  <si>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</si>
  <si>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</si>
  <si>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</si>
  <si>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</si>
  <si>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</si>
  <si>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</si>
  <si>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</si>
  <si>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</si>
  <si>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</si>
  <si>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</si>
  <si>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</si>
  <si>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</si>
  <si>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</si>
  <si>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</si>
  <si>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</si>
  <si>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</si>
  <si>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</si>
  <si>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</si>
  <si>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</si>
  <si>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</si>
  <si>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</si>
  <si>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</si>
  <si>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</si>
  <si>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</si>
  <si>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</si>
  <si>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</si>
  <si>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</si>
  <si>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</si>
  <si>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</si>
  <si>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</si>
  <si>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</si>
  <si>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</si>
  <si>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</si>
  <si>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</si>
  <si>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</si>
  <si>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</si>
  <si>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</si>
  <si>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</si>
  <si>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</si>
  <si>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</si>
  <si>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</si>
  <si>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</si>
  <si>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</si>
  <si>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</si>
  <si>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</si>
  <si>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</si>
  <si>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</si>
  <si>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</si>
  <si>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</si>
  <si>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</si>
  <si>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</si>
  <si>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</si>
  <si>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</si>
  <si>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</si>
  <si>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</si>
  <si>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</si>
  <si>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</si>
  <si>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</si>
  <si>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</si>
  <si>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</si>
  <si>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</si>
  <si>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</si>
  <si>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</si>
  <si>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</si>
  <si>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</si>
  <si>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</si>
  <si>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</si>
  <si>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</si>
  <si>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</si>
  <si>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</si>
  <si>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</si>
  <si>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</si>
  <si>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</si>
  <si>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</si>
  <si>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</si>
  <si>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</si>
  <si>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</si>
  <si>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</si>
  <si>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</si>
  <si>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</si>
  <si>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</si>
  <si>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</si>
  <si>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</si>
  <si>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</si>
  <si>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</si>
  <si>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</si>
  <si>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</si>
  <si>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</si>
  <si>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</si>
  <si>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</si>
  <si>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</si>
  <si>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</si>
  <si>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</si>
  <si>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</si>
  <si>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</si>
  <si>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</si>
  <si>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</si>
  <si>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</si>
  <si>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</si>
  <si>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</si>
  <si>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</si>
  <si>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</si>
  <si>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</si>
  <si>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</si>
  <si>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</si>
  <si>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</si>
  <si>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</si>
  <si>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</si>
  <si>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</si>
  <si>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</si>
  <si>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</si>
  <si>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</si>
  <si>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</si>
  <si>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</si>
  <si>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</si>
  <si>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</si>
  <si>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</si>
  <si>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</si>
  <si>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</si>
  <si>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</si>
  <si>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</si>
  <si>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</si>
  <si>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</si>
  <si>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</si>
  <si>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</si>
  <si>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</si>
  <si>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</si>
  <si>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</si>
  <si>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</si>
  <si>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</si>
  <si>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</si>
  <si>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</si>
  <si>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</si>
  <si>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</si>
  <si>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</si>
  <si>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</si>
  <si>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</si>
  <si>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</si>
  <si>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</si>
  <si>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</si>
  <si>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</si>
  <si>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</si>
  <si>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</si>
  <si>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</si>
  <si>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</si>
  <si>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</si>
  <si>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</si>
  <si>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</si>
  <si>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</si>
  <si>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</si>
  <si>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</si>
  <si>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</si>
  <si>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</si>
  <si>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</si>
  <si>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</si>
  <si>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</si>
  <si>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</si>
  <si>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</si>
  <si>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</si>
  <si>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</si>
  <si>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</si>
  <si>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</si>
  <si>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</si>
  <si>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</si>
  <si>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</si>
  <si>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</si>
  <si>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</si>
  <si>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</si>
  <si>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</si>
  <si>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</si>
  <si>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</si>
  <si>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</si>
  <si>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</si>
  <si>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</si>
  <si>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</si>
  <si>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</si>
  <si>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</si>
  <si>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</si>
  <si>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</si>
  <si>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</si>
  <si>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</si>
  <si>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</si>
  <si>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</si>
  <si>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</si>
  <si>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</si>
  <si>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</si>
  <si>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</si>
  <si>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</si>
  <si>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</si>
  <si>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</si>
  <si>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</si>
  <si>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</si>
  <si>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</si>
  <si>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</si>
  <si>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</si>
  <si>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</si>
  <si>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</si>
  <si>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</si>
  <si>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</si>
  <si>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</si>
  <si>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</si>
  <si>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</si>
  <si>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</si>
  <si>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</si>
  <si>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</si>
  <si>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</si>
  <si>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</si>
  <si>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</si>
  <si>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</si>
  <si>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</si>
  <si>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</si>
  <si>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</si>
  <si>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</si>
  <si>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</si>
  <si>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</si>
  <si>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</si>
  <si>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</si>
  <si>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</si>
  <si>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</si>
  <si>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</si>
  <si>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</si>
  <si>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</si>
  <si>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</si>
  <si>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</si>
  <si>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</si>
  <si>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</si>
  <si>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</si>
  <si>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</si>
  <si>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</si>
  <si>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</si>
  <si>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</si>
  <si>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</si>
  <si>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</si>
  <si>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</si>
  <si>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</si>
  <si>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</si>
  <si>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</si>
  <si>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</si>
  <si>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</si>
  <si>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</si>
  <si>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</si>
  <si>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</si>
  <si>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</si>
  <si>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</si>
  <si>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</si>
  <si>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</si>
  <si>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</si>
  <si>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</si>
  <si>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</si>
  <si>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</si>
  <si>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</si>
  <si>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</si>
  <si>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</si>
  <si>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</si>
  <si>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</si>
  <si>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</si>
  <si>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</si>
  <si>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</si>
  <si>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</si>
  <si>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</si>
  <si>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</si>
  <si>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</si>
  <si>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</si>
  <si>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</si>
  <si>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</si>
  <si>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</si>
  <si>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</si>
  <si>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</si>
  <si>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</si>
  <si>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</si>
  <si>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</si>
  <si>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</si>
  <si>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</si>
  <si>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</si>
  <si>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</si>
  <si>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</si>
  <si>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</si>
  <si>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</si>
  <si>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</si>
  <si>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</si>
  <si>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</si>
  <si>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</si>
  <si>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</si>
  <si>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</si>
  <si>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</si>
  <si>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</si>
  <si>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</si>
  <si>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</si>
  <si>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</si>
  <si>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</si>
  <si>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</si>
  <si>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</si>
  <si>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</si>
  <si>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</si>
  <si>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</si>
  <si>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</si>
  <si>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</si>
  <si>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</si>
  <si>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</si>
  <si>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</si>
  <si>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</si>
  <si>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</si>
  <si>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</si>
  <si>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</si>
  <si>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</si>
  <si>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</si>
  <si>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</si>
  <si>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</si>
  <si>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</si>
  <si>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</si>
  <si>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</si>
  <si>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</si>
  <si>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</si>
  <si>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</si>
  <si>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</si>
  <si>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</si>
  <si>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</si>
  <si>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</si>
  <si>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</si>
  <si>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</si>
  <si>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</si>
  <si>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</si>
  <si>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</si>
  <si>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</si>
  <si>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</si>
  <si>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</si>
  <si>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</si>
  <si>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</si>
  <si>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</si>
  <si>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</si>
  <si>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</si>
  <si>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</si>
  <si>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</si>
  <si>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</si>
  <si>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</si>
  <si>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</si>
  <si>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</si>
  <si>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</si>
  <si>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</si>
  <si>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</si>
  <si>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</si>
  <si>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</si>
  <si>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</si>
  <si>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</si>
  <si>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</si>
  <si>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</si>
  <si>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</si>
  <si>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</si>
  <si>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</si>
  <si>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</si>
  <si>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</si>
  <si>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</si>
  <si>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</si>
  <si>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</si>
  <si>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</si>
  <si>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</si>
  <si>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</si>
  <si>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</si>
  <si>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</si>
  <si>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</si>
  <si>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</si>
  <si>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</si>
  <si>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</si>
  <si>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</si>
  <si>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</si>
  <si>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</si>
  <si>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</si>
  <si>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</si>
  <si>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</si>
  <si>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</si>
  <si>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</si>
  <si>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</si>
  <si>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</si>
  <si>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</si>
  <si>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</si>
  <si>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</si>
  <si>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</si>
  <si>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</si>
  <si>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</si>
  <si>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</si>
  <si>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</si>
  <si>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</si>
  <si>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</si>
  <si>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</si>
  <si>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</si>
  <si>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</si>
  <si>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</si>
  <si>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</si>
  <si>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</si>
  <si>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</si>
  <si>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</si>
  <si>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</si>
  <si>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</si>
  <si>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</si>
  <si>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</si>
  <si>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</si>
  <si>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</si>
  <si>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</si>
  <si>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</si>
  <si>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</si>
  <si>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</si>
  <si>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</si>
  <si>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</si>
  <si>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</si>
  <si>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</si>
  <si>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</si>
  <si>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</si>
  <si>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</si>
  <si>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</si>
  <si>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</si>
  <si>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</si>
  <si>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</si>
  <si>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</si>
  <si>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</si>
  <si>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</si>
  <si>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</si>
  <si>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</si>
  <si>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</si>
  <si>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</si>
  <si>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</si>
  <si>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</si>
  <si>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</si>
  <si>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</si>
  <si>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</si>
  <si>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</si>
  <si>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</si>
  <si>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</si>
  <si>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</si>
  <si>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</si>
  <si>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</si>
  <si>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</si>
  <si>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</si>
  <si>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</si>
  <si>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</si>
  <si>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</si>
  <si>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</si>
  <si>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</si>
  <si>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</si>
  <si>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</si>
  <si>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</si>
  <si>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</si>
  <si>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</si>
  <si>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</si>
  <si>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</si>
  <si>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</si>
  <si>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</si>
  <si>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</si>
  <si>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</si>
  <si>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</si>
  <si>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</si>
  <si>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</si>
  <si>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</si>
  <si>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</si>
  <si>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</si>
  <si>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</si>
  <si>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</si>
  <si>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</si>
  <si>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</si>
  <si>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</si>
  <si>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</si>
  <si>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</si>
  <si>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</si>
  <si>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</si>
  <si>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</si>
  <si>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</si>
  <si>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</si>
  <si>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</si>
  <si>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</si>
  <si>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</si>
  <si>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</si>
  <si>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</si>
  <si>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</si>
  <si>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</si>
  <si>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</si>
  <si>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</si>
  <si>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</si>
  <si>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</si>
  <si>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</si>
  <si>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</si>
  <si>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</si>
  <si>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</si>
  <si>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</si>
  <si>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</si>
  <si>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</si>
  <si>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</si>
  <si>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</si>
  <si>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</si>
  <si>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</si>
  <si>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</si>
  <si>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</si>
  <si>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</si>
  <si>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</si>
  <si>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</si>
  <si>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</si>
  <si>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</si>
  <si>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</si>
  <si>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</si>
  <si>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</si>
  <si>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</si>
  <si>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</si>
  <si>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</si>
  <si>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</si>
  <si>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</si>
  <si>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</si>
  <si>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</si>
  <si>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</si>
  <si>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</si>
  <si>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</si>
  <si>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</si>
  <si>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</si>
  <si>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</si>
  <si>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</si>
  <si>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</si>
  <si>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</si>
  <si>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</si>
  <si>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</si>
  <si>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</si>
  <si>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</si>
  <si>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</si>
  <si>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</si>
  <si>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</si>
  <si>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</si>
  <si>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</si>
  <si>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</si>
  <si>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</si>
  <si>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</si>
  <si>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</si>
  <si>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</si>
  <si>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</si>
  <si>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</si>
  <si>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</si>
  <si>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</si>
  <si>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</si>
  <si>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</si>
  <si>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</si>
  <si>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</si>
  <si>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</si>
  <si>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</si>
  <si>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</si>
  <si>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</si>
  <si>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</si>
  <si>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</si>
  <si>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</si>
  <si>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</si>
  <si>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</si>
  <si>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</si>
  <si>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</si>
  <si>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</si>
  <si>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</si>
  <si>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</si>
  <si>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</si>
  <si>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</si>
  <si>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</si>
  <si>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</si>
  <si>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</si>
  <si>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</si>
  <si>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</si>
  <si>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</si>
  <si>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</si>
  <si>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</si>
  <si>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</si>
  <si>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</si>
  <si>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</si>
  <si>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</si>
  <si>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</si>
  <si>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</si>
  <si>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</si>
  <si>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</si>
  <si>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</si>
  <si>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</si>
  <si>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</si>
  <si>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</si>
  <si>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</si>
  <si>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</si>
  <si>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</si>
  <si>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</si>
  <si>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</si>
  <si>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</si>
  <si>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</si>
  <si>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</si>
  <si>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</si>
  <si>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</si>
  <si>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</si>
  <si>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</si>
  <si>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</si>
  <si>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</si>
  <si>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</si>
  <si>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</si>
  <si>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</si>
  <si>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</si>
  <si>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</si>
  <si>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</si>
  <si>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</si>
  <si>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</si>
  <si>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</si>
  <si>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</si>
  <si>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</si>
  <si>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</si>
  <si>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</si>
  <si>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</si>
  <si>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</si>
  <si>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</si>
  <si>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</si>
  <si>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</si>
  <si>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</si>
  <si>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</si>
  <si>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</si>
  <si>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</si>
  <si>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</si>
  <si>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</si>
  <si>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</si>
  <si>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</si>
  <si>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</si>
  <si>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</si>
  <si>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</si>
  <si>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</si>
  <si>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</si>
  <si>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</si>
  <si>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</si>
  <si>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</si>
  <si>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</si>
  <si>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</si>
  <si>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</si>
  <si>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</si>
  <si>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</si>
  <si>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</si>
  <si>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</si>
  <si>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</si>
  <si>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</si>
  <si>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</si>
  <si>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</si>
  <si>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</si>
  <si>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</si>
  <si>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</si>
  <si>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</si>
  <si>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</si>
  <si>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</si>
  <si>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</si>
  <si>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</si>
  <si>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</si>
  <si>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</si>
  <si>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</si>
  <si>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</si>
  <si>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</si>
  <si>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</si>
  <si>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</si>
  <si>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</si>
  <si>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</si>
  <si>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</si>
  <si>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</si>
  <si>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</si>
  <si>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</si>
  <si>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</si>
  <si>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</si>
  <si>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</si>
  <si>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</si>
  <si>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</si>
  <si>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</si>
  <si>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</si>
  <si>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</si>
  <si>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</si>
  <si>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</si>
  <si>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</si>
  <si>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</si>
  <si>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</si>
  <si>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</si>
  <si>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</si>
  <si>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</si>
  <si>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</si>
  <si>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</si>
  <si>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</si>
  <si>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</si>
  <si>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</si>
  <si>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</si>
  <si>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</si>
  <si>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</si>
  <si>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</si>
  <si>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</si>
  <si>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</si>
  <si>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</si>
  <si>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</si>
  <si>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</si>
  <si>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</si>
  <si>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</si>
  <si>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</si>
  <si>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</si>
  <si>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</si>
  <si>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</si>
  <si>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</si>
  <si>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</si>
  <si>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</si>
  <si>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</si>
  <si>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</si>
  <si>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</si>
  <si>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</si>
  <si>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</si>
  <si>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</si>
  <si>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</si>
  <si>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</si>
  <si>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</si>
  <si>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</si>
  <si>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</si>
  <si>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</si>
  <si>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</si>
  <si>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</si>
  <si>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</si>
  <si>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</si>
  <si>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</si>
  <si>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</si>
  <si>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</si>
  <si>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</si>
  <si>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</si>
  <si>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</si>
  <si>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</si>
  <si>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</si>
  <si>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</si>
  <si>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</si>
  <si>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</si>
  <si>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</si>
  <si>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</si>
  <si>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</si>
  <si>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</si>
  <si>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</si>
  <si>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</si>
  <si>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</si>
  <si>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</si>
  <si>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</si>
  <si>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</si>
  <si>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</si>
  <si>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</si>
  <si>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</si>
  <si>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</si>
  <si>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</si>
  <si>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</si>
  <si>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</si>
  <si>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</si>
  <si>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</si>
  <si>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</si>
  <si>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</si>
  <si>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</si>
  <si>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</si>
  <si>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</si>
  <si>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</si>
  <si>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</si>
  <si>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</si>
  <si>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</si>
  <si>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</si>
  <si>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</si>
  <si>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</si>
  <si>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</si>
  <si>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</si>
  <si>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</si>
  <si>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</si>
  <si>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</si>
  <si>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</si>
  <si>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</si>
  <si>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</si>
  <si>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</si>
  <si>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</si>
  <si>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</si>
  <si>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</si>
  <si>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</si>
  <si>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</si>
  <si>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</si>
  <si>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</si>
  <si>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</si>
  <si>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</si>
  <si>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</si>
  <si>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</si>
  <si>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</si>
  <si>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</si>
  <si>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</si>
  <si>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</si>
  <si>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</si>
  <si>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</si>
  <si>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</si>
  <si>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</si>
  <si>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</si>
  <si>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</si>
  <si>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</si>
  <si>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</si>
  <si>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</si>
  <si>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</si>
  <si>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</si>
  <si>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</si>
  <si>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</si>
  <si>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</si>
  <si>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</si>
  <si>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</si>
  <si>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</si>
  <si>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</si>
  <si>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</si>
  <si>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</si>
  <si>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</si>
  <si>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</si>
  <si>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</si>
  <si>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</si>
  <si>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</si>
  <si>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</si>
  <si>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</si>
  <si>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</si>
  <si>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</si>
  <si>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</si>
  <si>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</si>
  <si>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</si>
  <si>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</si>
  <si>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</si>
  <si>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</si>
  <si>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</si>
  <si>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</si>
  <si>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</si>
  <si>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</si>
  <si>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</si>
  <si>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</si>
  <si>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</si>
  <si>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</si>
  <si>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</si>
  <si>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</si>
  <si>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</si>
  <si>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</si>
  <si>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</si>
  <si>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</si>
  <si>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</si>
  <si>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</si>
  <si>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</si>
  <si>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</si>
  <si>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</si>
  <si>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</si>
  <si>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</si>
  <si>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</si>
  <si>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</si>
  <si>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</si>
  <si>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</si>
  <si>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</si>
  <si>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</si>
  <si>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</si>
  <si>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</si>
  <si>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</si>
  <si>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</si>
  <si>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</si>
  <si>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</si>
  <si>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</si>
  <si>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</si>
  <si>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</si>
  <si>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</si>
  <si>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</si>
  <si>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</si>
  <si>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</si>
  <si>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</si>
  <si>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</si>
  <si>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</si>
  <si>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</si>
  <si>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</si>
  <si>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</si>
  <si>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</si>
  <si>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</si>
  <si>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</si>
  <si>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</si>
  <si>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</si>
  <si>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</si>
  <si>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</si>
  <si>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</si>
  <si>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</si>
  <si>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</si>
  <si>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</si>
  <si>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</si>
  <si>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</si>
  <si>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</si>
  <si>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</si>
  <si>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</si>
  <si>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</si>
  <si>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</si>
  <si>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</si>
  <si>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</si>
  <si>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</si>
  <si>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</si>
  <si>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</si>
  <si>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</si>
  <si>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</si>
  <si>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</si>
  <si>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</si>
  <si>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</si>
  <si>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</si>
  <si>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</si>
  <si>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</si>
  <si>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</si>
  <si>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</si>
  <si>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</si>
  <si>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</si>
  <si>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</si>
  <si>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</si>
  <si>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</si>
  <si>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</si>
  <si>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</si>
  <si>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</si>
  <si>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</si>
  <si>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</si>
  <si>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</si>
  <si>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</si>
  <si>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</si>
  <si>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</si>
  <si>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</si>
  <si>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</si>
  <si>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</si>
  <si>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</si>
  <si>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</si>
  <si>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</si>
  <si>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</si>
  <si>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</si>
  <si>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</si>
  <si>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</si>
  <si>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</si>
  <si>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</si>
  <si>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</si>
  <si>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</si>
  <si>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</si>
  <si>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</si>
  <si>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</si>
  <si>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</si>
  <si>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</si>
  <si>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</si>
  <si>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</si>
  <si>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</si>
  <si>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</si>
  <si>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</si>
  <si>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</si>
  <si>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</si>
  <si>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</si>
  <si>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</si>
  <si>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</si>
  <si>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</si>
  <si>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</si>
  <si>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</si>
  <si>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</si>
  <si>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</si>
  <si>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</si>
  <si>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</si>
  <si>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</si>
  <si>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</si>
  <si>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</si>
  <si>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</si>
  <si>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</si>
  <si>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</si>
  <si>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</si>
  <si>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</si>
  <si>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</si>
  <si>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</si>
  <si>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</si>
  <si>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</si>
  <si>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</si>
  <si>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</si>
  <si>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</si>
  <si>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</si>
  <si>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</si>
  <si>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</si>
  <si>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</si>
  <si>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</si>
  <si>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</si>
  <si>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</si>
  <si>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</si>
  <si>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</si>
  <si>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</si>
  <si>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</si>
  <si>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</si>
  <si>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</si>
  <si>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</si>
  <si>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</si>
  <si>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</si>
  <si>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</si>
  <si>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</si>
  <si>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</si>
  <si>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</si>
  <si>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</si>
  <si>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</si>
  <si>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</si>
  <si>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</si>
  <si>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</si>
  <si>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</si>
  <si>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</si>
  <si>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</si>
  <si>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</si>
  <si>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</si>
  <si>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</si>
  <si>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</si>
  <si>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</si>
  <si>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</si>
  <si>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</si>
  <si>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</si>
  <si>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</si>
  <si>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</si>
  <si>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</si>
  <si>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</si>
  <si>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</si>
  <si>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</si>
  <si>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</si>
  <si>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</si>
  <si>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</si>
  <si>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</si>
  <si>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</si>
  <si>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</si>
  <si>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</si>
  <si>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</si>
  <si>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</si>
  <si>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</si>
  <si>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</si>
  <si>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</si>
  <si>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</si>
  <si>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</si>
  <si>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</si>
  <si>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</si>
  <si>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</si>
  <si>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</si>
  <si>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</si>
  <si>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</si>
  <si>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</si>
  <si>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</si>
  <si>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</si>
  <si>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</si>
  <si>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</si>
  <si>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</si>
  <si>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</si>
  <si>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</si>
  <si>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</si>
  <si>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</si>
  <si>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</si>
  <si>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</si>
  <si>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</si>
  <si>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</si>
  <si>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</si>
  <si>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</si>
  <si>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</si>
  <si>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</si>
  <si>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</si>
  <si>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</si>
  <si>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</si>
  <si>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</si>
  <si>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</si>
  <si>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</si>
  <si>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</si>
  <si>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</si>
  <si>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</si>
  <si>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</si>
  <si>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</si>
  <si>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</si>
  <si>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</si>
  <si>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</si>
  <si>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</si>
  <si>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</si>
  <si>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</si>
  <si>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</si>
  <si>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</si>
  <si>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</si>
  <si>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</si>
  <si>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</si>
  <si>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</si>
  <si>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</si>
  <si>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</si>
  <si>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</si>
  <si>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</si>
  <si>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</si>
  <si>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</si>
  <si>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</si>
  <si>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</si>
  <si>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</si>
  <si>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</si>
  <si>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</si>
  <si>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</si>
  <si>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</si>
  <si>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</si>
  <si>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</si>
  <si>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</si>
  <si>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</si>
  <si>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</si>
  <si>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</si>
  <si>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</si>
  <si>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</si>
  <si>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</si>
  <si>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</si>
  <si>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</si>
  <si>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</si>
  <si>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</si>
  <si>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</si>
  <si>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</si>
  <si>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</si>
  <si>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</si>
  <si>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</si>
  <si>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</si>
  <si>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</si>
  <si>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</si>
  <si>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</si>
  <si>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</si>
  <si>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</si>
  <si>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</si>
  <si>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</si>
  <si>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</si>
  <si>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</si>
  <si>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</si>
  <si>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</si>
  <si>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</si>
  <si>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</si>
  <si>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</si>
  <si>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</si>
  <si>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</si>
  <si>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</si>
  <si>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</si>
  <si>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</si>
  <si>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</si>
  <si>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</si>
  <si>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</si>
  <si>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</si>
  <si>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</si>
  <si>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</si>
  <si>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</si>
  <si>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</si>
  <si>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</si>
  <si>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</si>
  <si>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</si>
  <si>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</si>
  <si>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</si>
  <si>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</si>
  <si>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</si>
  <si>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</si>
  <si>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</si>
  <si>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</si>
  <si>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</si>
  <si>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</si>
  <si>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</si>
  <si>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</si>
  <si>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</si>
  <si>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</si>
  <si>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</si>
  <si>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</si>
  <si>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</si>
  <si>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</si>
  <si>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</si>
  <si>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</si>
  <si>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</si>
  <si>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</si>
  <si>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</si>
  <si>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</si>
  <si>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</si>
  <si>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</si>
  <si>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</si>
  <si>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</si>
  <si>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</si>
  <si>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</si>
  <si>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</si>
  <si>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</si>
  <si>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</si>
  <si>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</si>
  <si>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</si>
  <si>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</si>
  <si>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</si>
  <si>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</si>
  <si>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</si>
  <si>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</si>
  <si>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</si>
  <si>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</si>
  <si>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</si>
  <si>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</si>
  <si>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</si>
  <si>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</si>
  <si>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</si>
  <si>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</si>
  <si>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</si>
  <si>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</si>
  <si>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</si>
  <si>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</si>
  <si>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</si>
  <si>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</si>
  <si>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</si>
  <si>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</si>
  <si>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</si>
  <si>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</si>
  <si>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</si>
  <si>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</si>
  <si>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</si>
  <si>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</si>
  <si>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</si>
  <si>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</si>
  <si>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</si>
  <si>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</si>
  <si>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</si>
  <si>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</si>
  <si>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</si>
  <si>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</si>
  <si>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</si>
  <si>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</si>
  <si>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</si>
  <si>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</si>
  <si>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</si>
  <si>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</si>
  <si>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</si>
  <si>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</si>
  <si>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</si>
  <si>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</si>
  <si>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</si>
  <si>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</si>
  <si>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</si>
  <si>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</si>
  <si>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</si>
  <si>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</si>
  <si>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</si>
  <si>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</si>
  <si>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</si>
  <si>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</si>
  <si>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</si>
  <si>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</si>
  <si>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</si>
  <si>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</si>
  <si>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</si>
  <si>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</si>
  <si>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</si>
  <si>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</si>
  <si>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</si>
  <si>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</si>
  <si>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</si>
  <si>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</si>
  <si>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</si>
  <si>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</si>
  <si>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</si>
  <si>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</si>
  <si>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</si>
  <si>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</si>
  <si>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</si>
  <si>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</si>
  <si>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</si>
  <si>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</si>
  <si>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</si>
  <si>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</si>
  <si>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</si>
  <si>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</si>
  <si>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</si>
  <si>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</si>
  <si>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</si>
  <si>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</si>
  <si>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</si>
  <si>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</si>
  <si>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</si>
  <si>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</si>
  <si>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</si>
  <si>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</si>
  <si>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</si>
  <si>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</si>
  <si>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</si>
  <si>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</si>
  <si>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</si>
  <si>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</si>
  <si>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</si>
  <si>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</si>
  <si>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</si>
  <si>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</si>
  <si>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</si>
  <si>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</si>
  <si>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</si>
  <si>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</si>
  <si>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</si>
  <si>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</si>
  <si>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</si>
  <si>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</si>
  <si>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</si>
  <si>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</si>
  <si>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</si>
  <si>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</si>
  <si>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</si>
  <si>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</si>
  <si>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</si>
  <si>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</si>
  <si>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</si>
  <si>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</si>
  <si>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</si>
  <si>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</si>
  <si>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</si>
  <si>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</si>
  <si>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</si>
  <si>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</si>
  <si>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</si>
  <si>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</si>
  <si>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</si>
  <si>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</si>
  <si>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</si>
  <si>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</si>
  <si>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</si>
  <si>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</si>
  <si>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</si>
  <si>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</si>
  <si>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</si>
  <si>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</si>
  <si>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</si>
  <si>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</si>
  <si>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</si>
  <si>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</si>
  <si>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</si>
  <si>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</si>
  <si>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</si>
  <si>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</si>
  <si>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</si>
  <si>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</si>
  <si>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</si>
  <si>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</si>
  <si>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</si>
  <si>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</si>
  <si>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</si>
  <si>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</si>
  <si>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</si>
  <si>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</si>
  <si>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</si>
  <si>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</si>
  <si>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</si>
  <si>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</si>
  <si>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</si>
  <si>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</si>
  <si>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</si>
  <si>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</si>
  <si>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</si>
  <si>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</si>
  <si>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</si>
  <si>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</si>
  <si>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</si>
  <si>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</si>
  <si>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</si>
  <si>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</si>
  <si>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</si>
  <si>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</si>
  <si>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</si>
  <si>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</si>
  <si>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</si>
  <si>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</si>
  <si>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</si>
  <si>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</si>
  <si>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</si>
  <si>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</si>
  <si>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</si>
  <si>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</si>
  <si>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</si>
  <si>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</si>
  <si>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</si>
  <si>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</si>
  <si>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</si>
  <si>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</si>
  <si>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</si>
  <si>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</si>
  <si>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</si>
  <si>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</si>
  <si>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</si>
  <si>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</si>
  <si>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</si>
  <si>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</si>
  <si>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</si>
  <si>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</si>
  <si>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</si>
  <si>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</si>
  <si>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</si>
  <si>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</si>
  <si>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</si>
  <si>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</si>
  <si>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</si>
  <si>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</si>
  <si>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</si>
  <si>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</si>
  <si>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</si>
  <si>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</si>
  <si>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</si>
  <si>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</si>
  <si>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</si>
  <si>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</si>
  <si>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</si>
  <si>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</si>
  <si>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</si>
  <si>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</si>
  <si>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</si>
  <si>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</si>
  <si>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</si>
  <si>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</si>
  <si>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</si>
  <si>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</si>
  <si>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</si>
  <si>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</si>
  <si>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</si>
  <si>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</si>
  <si>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</si>
  <si>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</si>
  <si>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</si>
  <si>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</si>
  <si>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</si>
  <si>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</si>
  <si>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</si>
  <si>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</si>
  <si>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</si>
  <si>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</si>
  <si>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</si>
  <si>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</si>
  <si>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</si>
  <si>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</si>
  <si>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</si>
  <si>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</si>
  <si>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</si>
  <si>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</si>
  <si>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</si>
  <si>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</si>
  <si>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</si>
  <si>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</si>
  <si>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</si>
  <si>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</si>
  <si>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</si>
  <si>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</si>
  <si>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</si>
  <si>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</si>
  <si>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</si>
  <si>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</si>
  <si>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</si>
  <si>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</si>
  <si>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</si>
  <si>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</si>
  <si>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</si>
  <si>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</si>
  <si>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</si>
  <si>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</si>
  <si>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</si>
  <si>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</si>
  <si>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</si>
  <si>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</si>
  <si>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</si>
  <si>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</si>
  <si>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</si>
  <si>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</si>
  <si>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</si>
  <si>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</si>
  <si>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</si>
  <si>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</si>
  <si>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</si>
  <si>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</si>
  <si>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</si>
  <si>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</si>
  <si>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</si>
  <si>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</si>
  <si>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</si>
  <si>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</si>
  <si>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</si>
  <si>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</si>
  <si>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</si>
  <si>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</si>
  <si>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</si>
  <si>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</si>
  <si>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</si>
  <si>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</si>
  <si>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</si>
  <si>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</si>
  <si>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</si>
  <si>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</si>
  <si>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</si>
  <si>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</si>
  <si>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</si>
  <si>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</si>
  <si>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</si>
  <si>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</si>
  <si>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</si>
  <si>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</si>
  <si>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</si>
  <si>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</si>
  <si>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</si>
  <si>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</si>
  <si>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</si>
  <si>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</si>
  <si>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</si>
  <si>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</si>
  <si>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</si>
  <si>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</si>
  <si>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</si>
  <si>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</si>
  <si>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</si>
  <si>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</si>
  <si>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</si>
  <si>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</si>
  <si>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</si>
  <si>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</si>
  <si>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</si>
  <si>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</si>
  <si>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</si>
  <si>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</si>
  <si>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</si>
  <si>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</si>
  <si>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</si>
  <si>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</si>
  <si>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</si>
  <si>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</si>
  <si>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</si>
  <si>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</si>
  <si>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</si>
  <si>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</si>
  <si>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</si>
  <si>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</si>
  <si>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</si>
  <si>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</si>
  <si>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</si>
  <si>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</si>
  <si>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</si>
  <si>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</si>
  <si>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</si>
  <si>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</si>
  <si>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</si>
  <si>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</si>
  <si>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</si>
  <si>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</si>
  <si>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</si>
  <si>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</si>
  <si>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</si>
  <si>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</si>
  <si>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</si>
  <si>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</si>
  <si>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</si>
  <si>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</si>
  <si>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</si>
  <si>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</si>
  <si>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</si>
  <si>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</si>
  <si>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</si>
  <si>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</si>
  <si>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</si>
  <si>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</si>
  <si>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</si>
  <si>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</si>
  <si>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</si>
  <si>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</si>
  <si>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</si>
  <si>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</si>
  <si>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</si>
  <si>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</si>
  <si>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</si>
  <si>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</si>
  <si>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</si>
  <si>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</si>
  <si>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</si>
  <si>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</si>
  <si>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</si>
  <si>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</si>
  <si>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</si>
  <si>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</si>
  <si>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</si>
  <si>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</si>
  <si>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</si>
  <si>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</si>
  <si>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</si>
  <si>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</si>
  <si>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</si>
  <si>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</si>
  <si>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</si>
  <si>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</si>
  <si>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</si>
  <si>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</si>
  <si>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</si>
  <si>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</si>
  <si>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</si>
  <si>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</si>
  <si>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</si>
  <si>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</si>
  <si>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</si>
  <si>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</si>
  <si>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</si>
  <si>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</si>
  <si>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</si>
  <si>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</si>
  <si>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</si>
  <si>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</si>
  <si>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</si>
  <si>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</si>
  <si>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</si>
  <si>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</si>
  <si>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</si>
  <si>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</si>
  <si>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</si>
  <si>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</si>
  <si>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</si>
  <si>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</si>
  <si>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</si>
  <si>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</si>
  <si>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</si>
  <si>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</si>
  <si>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</si>
  <si>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</si>
  <si>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</si>
  <si>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</si>
  <si>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</si>
  <si>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</si>
  <si>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</si>
  <si>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</si>
  <si>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</si>
  <si>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</si>
  <si>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</si>
  <si>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</si>
  <si>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</si>
  <si>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</si>
  <si>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</si>
  <si>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</si>
  <si>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</si>
  <si>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</si>
  <si>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</si>
  <si>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</si>
  <si>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</si>
  <si>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</si>
  <si>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</si>
  <si>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</si>
  <si>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</si>
  <si>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</si>
  <si>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</si>
  <si>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</si>
  <si>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</si>
  <si>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</si>
  <si>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</si>
  <si>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</si>
  <si>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</si>
  <si>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</si>
  <si>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</si>
  <si>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</si>
  <si>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</si>
  <si>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</si>
  <si>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</si>
  <si>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</si>
  <si>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</si>
  <si>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</si>
  <si>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</si>
  <si>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</si>
  <si>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</si>
  <si>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</si>
  <si>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</si>
  <si>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</si>
  <si>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</si>
  <si>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</si>
  <si>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</si>
  <si>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</si>
  <si>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</si>
  <si>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</si>
  <si>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</si>
  <si>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</si>
  <si>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</si>
  <si>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</si>
  <si>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</si>
  <si>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</si>
  <si>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</si>
  <si>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</si>
  <si>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</si>
  <si>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</si>
  <si>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</si>
  <si>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</si>
  <si>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</si>
  <si>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</si>
  <si>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</si>
  <si>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</si>
  <si>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</si>
  <si>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</si>
  <si>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</si>
  <si>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</si>
  <si>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</si>
  <si>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</si>
  <si>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</si>
  <si>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</si>
  <si>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</si>
  <si>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</si>
  <si>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</si>
  <si>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</si>
  <si>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</si>
  <si>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</si>
  <si>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</si>
  <si>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</si>
  <si>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</si>
  <si>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</si>
  <si>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</si>
  <si>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</si>
  <si>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</si>
  <si>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</si>
  <si>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</si>
  <si>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</si>
  <si>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</si>
  <si>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</si>
  <si>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</si>
  <si>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</si>
  <si>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</si>
  <si>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</si>
  <si>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</si>
  <si>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</si>
  <si>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</si>
  <si>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</si>
  <si>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</si>
  <si>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</si>
  <si>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</si>
  <si>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</si>
  <si>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</si>
  <si>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</si>
  <si>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</si>
  <si>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</si>
  <si>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</si>
  <si>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</si>
  <si>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</si>
  <si>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</si>
  <si>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</si>
  <si>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</si>
  <si>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</si>
  <si>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</si>
  <si>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</si>
  <si>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</si>
  <si>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</si>
  <si>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</si>
  <si>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</si>
  <si>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</si>
  <si>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</si>
  <si>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</si>
  <si>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</si>
  <si>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</si>
  <si>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</si>
  <si>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</si>
  <si>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</si>
  <si>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</si>
  <si>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</si>
  <si>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</si>
  <si>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</si>
  <si>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</si>
  <si>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</si>
  <si>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</si>
  <si>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</si>
  <si>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</si>
  <si>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</si>
  <si>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</si>
  <si>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</si>
  <si>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</si>
  <si>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</si>
  <si>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</si>
  <si>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</si>
  <si>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</si>
  <si>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</si>
  <si>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</si>
  <si>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</si>
  <si>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</si>
  <si>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</si>
  <si>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</si>
  <si>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</si>
  <si>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</si>
  <si>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</si>
  <si>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</si>
  <si>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</si>
  <si>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</si>
  <si>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</si>
  <si>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</si>
  <si>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</si>
  <si>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</si>
  <si>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</si>
  <si>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</si>
  <si>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</si>
  <si>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</si>
  <si>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</si>
  <si>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</si>
  <si>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</si>
  <si>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</si>
  <si>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</si>
  <si>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</si>
  <si>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</si>
  <si>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</si>
  <si>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</si>
  <si>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</si>
  <si>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</si>
  <si>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</si>
  <si>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</si>
  <si>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</si>
  <si>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</si>
  <si>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</si>
  <si>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</si>
  <si>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</si>
  <si>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</si>
  <si>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</si>
  <si>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</si>
  <si>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</si>
  <si>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</si>
  <si>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</si>
  <si>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</si>
  <si>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</si>
  <si>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</si>
  <si>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</si>
  <si>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</si>
  <si>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</si>
  <si>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</si>
  <si>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</si>
  <si>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</si>
  <si>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</si>
  <si>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</si>
  <si>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</si>
  <si>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</si>
  <si>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</si>
  <si>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</si>
  <si>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</si>
  <si>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</si>
  <si>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</si>
  <si>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</si>
  <si>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</si>
  <si>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</si>
  <si>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</si>
  <si>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</si>
  <si>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</si>
  <si>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</si>
  <si>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</si>
  <si>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</si>
  <si>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</si>
  <si>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</si>
  <si>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</si>
  <si>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</si>
  <si>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</si>
  <si>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</si>
  <si>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</si>
  <si>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</si>
  <si>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</si>
  <si>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</si>
  <si>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</si>
  <si>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</si>
  <si>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</si>
  <si>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</si>
  <si>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</si>
  <si>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</si>
  <si>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</si>
  <si>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</si>
  <si>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</si>
  <si>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</si>
  <si>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</si>
  <si>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</si>
  <si>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</si>
  <si>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</si>
  <si>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</si>
  <si>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</si>
  <si>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</si>
  <si>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</si>
  <si>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</si>
  <si>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</si>
  <si>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</si>
  <si>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</si>
  <si>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</si>
  <si>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</si>
  <si>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</si>
  <si>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</si>
  <si>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</si>
  <si>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</si>
  <si>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</si>
  <si>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</si>
  <si>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</si>
  <si>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</si>
  <si>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</si>
  <si>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</si>
  <si>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</si>
  <si>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</si>
  <si>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</si>
  <si>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</si>
  <si>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</si>
  <si>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</si>
  <si>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</si>
  <si>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</si>
  <si>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</si>
  <si>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</si>
  <si>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</si>
  <si>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</si>
  <si>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</si>
  <si>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</si>
  <si>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</si>
  <si>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</si>
  <si>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</si>
  <si>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</si>
  <si>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</si>
  <si>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</si>
  <si>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</si>
  <si>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</si>
  <si>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</si>
  <si>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</si>
  <si>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</si>
  <si>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</si>
  <si>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</si>
  <si>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</si>
  <si>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</si>
  <si>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</si>
  <si>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</si>
  <si>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</si>
  <si>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</si>
  <si>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</si>
  <si>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</si>
  <si>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</si>
  <si>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</si>
  <si>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</si>
  <si>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</si>
  <si>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</si>
  <si>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</si>
  <si>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</si>
  <si>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</si>
  <si>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</si>
  <si>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</si>
  <si>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</si>
  <si>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</si>
  <si>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</si>
  <si>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</si>
  <si>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</si>
  <si>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</si>
  <si>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</si>
  <si>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</si>
  <si>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</si>
  <si>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</si>
  <si>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</si>
  <si>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</si>
  <si>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</si>
  <si>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</si>
  <si>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</si>
  <si>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</si>
  <si>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</si>
  <si>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</si>
  <si>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</si>
  <si>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</si>
  <si>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</si>
  <si>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</si>
  <si>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</si>
  <si>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</si>
  <si>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</si>
  <si>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</si>
  <si>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</si>
  <si>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</si>
  <si>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</si>
  <si>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</si>
  <si>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</si>
  <si>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</si>
  <si>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</si>
  <si>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</si>
  <si>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</si>
  <si>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</si>
  <si>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</si>
  <si>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</si>
  <si>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</si>
  <si>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</si>
  <si>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</si>
  <si>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</si>
  <si>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</si>
  <si>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</si>
  <si>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</si>
  <si>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</si>
  <si>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</si>
  <si>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</si>
  <si>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</si>
  <si>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</si>
  <si>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</si>
  <si>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</si>
  <si>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</si>
  <si>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</si>
  <si>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</si>
  <si>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</si>
  <si>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</si>
  <si>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</si>
  <si>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</si>
  <si>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</si>
  <si>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</si>
  <si>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</si>
  <si>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</si>
  <si>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</si>
  <si>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</si>
  <si>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</si>
  <si>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</si>
  <si>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</si>
  <si>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</si>
  <si>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</si>
  <si>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</si>
  <si>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</si>
  <si>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</si>
  <si>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</si>
  <si>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</si>
  <si>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</si>
  <si>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</si>
  <si>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</si>
  <si>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</si>
  <si>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</si>
  <si>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</si>
  <si>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</si>
  <si>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</si>
  <si>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</si>
  <si>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</si>
  <si>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</si>
  <si>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</si>
  <si>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</si>
  <si>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</si>
  <si>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</si>
  <si>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</si>
  <si>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</si>
  <si>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</si>
  <si>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</si>
  <si>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</si>
  <si>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</si>
  <si>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</si>
  <si>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</si>
  <si>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</si>
  <si>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</si>
  <si>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</si>
  <si>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</si>
  <si>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</si>
  <si>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</si>
  <si>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</si>
  <si>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</si>
  <si>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</si>
  <si>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</si>
  <si>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</si>
  <si>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</si>
  <si>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</si>
  <si>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</si>
  <si>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</si>
  <si>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</si>
  <si>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</si>
  <si>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</si>
  <si>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</si>
  <si>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</si>
  <si>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</si>
  <si>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</si>
  <si>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</si>
  <si>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</si>
  <si>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</si>
  <si>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</si>
  <si>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</si>
  <si>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</si>
  <si>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</si>
  <si>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</si>
  <si>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</si>
  <si>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</si>
  <si>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</si>
  <si>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</si>
  <si>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</si>
  <si>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</si>
  <si>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</si>
  <si>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</si>
  <si>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</si>
  <si>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</si>
  <si>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</si>
  <si>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</si>
  <si>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</si>
  <si>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</si>
  <si>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</si>
  <si>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</si>
  <si>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</si>
  <si>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</si>
  <si>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</si>
  <si>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</si>
  <si>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</si>
  <si>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</si>
  <si>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</si>
  <si>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</si>
  <si>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</si>
  <si>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</si>
  <si>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</si>
  <si>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</si>
  <si>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</si>
  <si>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</si>
  <si>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</si>
  <si>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</si>
  <si>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</si>
  <si>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</si>
  <si>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</si>
  <si>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</si>
  <si>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</si>
  <si>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</si>
  <si>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</si>
  <si>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</si>
  <si>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</si>
  <si>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</si>
  <si>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</si>
  <si>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</si>
  <si>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</si>
  <si>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</si>
  <si>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</si>
  <si>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</si>
  <si>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</si>
  <si>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</si>
  <si>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</si>
  <si>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</si>
  <si>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</si>
  <si>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</si>
  <si>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</si>
  <si>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</si>
  <si>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</si>
  <si>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</si>
  <si>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</si>
  <si>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</si>
  <si>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</si>
  <si>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</si>
  <si>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</si>
  <si>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</si>
  <si>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</si>
  <si>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</si>
  <si>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</si>
  <si>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</si>
  <si>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</si>
  <si>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</si>
  <si>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</si>
  <si>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</si>
  <si>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</si>
  <si>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</si>
  <si>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</si>
  <si>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</si>
  <si>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</si>
  <si>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</si>
  <si>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</si>
  <si>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</si>
  <si>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</si>
  <si>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</si>
  <si>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</si>
  <si>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</si>
  <si>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</si>
  <si>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</si>
  <si>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</si>
  <si>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</si>
  <si>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</si>
  <si>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</si>
  <si>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</si>
  <si>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</si>
  <si>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</si>
  <si>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</si>
  <si>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</si>
  <si>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</si>
  <si>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</si>
  <si>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</si>
  <si>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</si>
  <si>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</si>
  <si>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</si>
  <si>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</si>
  <si>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</si>
  <si>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</si>
  <si>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</si>
  <si>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</si>
  <si>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</si>
  <si>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</si>
  <si>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</si>
  <si>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</si>
  <si>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</si>
  <si>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</si>
  <si>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</si>
  <si>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</si>
  <si>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</si>
  <si>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</si>
  <si>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</si>
  <si>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</si>
  <si>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</si>
  <si>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</si>
  <si>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</si>
  <si>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</si>
  <si>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</si>
  <si>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</si>
  <si>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</si>
  <si>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</si>
  <si>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</si>
  <si>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</si>
  <si>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</si>
  <si>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</si>
  <si>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</si>
  <si>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</si>
  <si>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</si>
  <si>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</si>
  <si>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</si>
  <si>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</si>
  <si>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</si>
  <si>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</si>
  <si>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</si>
  <si>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</si>
  <si>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</si>
  <si>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</si>
  <si>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</si>
  <si>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</si>
  <si>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</si>
  <si>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</si>
  <si>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</si>
  <si>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</si>
  <si>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</si>
  <si>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</si>
  <si>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</si>
  <si>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</si>
  <si>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</si>
  <si>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</si>
  <si>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</si>
  <si>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</si>
  <si>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</si>
  <si>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</si>
  <si>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</si>
  <si>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</si>
  <si>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</si>
  <si>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</si>
  <si>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</si>
  <si>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</si>
  <si>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</si>
  <si>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</si>
  <si>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</si>
  <si>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</si>
  <si>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</si>
  <si>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</si>
  <si>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</si>
  <si>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</si>
  <si>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</si>
  <si>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</si>
  <si>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</si>
  <si>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</si>
  <si>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</si>
  <si>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</si>
  <si>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</si>
  <si>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</si>
  <si>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</si>
  <si>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</si>
  <si>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</si>
  <si>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</si>
  <si>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</si>
  <si>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</si>
  <si>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</si>
  <si>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</si>
  <si>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</si>
  <si>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</si>
  <si>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</si>
  <si>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</si>
  <si>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</si>
  <si>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</si>
  <si>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</si>
  <si>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</si>
  <si>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</si>
  <si>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</si>
  <si>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</si>
  <si>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</si>
  <si>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</si>
  <si>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</si>
  <si>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</si>
  <si>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</si>
  <si>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</si>
  <si>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</si>
  <si>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</si>
  <si>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</si>
  <si>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</si>
  <si>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</si>
  <si>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</si>
  <si>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</si>
  <si>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</si>
  <si>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</si>
  <si>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</si>
  <si>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</si>
  <si>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</si>
  <si>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</si>
  <si>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</si>
  <si>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</si>
  <si>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</si>
  <si>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</si>
  <si>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</si>
  <si>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</si>
  <si>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</si>
  <si>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</si>
  <si>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</si>
  <si>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</si>
  <si>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</si>
  <si>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</si>
  <si>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</si>
  <si>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</si>
  <si>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</si>
  <si>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</si>
  <si>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</si>
  <si>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</si>
  <si>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</si>
  <si>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</si>
  <si>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</si>
  <si>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</si>
  <si>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</si>
  <si>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</si>
  <si>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</si>
  <si>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</si>
  <si>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</si>
  <si>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</si>
  <si>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</si>
  <si>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</si>
  <si>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</si>
  <si>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</si>
  <si>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</si>
  <si>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</si>
  <si>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</si>
  <si>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</si>
  <si>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</si>
  <si>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</si>
  <si>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</si>
  <si>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</si>
  <si>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</si>
  <si>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</si>
  <si>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</si>
  <si>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</si>
  <si>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</si>
  <si>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</si>
  <si>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</si>
  <si>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</si>
  <si>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</si>
  <si>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</si>
  <si>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</si>
  <si>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</si>
  <si>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</si>
  <si>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</si>
  <si>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</si>
  <si>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</si>
  <si>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</si>
  <si>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</si>
  <si>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</si>
  <si>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</si>
  <si>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</si>
  <si>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</si>
  <si>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</si>
  <si>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</si>
  <si>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</si>
  <si>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</si>
  <si>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</si>
  <si>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</si>
  <si>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</si>
  <si>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</si>
  <si>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</si>
  <si>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</si>
  <si>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</si>
  <si>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</si>
  <si>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</si>
  <si>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</si>
  <si>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</si>
  <si>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</si>
  <si>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</si>
  <si>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</si>
  <si>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</si>
  <si>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</si>
  <si>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</si>
  <si>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</si>
  <si>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</si>
  <si>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</si>
  <si>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</si>
  <si>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</si>
  <si>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</si>
  <si>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</si>
  <si>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</si>
  <si>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</si>
  <si>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</si>
  <si>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</si>
  <si>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</si>
  <si>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</si>
  <si>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</si>
  <si>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</si>
  <si>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</si>
  <si>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</si>
  <si>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</si>
  <si>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</si>
  <si>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</si>
  <si>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</si>
  <si>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</si>
  <si>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</si>
  <si>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</si>
  <si>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</si>
  <si>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</si>
  <si>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</si>
  <si>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</si>
  <si>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</si>
  <si>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</si>
  <si>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</si>
  <si>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</si>
  <si>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</si>
  <si>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</si>
  <si>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</si>
  <si>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</si>
  <si>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</si>
  <si>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</si>
  <si>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</si>
  <si>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</si>
  <si>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</si>
  <si>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</si>
  <si>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</si>
  <si>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</si>
  <si>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</si>
  <si>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</si>
  <si>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</si>
  <si>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</si>
  <si>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</si>
  <si>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</si>
  <si>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</si>
  <si>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</si>
  <si>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</si>
  <si>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</si>
  <si>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</si>
  <si>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</si>
  <si>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</si>
  <si>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</si>
  <si>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</si>
  <si>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</si>
  <si>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</si>
  <si>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</si>
  <si>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</si>
  <si>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</si>
  <si>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</si>
  <si>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</si>
  <si>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</si>
  <si>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</si>
  <si>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</si>
  <si>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</si>
  <si>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</si>
  <si>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</si>
  <si>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</si>
  <si>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</si>
  <si>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</si>
  <si>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</si>
  <si>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</si>
  <si>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</si>
  <si>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</si>
  <si>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</si>
  <si>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</si>
  <si>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</si>
  <si>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</si>
  <si>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</si>
  <si>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</si>
  <si>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</si>
  <si>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</si>
  <si>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</si>
  <si>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</si>
  <si>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</si>
  <si>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</si>
  <si>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</si>
  <si>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</si>
  <si>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</si>
  <si>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</si>
  <si>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</si>
  <si>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</si>
  <si>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</si>
  <si>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</si>
  <si>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</si>
  <si>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</si>
  <si>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</si>
  <si>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</si>
  <si>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</si>
  <si>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</si>
  <si>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</si>
  <si>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</si>
  <si>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</si>
  <si>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</si>
  <si>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</si>
  <si>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</si>
  <si>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</si>
  <si>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</si>
  <si>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</si>
  <si>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</si>
  <si>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</si>
  <si>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</si>
  <si>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</si>
  <si>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</si>
  <si>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</si>
  <si>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</si>
  <si>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</si>
  <si>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</si>
  <si>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</si>
  <si>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</si>
  <si>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</si>
  <si>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</si>
  <si>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</si>
  <si>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</si>
  <si>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</si>
  <si>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</si>
  <si>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</si>
  <si>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</si>
  <si>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</si>
  <si>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</si>
  <si>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</si>
  <si>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</si>
  <si>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</si>
  <si>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</si>
  <si>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</si>
  <si>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</si>
  <si>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</si>
  <si>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</si>
  <si>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</si>
  <si>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</si>
  <si>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</si>
  <si>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</si>
  <si>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</si>
  <si>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</si>
  <si>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</si>
  <si>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</si>
  <si>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</si>
  <si>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</si>
  <si>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</si>
  <si>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</si>
  <si>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</si>
  <si>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</si>
  <si>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</si>
  <si>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</si>
  <si>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</si>
  <si>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</si>
  <si>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</si>
  <si>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</si>
  <si>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</si>
  <si>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</si>
  <si>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</si>
  <si>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</si>
  <si>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</si>
  <si>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</si>
  <si>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</si>
  <si>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</si>
  <si>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</si>
  <si>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</si>
  <si>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</si>
  <si>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</si>
  <si>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</si>
  <si>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</si>
  <si>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</si>
  <si>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</si>
  <si>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</si>
  <si>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</si>
  <si>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</si>
  <si>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</si>
  <si>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</si>
  <si>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</si>
  <si>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</si>
  <si>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</si>
  <si>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</si>
  <si>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</si>
  <si>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</si>
  <si>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</si>
  <si>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</si>
  <si>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</si>
  <si>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</si>
  <si>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</si>
  <si>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</si>
  <si>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</si>
  <si>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</si>
  <si>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</si>
  <si>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</si>
  <si>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</si>
  <si>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</si>
  <si>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</si>
  <si>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</si>
  <si>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</si>
  <si>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</si>
  <si>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</si>
  <si>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</si>
  <si>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</si>
  <si>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</si>
  <si>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</si>
  <si>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</si>
  <si>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</si>
  <si>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</si>
  <si>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</si>
  <si>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</si>
  <si>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</si>
  <si>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</si>
  <si>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</si>
  <si>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</si>
  <si>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</si>
  <si>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</si>
  <si>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</si>
  <si>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</si>
  <si>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</si>
  <si>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</si>
  <si>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</si>
  <si>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</si>
  <si>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</si>
  <si>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</si>
  <si>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</si>
  <si>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</si>
  <si>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</si>
  <si>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</si>
  <si>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</si>
  <si>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</si>
  <si>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</si>
  <si>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</si>
  <si>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</si>
  <si>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</si>
  <si>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</si>
  <si>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</si>
  <si>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</si>
  <si>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</si>
  <si>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</si>
  <si>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</si>
  <si>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</si>
  <si>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</si>
  <si>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</si>
  <si>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</si>
  <si>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</si>
  <si>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</si>
  <si>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</si>
  <si>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</si>
  <si>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</si>
  <si>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</si>
  <si>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</si>
  <si>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</si>
  <si>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</si>
  <si>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</si>
  <si>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</si>
  <si>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</si>
  <si>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</si>
  <si>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</si>
  <si>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</si>
  <si>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</si>
  <si>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</si>
  <si>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</si>
  <si>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</si>
  <si>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</si>
  <si>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</si>
  <si>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</si>
  <si>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</si>
  <si>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</si>
  <si>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</si>
  <si>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</si>
  <si>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</si>
  <si>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</si>
  <si>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</si>
  <si>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</si>
  <si>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</si>
  <si>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</si>
  <si>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</si>
  <si>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</si>
  <si>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</si>
  <si>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</si>
  <si>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</si>
  <si>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</si>
  <si>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</si>
  <si>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</si>
  <si>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</si>
  <si>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</si>
  <si>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</si>
  <si>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</si>
  <si>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</si>
  <si>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</si>
  <si>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</si>
  <si>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</si>
  <si>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</si>
  <si>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</si>
  <si>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</si>
  <si>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</si>
  <si>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</si>
  <si>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</si>
  <si>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</si>
  <si>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</si>
  <si>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</si>
  <si>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</si>
  <si>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</si>
  <si>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</si>
  <si>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</si>
  <si>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</si>
  <si>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</si>
  <si>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</si>
  <si>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</si>
  <si>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</si>
  <si>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</si>
  <si>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</si>
  <si>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</si>
  <si>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</si>
  <si>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</si>
  <si>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</si>
  <si>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</si>
  <si>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</si>
  <si>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</si>
  <si>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</si>
  <si>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</si>
  <si>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</si>
  <si>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</si>
  <si>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</si>
  <si>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</si>
  <si>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</si>
  <si>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</si>
  <si>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</si>
  <si>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</si>
  <si>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</si>
  <si>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</si>
  <si>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</si>
  <si>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</si>
  <si>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</si>
  <si>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</si>
  <si>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</si>
  <si>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</si>
  <si>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</si>
  <si>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</si>
  <si>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</si>
  <si>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</si>
  <si>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</si>
  <si>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</si>
  <si>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</si>
  <si>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</si>
  <si>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</si>
  <si>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</si>
  <si>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</si>
  <si>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</si>
  <si>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</si>
  <si>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</si>
  <si>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</si>
  <si>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</si>
  <si>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</si>
  <si>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</si>
  <si>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</si>
  <si>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</si>
  <si>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</si>
  <si>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</si>
  <si>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</si>
  <si>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</si>
  <si>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</si>
  <si>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</si>
  <si>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</si>
  <si>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</si>
  <si>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</si>
  <si>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</si>
  <si>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</si>
  <si>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</si>
  <si>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</si>
  <si>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</si>
  <si>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</si>
  <si>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</si>
  <si>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</si>
  <si>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</si>
  <si>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</si>
  <si>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</si>
  <si>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</si>
  <si>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</si>
  <si>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</si>
  <si>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</si>
  <si>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</si>
  <si>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</si>
  <si>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</si>
  <si>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</si>
  <si>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</si>
  <si>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</si>
  <si>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</si>
  <si>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</si>
  <si>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</si>
  <si>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</si>
  <si>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</si>
  <si>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</si>
  <si>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</si>
  <si>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</si>
  <si>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</si>
  <si>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</si>
  <si>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</si>
  <si>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</si>
  <si>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</si>
  <si>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</si>
  <si>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</si>
  <si>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</si>
  <si>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</si>
  <si>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</si>
  <si>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</si>
  <si>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</si>
  <si>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</si>
  <si>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</si>
  <si>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</si>
  <si>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</si>
  <si>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</si>
  <si>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</si>
  <si>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</si>
  <si>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</si>
  <si>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</si>
  <si>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</si>
  <si>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</si>
  <si>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</si>
  <si>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</si>
  <si>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</si>
  <si>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</si>
  <si>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</si>
  <si>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</si>
  <si>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</si>
  <si>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</si>
  <si>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</si>
  <si>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</si>
  <si>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</si>
  <si>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</si>
  <si>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</si>
  <si>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</si>
  <si>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</si>
  <si>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</si>
  <si>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</si>
  <si>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</si>
  <si>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</si>
  <si>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</si>
  <si>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</si>
  <si>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</si>
  <si>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</si>
  <si>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</si>
  <si>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</si>
  <si>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</si>
  <si>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</si>
  <si>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</si>
  <si>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</si>
  <si>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</si>
  <si>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</si>
  <si>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</si>
  <si>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</si>
  <si>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</si>
  <si>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</si>
  <si>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</si>
  <si>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</si>
  <si>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</si>
  <si>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</si>
  <si>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</si>
  <si>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</si>
  <si>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</si>
  <si>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</si>
  <si>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</si>
  <si>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</si>
  <si>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</si>
  <si>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</si>
  <si>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</si>
  <si>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</si>
  <si>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</si>
  <si>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</si>
  <si>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</si>
  <si>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</si>
  <si>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</si>
  <si>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</si>
  <si>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</si>
  <si>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</si>
  <si>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</si>
  <si>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</si>
  <si>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</si>
  <si>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</si>
  <si>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</si>
  <si>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</si>
  <si>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</si>
  <si>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</si>
  <si>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</si>
  <si>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</si>
  <si>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</si>
  <si>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</si>
  <si>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</si>
  <si>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</si>
  <si>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</si>
  <si>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</si>
  <si>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</si>
  <si>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</si>
  <si>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</si>
  <si>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</si>
  <si>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</si>
  <si>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</si>
  <si>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</si>
  <si>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</si>
  <si>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</si>
  <si>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</si>
  <si>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</si>
  <si>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</si>
  <si>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</si>
  <si>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</si>
  <si>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</si>
  <si>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</si>
  <si>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</si>
  <si>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</si>
  <si>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</si>
  <si>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</si>
  <si>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</si>
  <si>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</si>
  <si>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</si>
  <si>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</si>
  <si>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</si>
  <si>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</si>
  <si>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</si>
  <si>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</si>
  <si>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</si>
  <si>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</si>
  <si>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</si>
  <si>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</si>
  <si>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</si>
  <si>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</si>
  <si>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</si>
  <si>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</si>
  <si>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</si>
  <si>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</si>
  <si>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</si>
  <si>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</si>
  <si>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</si>
  <si>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</si>
  <si>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</si>
  <si>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</si>
  <si>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</si>
  <si>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</si>
  <si>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</si>
  <si>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</si>
  <si>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</si>
  <si>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</si>
  <si>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</si>
  <si>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</si>
  <si>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</si>
  <si>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</si>
  <si>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</si>
  <si>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</si>
  <si>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</si>
  <si>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</si>
  <si>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</si>
  <si>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</si>
  <si>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</si>
  <si>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</si>
  <si>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</si>
  <si>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</si>
  <si>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</si>
  <si>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</si>
  <si>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</si>
  <si>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</si>
  <si>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</si>
  <si>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</si>
  <si>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</si>
  <si>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</si>
  <si>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</si>
  <si>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</si>
  <si>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</si>
  <si>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</si>
  <si>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</si>
  <si>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</si>
  <si>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</si>
  <si>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</si>
  <si>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</si>
  <si>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</si>
  <si>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</si>
  <si>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</si>
  <si>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</si>
  <si>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</si>
  <si>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</si>
  <si>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</si>
  <si>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</si>
  <si>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</si>
  <si>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</si>
  <si>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</si>
  <si>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</si>
  <si>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</si>
  <si>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</si>
  <si>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</si>
  <si>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</si>
  <si>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</si>
  <si>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</si>
  <si>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</si>
  <si>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</si>
  <si>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</si>
  <si>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</si>
  <si>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</si>
  <si>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</si>
  <si>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</si>
  <si>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</si>
  <si>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</si>
  <si>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</si>
  <si>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</si>
  <si>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</si>
  <si>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</si>
  <si>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</si>
  <si>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</si>
  <si>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</si>
  <si>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</si>
  <si>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</si>
  <si>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</si>
  <si>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</si>
  <si>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</si>
  <si>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</si>
  <si>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</si>
  <si>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</si>
  <si>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</si>
  <si>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</si>
  <si>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</si>
  <si>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</si>
  <si>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</si>
  <si>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</si>
  <si>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</si>
  <si>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</si>
  <si>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</si>
  <si>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</si>
  <si>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</si>
  <si>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</si>
  <si>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</si>
  <si>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</si>
  <si>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</si>
  <si>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</si>
  <si>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</si>
  <si>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</si>
  <si>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</si>
  <si>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</si>
  <si>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</si>
  <si>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</si>
  <si>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</si>
  <si>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</si>
  <si>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</si>
  <si>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</si>
  <si>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</si>
  <si>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</si>
  <si>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</si>
  <si>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</si>
  <si>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</si>
  <si>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</si>
  <si>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</si>
  <si>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</si>
  <si>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</si>
  <si>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</si>
  <si>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</si>
  <si>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</si>
  <si>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</si>
  <si>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</si>
  <si>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</si>
  <si>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</si>
  <si>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</si>
  <si>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</si>
  <si>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</si>
  <si>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</si>
  <si>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</si>
  <si>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</si>
  <si>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</si>
  <si>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</si>
  <si>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</si>
  <si>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</si>
  <si>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</si>
  <si>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</si>
  <si>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</si>
  <si>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</si>
  <si>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</si>
  <si>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</si>
  <si>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</si>
  <si>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</si>
  <si>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</si>
  <si>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</si>
  <si>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</si>
  <si>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</si>
  <si>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</si>
  <si>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</si>
  <si>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</si>
  <si>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</si>
  <si>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</si>
  <si>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</si>
  <si>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</si>
  <si>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</si>
  <si>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</si>
  <si>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</si>
  <si>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</si>
  <si>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</si>
  <si>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</si>
  <si>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</si>
  <si>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</si>
  <si>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</si>
  <si>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</si>
  <si>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</si>
  <si>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</si>
  <si>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</si>
  <si>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</si>
  <si>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</si>
  <si>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</si>
  <si>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</si>
  <si>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</si>
  <si>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</si>
  <si>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</si>
  <si>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</si>
  <si>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</si>
  <si>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</si>
  <si>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</si>
  <si>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</si>
  <si>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</si>
  <si>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</si>
  <si>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</si>
  <si>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</si>
  <si>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</si>
  <si>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</si>
  <si>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</si>
  <si>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</si>
  <si>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</si>
  <si>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</si>
  <si>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</si>
  <si>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</si>
  <si>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</si>
  <si>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</si>
  <si>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</si>
  <si>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</si>
  <si>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</si>
  <si>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</si>
  <si>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</si>
  <si>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</si>
  <si>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</si>
  <si>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</si>
  <si>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</si>
  <si>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</si>
  <si>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</si>
  <si>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</si>
  <si>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</si>
  <si>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</si>
  <si>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</si>
  <si>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</si>
  <si>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</si>
  <si>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</si>
  <si>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</si>
  <si>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</si>
  <si>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</si>
  <si>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</si>
  <si>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</si>
  <si>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</si>
  <si>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</si>
  <si>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</si>
  <si>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</si>
  <si>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</si>
  <si>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</si>
  <si>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</si>
  <si>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</si>
  <si>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</si>
  <si>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</si>
  <si>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</si>
  <si>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</si>
  <si>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</si>
  <si>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</si>
  <si>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</si>
  <si>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</si>
  <si>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</si>
  <si>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</si>
  <si>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</si>
  <si>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</si>
  <si>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</si>
  <si>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</si>
  <si>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</si>
  <si>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</si>
  <si>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</si>
  <si>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</si>
  <si>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</si>
  <si>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</si>
  <si>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</si>
  <si>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</si>
  <si>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</si>
  <si>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</si>
  <si>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</si>
  <si>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</si>
  <si>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</si>
  <si>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</si>
  <si>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</si>
  <si>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</si>
  <si>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</si>
  <si>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</si>
  <si>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</si>
  <si>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</si>
  <si>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</si>
  <si>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</si>
  <si>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</si>
  <si>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</si>
  <si>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</si>
  <si>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</si>
  <si>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</si>
  <si>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</si>
  <si>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</si>
  <si>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</si>
  <si>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</si>
  <si>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</si>
  <si>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</si>
  <si>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</si>
  <si>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</si>
  <si>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</si>
  <si>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</si>
  <si>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</si>
  <si>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</si>
  <si>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</si>
  <si>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</si>
  <si>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</si>
  <si>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</si>
  <si>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</si>
  <si>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</si>
  <si>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</si>
  <si>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</si>
  <si>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</si>
  <si>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</si>
  <si>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</si>
  <si>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</si>
  <si>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</si>
  <si>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</si>
  <si>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</si>
  <si>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</si>
  <si>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</si>
  <si>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</si>
  <si>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</si>
  <si>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</si>
  <si>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</si>
  <si>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</si>
  <si>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</si>
  <si>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</si>
  <si>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</si>
  <si>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</si>
  <si>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</si>
  <si>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</si>
  <si>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</si>
  <si>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</si>
  <si>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</si>
  <si>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</si>
  <si>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</si>
  <si>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</si>
  <si>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</si>
  <si>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</si>
  <si>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</si>
  <si>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</si>
  <si>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</si>
  <si>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</si>
  <si>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</si>
  <si>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</si>
  <si>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</si>
  <si>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</si>
  <si>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</si>
  <si>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</si>
  <si>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</si>
  <si>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</si>
  <si>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</si>
  <si>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</si>
  <si>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</si>
  <si>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</si>
  <si>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</si>
  <si>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</si>
  <si>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</si>
  <si>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</si>
  <si>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</si>
  <si>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</si>
  <si>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</si>
  <si>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</si>
  <si>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</si>
  <si>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</si>
  <si>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</si>
  <si>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</si>
  <si>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</si>
  <si>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</si>
  <si>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</si>
  <si>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</si>
  <si>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</si>
  <si>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</si>
  <si>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</si>
  <si>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</si>
  <si>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</si>
  <si>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</si>
  <si>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</si>
  <si>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</si>
  <si>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</si>
  <si>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</si>
  <si>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</si>
  <si>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</si>
  <si>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</si>
  <si>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</si>
  <si>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</si>
  <si>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</si>
  <si>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</si>
  <si>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</si>
  <si>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</si>
  <si>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</si>
  <si>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</si>
  <si>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</si>
  <si>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</si>
  <si>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</si>
  <si>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</si>
  <si>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</si>
  <si>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</si>
  <si>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</si>
  <si>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</si>
  <si>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</si>
  <si>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</si>
  <si>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</si>
  <si>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</si>
  <si>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</si>
  <si>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</si>
  <si>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</si>
  <si>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</si>
  <si>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</si>
  <si>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</si>
  <si>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</si>
  <si>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</si>
  <si>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</si>
  <si>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</si>
  <si>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</si>
  <si>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</si>
  <si>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</si>
  <si>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</si>
  <si>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</si>
  <si>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</si>
  <si>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</si>
  <si>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</si>
  <si>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</si>
  <si>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</si>
  <si>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</si>
  <si>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</si>
  <si>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</si>
  <si>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</si>
  <si>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</si>
  <si>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</si>
  <si>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</si>
  <si>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</si>
  <si>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</si>
  <si>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</si>
  <si>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</si>
  <si>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</si>
  <si>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</si>
  <si>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</si>
  <si>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</si>
  <si>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</si>
  <si>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</si>
  <si>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</si>
  <si>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</si>
  <si>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</si>
  <si>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</si>
  <si>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</si>
  <si>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</si>
  <si>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</si>
  <si>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</si>
  <si>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</si>
  <si>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</si>
  <si>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</si>
  <si>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</si>
  <si>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</si>
  <si>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</si>
  <si>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</si>
  <si>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</si>
  <si>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</si>
  <si>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</si>
  <si>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</si>
  <si>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</si>
  <si>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</si>
  <si>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</si>
  <si>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</si>
  <si>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</si>
  <si>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</si>
  <si>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</si>
  <si>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</si>
  <si>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</si>
  <si>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</si>
  <si>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</si>
  <si>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</si>
  <si>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</si>
  <si>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</si>
  <si>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</si>
  <si>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</si>
  <si>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</si>
  <si>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</si>
  <si>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</si>
  <si>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</si>
  <si>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</si>
  <si>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</si>
  <si>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</si>
  <si>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</si>
  <si>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</si>
  <si>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</si>
  <si>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</si>
  <si>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</si>
  <si>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</si>
  <si>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</si>
  <si>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</si>
  <si>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</si>
  <si>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</si>
  <si>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</si>
  <si>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</si>
  <si>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</si>
  <si>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</si>
  <si>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</si>
  <si>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</si>
  <si>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</si>
  <si>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</si>
  <si>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</si>
  <si>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</si>
  <si>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</si>
  <si>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</si>
  <si>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</si>
  <si>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</si>
  <si>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</si>
  <si>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</si>
  <si>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</si>
  <si>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</si>
  <si>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</si>
  <si>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</si>
  <si>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</si>
  <si>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</si>
  <si>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</si>
  <si>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</si>
  <si>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</si>
  <si>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</si>
  <si>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</si>
  <si>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</si>
  <si>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</si>
  <si>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</si>
  <si>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</si>
  <si>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</si>
  <si>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</si>
  <si>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</si>
  <si>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</si>
  <si>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</si>
  <si>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</si>
  <si>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</si>
  <si>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</si>
  <si>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</si>
  <si>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</si>
  <si>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</si>
  <si>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</si>
  <si>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</si>
  <si>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</si>
  <si>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</si>
  <si>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</si>
  <si>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</si>
  <si>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</si>
  <si>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</si>
  <si>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</si>
  <si>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</si>
  <si>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</si>
  <si>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</si>
  <si>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</si>
  <si>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</si>
  <si>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</si>
  <si>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</si>
  <si>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</si>
  <si>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</si>
  <si>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</si>
  <si>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</si>
  <si>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</si>
  <si>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</si>
  <si>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</si>
  <si>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</si>
  <si>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</si>
  <si>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</si>
  <si>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</si>
  <si>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</si>
  <si>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</si>
  <si>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</si>
  <si>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</si>
  <si>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</si>
  <si>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</si>
  <si>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</si>
  <si>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</si>
  <si>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</si>
  <si>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</si>
  <si>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</si>
  <si>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</si>
  <si>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</si>
  <si>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</si>
  <si>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</si>
  <si>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</si>
  <si>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</si>
  <si>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</si>
  <si>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</si>
  <si>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</si>
  <si>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</si>
  <si>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</si>
  <si>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</si>
  <si>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</si>
  <si>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</si>
  <si>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</si>
  <si>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</si>
  <si>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</si>
  <si>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</si>
  <si>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</si>
  <si>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</si>
  <si>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</si>
  <si>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</si>
  <si>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</si>
  <si>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</si>
  <si>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</si>
  <si>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</si>
  <si>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</si>
  <si>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</si>
  <si>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</si>
  <si>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</si>
  <si>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</si>
  <si>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</si>
  <si>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</si>
  <si>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</si>
  <si>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</si>
  <si>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</si>
  <si>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</si>
  <si>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</si>
  <si>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</si>
  <si>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</si>
  <si>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</si>
  <si>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</si>
  <si>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</si>
  <si>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</si>
  <si>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</si>
  <si>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</si>
  <si>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</si>
  <si>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</si>
  <si>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</si>
  <si>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</si>
  <si>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</si>
  <si>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</si>
  <si>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</si>
  <si>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</si>
  <si>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</si>
  <si>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</si>
  <si>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</si>
  <si>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</si>
  <si>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</si>
  <si>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</si>
  <si>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</si>
  <si>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</si>
  <si>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</si>
  <si>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</si>
  <si>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</si>
  <si>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</si>
  <si>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</si>
  <si>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</si>
  <si>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</si>
  <si>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</si>
  <si>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</si>
  <si>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</si>
  <si>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</si>
  <si>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</si>
  <si>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</si>
  <si>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</si>
  <si>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</si>
  <si>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</si>
  <si>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</si>
  <si>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</si>
  <si>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</si>
  <si>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</si>
  <si>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</si>
  <si>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</si>
  <si>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</si>
  <si>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</si>
  <si>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</si>
  <si>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</si>
  <si>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</si>
  <si>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</si>
  <si>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</si>
  <si>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</si>
  <si>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</si>
  <si>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</si>
  <si>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</si>
  <si>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</si>
  <si>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</si>
  <si>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</si>
  <si>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</si>
  <si>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</si>
  <si>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</si>
  <si>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</si>
  <si>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</si>
  <si>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</si>
  <si>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</si>
  <si>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</si>
  <si>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</si>
  <si>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</si>
  <si>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</si>
  <si>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</si>
  <si>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</si>
  <si>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</si>
  <si>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</si>
  <si>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</si>
  <si>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</si>
  <si>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</si>
  <si>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</si>
  <si>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</si>
  <si>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</si>
  <si>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</si>
  <si>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</si>
  <si>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</si>
  <si>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</si>
  <si>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</si>
  <si>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</si>
  <si>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</si>
  <si>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</si>
  <si>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</si>
  <si>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</si>
  <si>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</si>
  <si>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</si>
  <si>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</si>
  <si>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</si>
  <si>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</si>
  <si>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</si>
  <si>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</si>
  <si>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</si>
  <si>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</si>
  <si>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</si>
  <si>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</si>
  <si>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</si>
  <si>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</si>
  <si>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</si>
  <si>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</si>
  <si>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</si>
  <si>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</si>
  <si>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</si>
  <si>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</si>
  <si>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</si>
  <si>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</si>
  <si>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</si>
  <si>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</si>
  <si>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</si>
  <si>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</si>
  <si>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</si>
  <si>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</si>
  <si>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</si>
  <si>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</si>
  <si>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</si>
  <si>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</si>
  <si>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</si>
  <si>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</si>
  <si>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</si>
  <si>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</si>
  <si>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</si>
  <si>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</si>
  <si>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</si>
  <si>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</si>
  <si>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</si>
  <si>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</si>
  <si>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</si>
  <si>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</si>
  <si>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</si>
  <si>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</si>
  <si>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</si>
  <si>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</si>
  <si>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</si>
  <si>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</si>
  <si>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</si>
  <si>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</si>
  <si>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</si>
  <si>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</si>
  <si>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</si>
  <si>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</si>
  <si>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</si>
  <si>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</si>
  <si>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</si>
  <si>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</si>
  <si>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</si>
  <si>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</si>
  <si>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</si>
  <si>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</si>
  <si>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</si>
  <si>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</si>
  <si>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</si>
  <si>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</si>
  <si>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</si>
  <si>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</si>
  <si>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</si>
  <si>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</si>
  <si>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</si>
  <si>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</si>
  <si>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</si>
  <si>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</si>
  <si>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</si>
  <si>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</si>
  <si>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</si>
  <si>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</si>
  <si>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</si>
  <si>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</si>
  <si>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</si>
  <si>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</si>
  <si>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</si>
  <si>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</si>
  <si>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</si>
  <si>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</si>
  <si>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</si>
  <si>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</si>
  <si>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</si>
  <si>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</si>
  <si>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</si>
  <si>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</si>
  <si>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</si>
  <si>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</si>
  <si>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</si>
  <si>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</si>
  <si>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</si>
  <si>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</si>
  <si>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</si>
  <si>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</si>
  <si>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</si>
  <si>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</si>
  <si>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</si>
  <si>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</si>
  <si>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</si>
  <si>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</si>
  <si>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</si>
  <si>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</si>
  <si>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</si>
  <si>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</si>
  <si>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</si>
  <si>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</si>
  <si>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</si>
  <si>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</si>
  <si>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</si>
  <si>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</si>
  <si>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</si>
  <si>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</si>
  <si>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</si>
  <si>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</si>
  <si>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</si>
  <si>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</si>
  <si>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</si>
  <si>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</si>
  <si>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</si>
  <si>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</si>
  <si>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</si>
  <si>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</si>
  <si>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</si>
  <si>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</si>
  <si>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</si>
  <si>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</si>
  <si>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</si>
  <si>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</si>
  <si>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</si>
  <si>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</si>
  <si>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</si>
  <si>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</si>
  <si>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</si>
  <si>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</si>
  <si>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</si>
  <si>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</si>
  <si>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</si>
  <si>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</si>
  <si>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</si>
  <si>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</si>
  <si>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</si>
  <si>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</si>
  <si>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</si>
  <si>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</si>
  <si>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</si>
  <si>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</si>
  <si>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</si>
  <si>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</si>
  <si>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</si>
  <si>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</si>
  <si>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</si>
  <si>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</si>
  <si>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</si>
  <si>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</si>
  <si>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</si>
  <si>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</si>
  <si>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</si>
  <si>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</si>
  <si>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</si>
  <si>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</si>
  <si>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</si>
  <si>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</si>
  <si>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</si>
  <si>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</si>
  <si>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</si>
  <si>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</si>
  <si>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</si>
  <si>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</si>
  <si>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</si>
  <si>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</si>
  <si>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</si>
  <si>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</si>
  <si>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</si>
  <si>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</si>
  <si>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</si>
  <si>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</si>
  <si>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</si>
  <si>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</si>
  <si>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</si>
  <si>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</si>
  <si>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</si>
  <si>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</si>
  <si>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</si>
  <si>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</si>
  <si>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</si>
  <si>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</si>
  <si>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</si>
  <si>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</si>
  <si>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</si>
  <si>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</si>
  <si>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</si>
  <si>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</si>
  <si>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</si>
  <si>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</si>
  <si>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</si>
  <si>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</si>
  <si>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</si>
  <si>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</si>
  <si>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</si>
  <si>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</si>
  <si>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</si>
  <si>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</si>
  <si>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</si>
  <si>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</si>
  <si>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</si>
  <si>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</si>
  <si>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</si>
  <si>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</si>
  <si>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</si>
  <si>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</si>
  <si>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</si>
  <si>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</si>
  <si>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</si>
  <si>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</si>
  <si>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</si>
  <si>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</si>
  <si>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</si>
  <si>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</si>
  <si>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</si>
  <si>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</si>
  <si>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</si>
  <si>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</si>
  <si>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</si>
  <si>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</si>
  <si>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</si>
  <si>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</si>
  <si>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</si>
  <si>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</si>
  <si>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</si>
  <si>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</si>
  <si>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</si>
  <si>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</si>
  <si>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</si>
  <si>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</si>
  <si>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</si>
  <si>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</si>
  <si>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</si>
  <si>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</si>
  <si>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</si>
  <si>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</si>
  <si>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</si>
  <si>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</si>
  <si>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</si>
  <si>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</si>
  <si>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</si>
  <si>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</si>
  <si>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</si>
  <si>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</si>
  <si>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</si>
  <si>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</si>
  <si>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</si>
  <si>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</si>
  <si>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</si>
  <si>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</si>
  <si>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</si>
  <si>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</si>
  <si>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</si>
  <si>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</si>
  <si>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</si>
  <si>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</si>
  <si>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</si>
  <si>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</si>
  <si>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</si>
  <si>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</si>
  <si>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</si>
  <si>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</si>
  <si>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</si>
  <si>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</si>
  <si>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</si>
  <si>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</si>
  <si>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</si>
  <si>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</si>
  <si>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</si>
  <si>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</si>
  <si>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</si>
  <si>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</si>
  <si>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</si>
  <si>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</si>
  <si>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</si>
  <si>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</si>
  <si>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</si>
  <si>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</si>
  <si>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</si>
  <si>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</si>
  <si>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</si>
  <si>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</si>
  <si>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</si>
  <si>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</si>
  <si>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</si>
  <si>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</si>
  <si>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</si>
  <si>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</si>
  <si>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</si>
  <si>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</si>
  <si>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</si>
  <si>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</si>
  <si>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</si>
  <si>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</si>
  <si>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</si>
  <si>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</si>
  <si>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</si>
  <si>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</si>
  <si>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</si>
  <si>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</si>
  <si>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</si>
  <si>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</si>
  <si>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</si>
  <si>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</si>
  <si>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</si>
  <si>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</si>
  <si>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</si>
  <si>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</si>
  <si>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</si>
  <si>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</si>
  <si>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</si>
  <si>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</si>
  <si>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</si>
  <si>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</si>
  <si>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</si>
  <si>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</si>
  <si>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</si>
  <si>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</si>
  <si>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</si>
  <si>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</si>
  <si>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</si>
  <si>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</si>
  <si>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</si>
  <si>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</si>
  <si>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</si>
  <si>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</si>
  <si>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</si>
  <si>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</si>
  <si>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</si>
  <si>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</si>
  <si>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</si>
  <si>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</si>
  <si>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</si>
  <si>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</si>
  <si>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</si>
  <si>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</si>
  <si>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</si>
  <si>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</si>
  <si>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</si>
  <si>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</si>
  <si>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</si>
  <si>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</si>
  <si>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</si>
  <si>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</si>
  <si>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</si>
  <si>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</si>
  <si>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</si>
  <si>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</si>
  <si>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</si>
  <si>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</si>
  <si>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</si>
  <si>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</si>
  <si>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</si>
  <si>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</si>
  <si>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</si>
  <si>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</si>
  <si>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</si>
  <si>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</si>
  <si>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</si>
  <si>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</si>
  <si>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</si>
  <si>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</si>
  <si>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</si>
  <si>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</si>
  <si>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</si>
  <si>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</si>
  <si>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</si>
  <si>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</si>
  <si>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</si>
  <si>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</si>
  <si>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</si>
  <si>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</si>
  <si>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</si>
  <si>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</si>
  <si>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</si>
  <si>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</si>
  <si>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</si>
  <si>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</si>
  <si>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</si>
  <si>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</si>
  <si>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</si>
  <si>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</si>
  <si>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</si>
  <si>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</si>
  <si>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</si>
  <si>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</si>
  <si>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</si>
  <si>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</si>
  <si>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</si>
  <si>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</si>
  <si>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</si>
  <si>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</si>
  <si>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</si>
  <si>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</si>
  <si>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</si>
  <si>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</si>
  <si>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</si>
  <si>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</si>
  <si>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</si>
  <si>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</si>
  <si>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</si>
  <si>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</si>
  <si>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</si>
  <si>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</si>
  <si>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</si>
  <si>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</si>
  <si>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</si>
  <si>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</si>
  <si>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</si>
  <si>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</si>
  <si>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</si>
  <si>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</si>
  <si>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</si>
  <si>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</si>
  <si>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</si>
  <si>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</si>
  <si>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</si>
  <si>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</si>
  <si>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</si>
  <si>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</si>
  <si>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</si>
  <si>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</si>
  <si>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</si>
  <si>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</si>
  <si>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</si>
  <si>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</si>
  <si>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</si>
  <si>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</si>
  <si>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</si>
  <si>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</si>
  <si>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</si>
  <si>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</si>
  <si>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</si>
  <si>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</si>
  <si>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</si>
  <si>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</si>
  <si>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</si>
  <si>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</si>
  <si>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</si>
  <si>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</si>
  <si>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</si>
  <si>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</si>
  <si>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</si>
  <si>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</si>
  <si>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</si>
  <si>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</si>
  <si>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</si>
  <si>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</si>
  <si>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</si>
  <si>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</si>
  <si>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</si>
  <si>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</si>
  <si>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</si>
  <si>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</si>
  <si>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</si>
  <si>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</si>
  <si>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</si>
  <si>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</si>
  <si>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</si>
  <si>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</si>
  <si>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</si>
  <si>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</si>
  <si>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</si>
  <si>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</si>
  <si>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</si>
  <si>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</si>
  <si>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</si>
  <si>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</si>
  <si>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</si>
  <si>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</si>
  <si>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</si>
  <si>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</si>
  <si>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</si>
  <si>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</si>
  <si>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</si>
  <si>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</si>
  <si>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</si>
  <si>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</si>
  <si>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</si>
  <si>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</si>
  <si>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</si>
  <si>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</si>
  <si>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</si>
  <si>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</si>
  <si>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</si>
  <si>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</si>
  <si>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</si>
  <si>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</si>
  <si>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</si>
  <si>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</si>
  <si>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</si>
  <si>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</si>
  <si>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</si>
  <si>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</si>
  <si>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</si>
  <si>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</si>
  <si>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</si>
  <si>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</si>
  <si>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</si>
  <si>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</si>
  <si>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</si>
  <si>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</si>
  <si>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</si>
  <si>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</si>
  <si>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</si>
  <si>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</si>
  <si>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</si>
  <si>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</si>
  <si>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</si>
  <si>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</si>
  <si>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</si>
  <si>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</si>
  <si>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</si>
  <si>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</si>
  <si>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</si>
  <si>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</si>
  <si>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</si>
  <si>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</si>
  <si>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</si>
  <si>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</si>
  <si>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</si>
  <si>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</si>
  <si>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</si>
  <si>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</si>
  <si>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</si>
  <si>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</si>
  <si>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</si>
  <si>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</si>
  <si>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</si>
  <si>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</si>
  <si>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</si>
  <si>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</si>
  <si>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</si>
  <si>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</si>
  <si>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</si>
  <si>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</si>
  <si>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</si>
  <si>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</si>
  <si>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</si>
  <si>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</si>
  <si>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</si>
  <si>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</si>
  <si>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</si>
  <si>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</si>
  <si>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</si>
  <si>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</si>
  <si>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</si>
  <si>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</si>
  <si>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</si>
  <si>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</si>
  <si>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</si>
  <si>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</si>
  <si>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</si>
  <si>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</si>
  <si>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</si>
  <si>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</si>
  <si>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</si>
  <si>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</si>
  <si>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</si>
  <si>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</si>
  <si>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</si>
  <si>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</si>
  <si>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</si>
  <si>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</si>
  <si>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</si>
  <si>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</si>
  <si>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</si>
  <si>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</si>
  <si>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</si>
  <si>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</si>
  <si>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</si>
  <si>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</si>
  <si>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</si>
  <si>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</si>
  <si>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</si>
  <si>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</si>
  <si>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</si>
  <si>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</si>
  <si>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</si>
  <si>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</si>
  <si>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</si>
  <si>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</si>
  <si>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</si>
  <si>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</si>
  <si>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</si>
  <si>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</si>
  <si>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</si>
  <si>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</si>
  <si>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</si>
  <si>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</si>
  <si>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</si>
  <si>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</si>
  <si>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</si>
  <si>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</si>
  <si>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</si>
  <si>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</si>
  <si>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</si>
  <si>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</si>
  <si>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</si>
  <si>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</si>
  <si>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</si>
  <si>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</si>
  <si>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</si>
  <si>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</si>
  <si>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</si>
  <si>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</si>
  <si>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</si>
  <si>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</si>
  <si>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</si>
  <si>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</si>
  <si>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</si>
  <si>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</si>
  <si>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</si>
  <si>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</si>
  <si>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</si>
  <si>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</si>
  <si>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</si>
  <si>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</si>
  <si>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</si>
  <si>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</si>
  <si>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</si>
  <si>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</si>
  <si>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</si>
  <si>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</si>
  <si>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</si>
  <si>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</si>
  <si>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</si>
  <si>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</si>
  <si>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</si>
  <si>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</si>
  <si>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</si>
  <si>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</si>
  <si>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</si>
  <si>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</si>
  <si>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</si>
  <si>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</si>
  <si>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</si>
  <si>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</si>
  <si>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</si>
  <si>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</si>
  <si>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</si>
  <si>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</si>
  <si>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</si>
  <si>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</si>
  <si>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</si>
  <si>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</si>
  <si>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</si>
  <si>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</si>
  <si>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</si>
  <si>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</si>
  <si>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</si>
  <si>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</si>
  <si>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</si>
  <si>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</si>
  <si>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</si>
  <si>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</si>
  <si>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</si>
  <si>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</si>
  <si>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</si>
  <si>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</si>
  <si>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</si>
  <si>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</si>
  <si>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</si>
  <si>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</si>
  <si>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</si>
  <si>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</si>
  <si>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</si>
  <si>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</si>
  <si>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</si>
  <si>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</si>
  <si>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</si>
  <si>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</si>
  <si>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</si>
  <si>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</si>
  <si>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</si>
  <si>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</si>
  <si>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</si>
  <si>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</si>
  <si>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</si>
  <si>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</si>
  <si>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</si>
  <si>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</si>
  <si>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</si>
  <si>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</si>
  <si>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</si>
  <si>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</si>
  <si>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</si>
  <si>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</si>
  <si>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</si>
  <si>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</si>
  <si>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</si>
  <si>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</si>
  <si>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</si>
  <si>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</si>
  <si>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</si>
  <si>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</si>
  <si>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</si>
  <si>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</si>
  <si>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</si>
  <si>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</si>
  <si>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</si>
  <si>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</si>
  <si>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</si>
  <si>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</si>
  <si>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</si>
  <si>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</si>
  <si>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</si>
  <si>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</si>
  <si>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</si>
  <si>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</si>
  <si>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</si>
  <si>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</si>
  <si>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</si>
  <si>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</si>
  <si>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</si>
  <si>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</si>
  <si>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</si>
  <si>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</si>
  <si>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</si>
  <si>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</si>
  <si>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</si>
  <si>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</si>
  <si>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</si>
  <si>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</si>
  <si>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</si>
  <si>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</si>
  <si>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</si>
  <si>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</si>
  <si>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</si>
  <si>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</si>
  <si>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</si>
  <si>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</si>
  <si>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</si>
  <si>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</si>
  <si>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</si>
  <si>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</si>
  <si>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</si>
  <si>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</si>
  <si>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</si>
  <si>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</si>
  <si>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</si>
  <si>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</si>
  <si>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</si>
  <si>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</si>
  <si>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</si>
  <si>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</si>
  <si>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</si>
  <si>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</si>
  <si>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</si>
  <si>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</si>
  <si>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</si>
  <si>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</si>
  <si>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</si>
  <si>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</si>
  <si>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</si>
  <si>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</si>
  <si>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</si>
  <si>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</si>
  <si>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</si>
  <si>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</si>
  <si>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</si>
  <si>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</si>
  <si>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</si>
  <si>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</si>
  <si>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</si>
  <si>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</si>
  <si>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</si>
  <si>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</si>
  <si>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</si>
  <si>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</si>
  <si>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</si>
  <si>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</si>
  <si>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</si>
  <si>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</si>
  <si>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</si>
  <si>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</si>
  <si>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</si>
  <si>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</si>
  <si>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</si>
  <si>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</si>
  <si>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</si>
  <si>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</si>
  <si>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</si>
  <si>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</si>
  <si>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</si>
  <si>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</si>
  <si>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</si>
  <si>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</si>
  <si>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</si>
  <si>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</si>
  <si>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</si>
  <si>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</si>
  <si>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</si>
  <si>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</si>
  <si>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</si>
  <si>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</si>
  <si>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</si>
  <si>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</si>
  <si>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</si>
  <si>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</si>
  <si>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</si>
  <si>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</si>
  <si>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</si>
  <si>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</si>
  <si>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</si>
  <si>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</si>
  <si>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</si>
  <si>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</si>
  <si>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</si>
  <si>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</si>
  <si>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</si>
  <si>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</si>
  <si>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</si>
  <si>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</si>
  <si>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</si>
  <si>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</si>
  <si>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</si>
  <si>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</si>
  <si>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</si>
  <si>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</si>
  <si>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</si>
  <si>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</si>
  <si>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</si>
  <si>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</si>
  <si>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</si>
  <si>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</si>
  <si>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</si>
  <si>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</si>
  <si>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</si>
  <si>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</si>
  <si>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</si>
  <si>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</si>
  <si>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</si>
  <si>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</si>
  <si>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</si>
  <si>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</si>
  <si>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</si>
  <si>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</si>
  <si>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</si>
  <si>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</si>
  <si>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</si>
  <si>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</si>
  <si>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</si>
  <si>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</si>
  <si>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</si>
  <si>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</si>
  <si>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</si>
  <si>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</si>
  <si>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</si>
  <si>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</si>
  <si>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</si>
  <si>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</si>
  <si>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</si>
  <si>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</si>
  <si>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</si>
  <si>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</si>
  <si>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</si>
  <si>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</si>
  <si>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</si>
  <si>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</si>
  <si>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</si>
  <si>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</si>
  <si>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</si>
  <si>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</si>
  <si>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</si>
  <si>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</si>
  <si>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</si>
  <si>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</si>
  <si>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</si>
  <si>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</si>
  <si>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</si>
  <si>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</si>
  <si>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</si>
  <si>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</si>
  <si>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</si>
  <si>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</si>
  <si>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</si>
  <si>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</si>
  <si>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</si>
  <si>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</si>
  <si>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</si>
  <si>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</si>
  <si>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</si>
  <si>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</si>
  <si>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</si>
  <si>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</si>
  <si>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</si>
  <si>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</si>
  <si>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</si>
  <si>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</si>
  <si>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</si>
  <si>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</si>
  <si>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</si>
  <si>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</si>
  <si>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</si>
  <si>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</si>
  <si>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</si>
  <si>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</si>
  <si>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</si>
  <si>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</si>
  <si>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</si>
  <si>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</si>
  <si>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</si>
  <si>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</si>
  <si>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</si>
  <si>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</si>
  <si>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</si>
  <si>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</si>
  <si>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</si>
  <si>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</si>
  <si>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</si>
  <si>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</si>
  <si>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</si>
  <si>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</si>
  <si>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</si>
  <si>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</si>
  <si>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</si>
  <si>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</si>
  <si>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</si>
  <si>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</si>
  <si>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</si>
  <si>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</si>
  <si>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</si>
  <si>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</si>
  <si>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</si>
  <si>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</si>
  <si>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</si>
  <si>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</si>
  <si>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</si>
  <si>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</si>
  <si>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</si>
  <si>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</si>
  <si>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</si>
  <si>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</si>
  <si>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</si>
  <si>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</si>
  <si>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</si>
  <si>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</si>
  <si>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</si>
  <si>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</si>
  <si>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</si>
  <si>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</si>
  <si>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</si>
  <si>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</si>
  <si>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</si>
  <si>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</si>
  <si>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</si>
  <si>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</si>
  <si>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</si>
  <si>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</si>
  <si>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</si>
  <si>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</si>
  <si>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</si>
  <si>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</si>
  <si>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</si>
  <si>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</si>
  <si>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</si>
  <si>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</si>
  <si>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</si>
  <si>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</si>
  <si>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</si>
  <si>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</si>
  <si>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</si>
  <si>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</si>
  <si>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</si>
  <si>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</si>
  <si>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</si>
  <si>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</si>
  <si>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</si>
  <si>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</si>
  <si>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</si>
  <si>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</si>
  <si>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</si>
  <si>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</si>
  <si>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</si>
  <si>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</si>
  <si>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</si>
  <si>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</si>
  <si>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</si>
  <si>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</si>
  <si>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</si>
  <si>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</si>
  <si>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</si>
  <si>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</si>
  <si>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</si>
  <si>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</si>
  <si>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</si>
  <si>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</si>
  <si>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</si>
  <si>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</si>
  <si>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</si>
  <si>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</si>
  <si>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</si>
  <si>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</si>
  <si>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</si>
  <si>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</si>
  <si>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</si>
  <si>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</si>
  <si>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</si>
  <si>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</si>
  <si>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</si>
  <si>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</si>
  <si>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</si>
  <si>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</si>
  <si>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</si>
  <si>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</si>
  <si>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</si>
  <si>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</si>
  <si>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</si>
  <si>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</si>
  <si>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</si>
  <si>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</si>
  <si>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</si>
  <si>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</si>
  <si>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</si>
  <si>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</si>
  <si>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</si>
  <si>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</si>
  <si>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</si>
  <si>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</si>
  <si>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</si>
  <si>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</si>
  <si>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</si>
  <si>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</si>
  <si>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</si>
  <si>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</si>
  <si>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</si>
  <si>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</si>
  <si>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</si>
  <si>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</si>
  <si>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</si>
  <si>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</si>
  <si>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</si>
  <si>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</si>
  <si>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</si>
  <si>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</si>
  <si>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</si>
  <si>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</si>
  <si>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</si>
  <si>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</si>
  <si>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</si>
  <si>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</si>
  <si>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</si>
  <si>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</si>
  <si>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</si>
  <si>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</si>
  <si>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</si>
  <si>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</si>
  <si>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</si>
  <si>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</si>
  <si>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</si>
  <si>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</si>
  <si>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</si>
  <si>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</si>
  <si>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</si>
  <si>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</si>
  <si>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</si>
  <si>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</si>
  <si>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</si>
  <si>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</si>
  <si>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</si>
  <si>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</si>
  <si>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</si>
  <si>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</si>
  <si>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</si>
  <si>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</si>
  <si>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</si>
  <si>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</si>
  <si>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</si>
  <si>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</si>
  <si>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</si>
  <si>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</si>
  <si>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</si>
  <si>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</si>
  <si>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</si>
  <si>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</si>
  <si>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</si>
  <si>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</si>
  <si>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</si>
  <si>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</si>
  <si>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</si>
  <si>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</si>
  <si>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</si>
  <si>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</si>
  <si>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</si>
  <si>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</si>
  <si>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</si>
  <si>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</si>
  <si>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</si>
  <si>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</si>
  <si>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</si>
  <si>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</si>
  <si>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</si>
  <si>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</si>
  <si>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</si>
  <si>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</si>
  <si>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</si>
  <si>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</si>
  <si>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</si>
  <si>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</si>
  <si>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</si>
  <si>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</si>
  <si>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</si>
  <si>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</si>
  <si>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</si>
  <si>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</si>
  <si>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</si>
  <si>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</si>
  <si>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</si>
  <si>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</si>
  <si>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</si>
  <si>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</si>
  <si>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</si>
  <si>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</si>
  <si>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</si>
  <si>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</si>
  <si>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</si>
  <si>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</si>
  <si>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</si>
  <si>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</si>
  <si>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</si>
  <si>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</si>
  <si>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</si>
  <si>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</si>
  <si>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</si>
  <si>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</si>
  <si>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</si>
  <si>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</si>
  <si>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</si>
  <si>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</si>
  <si>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</si>
  <si>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</si>
  <si>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</si>
  <si>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</si>
  <si>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</si>
  <si>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</si>
  <si>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</si>
  <si>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</si>
  <si>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</si>
  <si>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</si>
  <si>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</si>
  <si>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</si>
  <si>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</si>
  <si>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</si>
  <si>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</si>
  <si>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</si>
  <si>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</si>
  <si>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</si>
  <si>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</si>
  <si>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</si>
  <si>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</si>
  <si>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</si>
  <si>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</si>
  <si>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</si>
  <si>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</si>
  <si>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</si>
  <si>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</si>
  <si>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</si>
  <si>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</si>
  <si>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</si>
  <si>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</si>
  <si>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</si>
  <si>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</si>
  <si>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</si>
  <si>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</si>
  <si>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</si>
  <si>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</si>
  <si>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</si>
  <si>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</si>
  <si>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</si>
  <si>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</si>
  <si>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</si>
  <si>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</si>
  <si>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</si>
  <si>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</si>
  <si>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</si>
  <si>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</si>
  <si>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</si>
  <si>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</si>
  <si>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</si>
  <si>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</si>
  <si>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</si>
  <si>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</si>
  <si>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</si>
  <si>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</si>
  <si>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</si>
  <si>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</si>
  <si>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</si>
  <si>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</si>
  <si>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</si>
  <si>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</si>
  <si>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</si>
  <si>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</si>
  <si>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</si>
  <si>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</si>
  <si>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</si>
  <si>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</si>
  <si>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</si>
  <si>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</si>
  <si>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</si>
  <si>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</si>
  <si>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</si>
  <si>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</si>
  <si>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</si>
  <si>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</si>
  <si>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</si>
  <si>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</si>
  <si>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</si>
  <si>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</si>
  <si>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</si>
  <si>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</si>
  <si>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</si>
  <si>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</si>
  <si>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</si>
  <si>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</si>
  <si>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</si>
  <si>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</si>
  <si>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</si>
  <si>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</si>
  <si>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</si>
  <si>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</si>
  <si>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</si>
  <si>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</si>
  <si>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</si>
  <si>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</si>
  <si>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</si>
  <si>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</si>
  <si>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</si>
  <si>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</si>
  <si>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</si>
  <si>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</si>
  <si>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</si>
  <si>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</si>
  <si>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</si>
  <si>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</si>
  <si>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</si>
  <si>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</si>
  <si>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</si>
  <si>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</si>
  <si>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</si>
  <si>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</si>
  <si>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</si>
  <si>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</si>
  <si>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</si>
  <si>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</si>
  <si>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</si>
  <si>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</si>
  <si>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</si>
  <si>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</si>
  <si>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</si>
  <si>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</si>
  <si>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</si>
  <si>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</si>
  <si>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</si>
  <si>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</si>
  <si>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</si>
  <si>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</si>
  <si>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</si>
  <si>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</si>
  <si>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</si>
  <si>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</si>
  <si>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</si>
  <si>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</si>
  <si>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</si>
  <si>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</si>
  <si>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</si>
  <si>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</si>
  <si>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</si>
  <si>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</si>
  <si>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</si>
  <si>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</si>
  <si>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</si>
  <si>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</si>
  <si>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</si>
  <si>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</si>
  <si>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</si>
  <si>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</si>
  <si>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</si>
  <si>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</si>
  <si>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</si>
  <si>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</si>
  <si>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</si>
  <si>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</si>
  <si>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</si>
  <si>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</si>
  <si>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</si>
  <si>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</si>
  <si>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</si>
  <si>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</si>
  <si>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</si>
  <si>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</si>
  <si>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</si>
  <si>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</si>
  <si>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</si>
  <si>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</si>
  <si>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</si>
  <si>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</si>
  <si>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</si>
  <si>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</si>
  <si>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</si>
  <si>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</si>
  <si>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</si>
  <si>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</si>
  <si>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</si>
  <si>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</si>
  <si>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</si>
  <si>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</si>
  <si>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</si>
  <si>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</si>
  <si>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</si>
  <si>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</si>
  <si>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</si>
  <si>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</si>
  <si>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</si>
  <si>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</si>
  <si>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</si>
  <si>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</si>
  <si>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</si>
  <si>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</si>
  <si>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</si>
  <si>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</si>
  <si>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</si>
  <si>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</si>
  <si>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</si>
  <si>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</si>
  <si>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</si>
  <si>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</si>
  <si>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</si>
  <si>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</si>
  <si>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</si>
  <si>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</si>
  <si>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</si>
  <si>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</si>
  <si>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</si>
  <si>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</si>
  <si>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</si>
  <si>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</si>
  <si>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</si>
  <si>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</si>
  <si>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</si>
  <si>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</si>
  <si>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</si>
  <si>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</si>
  <si>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</si>
  <si>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</si>
  <si>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</si>
  <si>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</si>
  <si>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</si>
  <si>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</si>
  <si>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</si>
  <si>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</si>
  <si>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</si>
  <si>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</si>
  <si>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</si>
  <si>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</si>
  <si>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</si>
  <si>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</si>
  <si>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</si>
  <si>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</si>
  <si>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</si>
  <si>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</si>
  <si>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</si>
  <si>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</si>
  <si>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</si>
  <si>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</si>
  <si>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</si>
  <si>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</si>
  <si>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</si>
  <si>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</si>
  <si>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</si>
  <si>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</si>
  <si>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</si>
  <si>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</si>
  <si>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</si>
  <si>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</si>
  <si>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</si>
  <si>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</si>
  <si>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</si>
  <si>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</si>
  <si>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</si>
  <si>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</si>
  <si>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</si>
  <si>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</si>
  <si>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</si>
  <si>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</si>
  <si>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</si>
  <si>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</si>
  <si>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</si>
  <si>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</si>
  <si>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</si>
  <si>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</si>
  <si>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</si>
  <si>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</si>
  <si>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</si>
  <si>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</si>
  <si>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</si>
  <si>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</si>
  <si>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</si>
  <si>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</si>
  <si>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</si>
  <si>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</si>
  <si>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</si>
  <si>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</si>
  <si>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</si>
  <si>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</si>
  <si>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</si>
  <si>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</si>
  <si>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</si>
  <si>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</si>
  <si>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</si>
  <si>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</si>
  <si>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</si>
  <si>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</si>
  <si>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</si>
  <si>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</si>
  <si>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</si>
  <si>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</si>
  <si>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</si>
  <si>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</si>
  <si>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</si>
  <si>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</si>
  <si>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</si>
  <si>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</si>
  <si>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</si>
  <si>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</si>
  <si>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</si>
  <si>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</si>
  <si>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</si>
  <si>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</si>
  <si>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</si>
  <si>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</si>
  <si>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</si>
  <si>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</si>
  <si>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</si>
  <si>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</si>
  <si>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</si>
  <si>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</si>
  <si>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</si>
  <si>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</si>
  <si>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</si>
  <si>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</si>
  <si>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</si>
  <si>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</si>
  <si>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</si>
  <si>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</si>
  <si>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</si>
  <si>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</si>
  <si>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</si>
  <si>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</si>
  <si>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</si>
  <si>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</si>
  <si>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</si>
  <si>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</si>
  <si>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</si>
  <si>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</si>
  <si>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</si>
  <si>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</si>
  <si>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</si>
  <si>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</si>
  <si>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</si>
  <si>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</si>
  <si>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</si>
  <si>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</si>
  <si>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</si>
  <si>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</si>
  <si>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</si>
  <si>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</si>
  <si>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</si>
  <si>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</si>
  <si>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</si>
  <si>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</si>
  <si>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</si>
  <si>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</si>
  <si>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</si>
  <si>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</si>
  <si>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</si>
  <si>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</si>
  <si>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</si>
  <si>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</si>
  <si>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</si>
  <si>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</si>
  <si>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</si>
  <si>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</si>
  <si>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</si>
  <si>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</si>
  <si>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</si>
  <si>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</si>
  <si>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</si>
  <si>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</si>
  <si>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</si>
  <si>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</si>
  <si>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</si>
  <si>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</si>
  <si>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</si>
  <si>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</si>
  <si>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</si>
  <si>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</si>
  <si>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</si>
  <si>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</si>
  <si>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</si>
  <si>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</si>
  <si>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</si>
  <si>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</si>
  <si>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</si>
  <si>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</si>
  <si>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</si>
  <si>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</si>
  <si>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</si>
  <si>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</si>
  <si>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</si>
  <si>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</si>
  <si>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</si>
  <si>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</si>
  <si>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</si>
  <si>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</si>
  <si>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</si>
  <si>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</si>
  <si>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</si>
  <si>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</si>
  <si>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</si>
  <si>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</si>
  <si>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</si>
  <si>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</si>
  <si>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</si>
  <si>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</si>
  <si>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</si>
  <si>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</si>
  <si>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</si>
  <si>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</si>
  <si>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</si>
  <si>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</si>
  <si>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</si>
  <si>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</si>
  <si>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</si>
  <si>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</si>
  <si>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</si>
  <si>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</si>
  <si>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</si>
  <si>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</si>
  <si>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</si>
  <si>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</si>
  <si>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</si>
  <si>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</si>
  <si>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</si>
  <si>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</si>
  <si>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</si>
  <si>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</si>
  <si>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</si>
  <si>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</si>
  <si>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</si>
  <si>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</si>
  <si>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</si>
  <si>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</si>
  <si>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</si>
  <si>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</si>
  <si>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</si>
  <si>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</si>
  <si>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</si>
  <si>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</si>
  <si>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</si>
  <si>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</si>
  <si>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</si>
  <si>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</si>
  <si>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</si>
  <si>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</si>
  <si>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</si>
  <si>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</si>
  <si>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</si>
  <si>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</si>
  <si>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</si>
  <si>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</si>
  <si>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</si>
  <si>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</si>
  <si>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</si>
  <si>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</si>
  <si>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</si>
  <si>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</si>
  <si>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</si>
  <si>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</si>
  <si>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</si>
  <si>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</si>
  <si>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</si>
  <si>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</si>
  <si>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</si>
  <si>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</si>
  <si>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</si>
  <si>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</si>
  <si>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</si>
  <si>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</si>
  <si>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</si>
  <si>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</si>
  <si>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</si>
  <si>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</si>
  <si>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</si>
  <si>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</si>
  <si>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</si>
  <si>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</si>
  <si>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</si>
  <si>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</si>
  <si>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</si>
  <si>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</si>
  <si>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</si>
  <si>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</si>
  <si>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</si>
  <si>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</si>
  <si>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</si>
  <si>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</si>
  <si>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</si>
  <si>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</si>
  <si>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</si>
  <si>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</si>
  <si>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</si>
  <si>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</si>
  <si>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</si>
  <si>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</si>
  <si>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</si>
  <si>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</si>
  <si>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</si>
  <si>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</si>
  <si>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</si>
  <si>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</si>
  <si>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</si>
  <si>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</si>
  <si>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</si>
  <si>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</si>
  <si>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</si>
  <si>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</si>
  <si>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</si>
  <si>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</si>
  <si>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</si>
  <si>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</si>
  <si>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</si>
  <si>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</si>
  <si>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</si>
  <si>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</si>
  <si>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</si>
  <si>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</si>
  <si>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</si>
  <si>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</si>
  <si>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</si>
  <si>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</si>
  <si>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</si>
  <si>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</si>
  <si>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</si>
  <si>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</si>
  <si>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</si>
  <si>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</si>
  <si>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</si>
  <si>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</si>
  <si>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</si>
  <si>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</si>
  <si>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</si>
  <si>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</si>
  <si>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</si>
  <si>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</si>
  <si>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</si>
  <si>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</si>
  <si>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</si>
  <si>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</si>
  <si>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</si>
  <si>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</si>
  <si>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</si>
  <si>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</si>
  <si>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</si>
  <si>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</si>
  <si>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</si>
  <si>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</si>
  <si>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</si>
  <si>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</si>
  <si>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</si>
  <si>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</si>
  <si>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</si>
  <si>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</si>
  <si>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</si>
  <si>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</si>
  <si>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</si>
  <si>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</si>
  <si>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</si>
  <si>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</si>
  <si>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</si>
  <si>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</si>
  <si>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</si>
  <si>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</si>
  <si>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</si>
  <si>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</si>
  <si>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</si>
  <si>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</si>
  <si>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</si>
  <si>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</si>
  <si>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</si>
  <si>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</si>
  <si>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</si>
  <si>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</si>
  <si>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</si>
  <si>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</si>
  <si>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</si>
  <si>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</si>
  <si>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</si>
  <si>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</si>
  <si>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</si>
  <si>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</si>
  <si>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</si>
  <si>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</si>
  <si>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</si>
  <si>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</si>
  <si>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</si>
  <si>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</si>
  <si>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</si>
  <si>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</si>
  <si>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</si>
  <si>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</si>
  <si>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</si>
  <si>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</si>
  <si>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</si>
  <si>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</si>
  <si>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</si>
  <si>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</si>
  <si>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</si>
  <si>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</si>
  <si>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</si>
  <si>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</si>
  <si>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</si>
  <si>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</si>
  <si>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</si>
  <si>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</si>
  <si>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</si>
  <si>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</si>
  <si>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</si>
  <si>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</si>
  <si>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</si>
  <si>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</si>
  <si>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</si>
  <si>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</si>
  <si>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</si>
  <si>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</si>
  <si>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</si>
  <si>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</si>
  <si>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</si>
  <si>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</si>
  <si>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</si>
  <si>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</si>
  <si>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</si>
  <si>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</si>
  <si>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</si>
  <si>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</si>
  <si>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</si>
  <si>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</si>
  <si>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</si>
  <si>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</si>
  <si>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</si>
  <si>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</si>
  <si>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</si>
  <si>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</si>
  <si>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</si>
  <si>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</si>
  <si>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</si>
  <si>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</si>
  <si>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</si>
  <si>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</si>
  <si>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</si>
  <si>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</si>
  <si>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</si>
  <si>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</si>
  <si>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</si>
  <si>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</si>
  <si>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</si>
  <si>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</si>
  <si>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</si>
  <si>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</si>
  <si>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</si>
  <si>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</si>
  <si>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</si>
  <si>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</si>
  <si>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</si>
  <si>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</si>
  <si>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</si>
  <si>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</si>
  <si>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</si>
  <si>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</si>
  <si>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</si>
  <si>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</si>
  <si>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</si>
  <si>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</si>
  <si>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</si>
  <si>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</si>
  <si>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</si>
  <si>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</si>
  <si>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</si>
  <si>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</si>
  <si>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</si>
  <si>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</si>
  <si>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</si>
  <si>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</si>
  <si>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</si>
  <si>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</si>
  <si>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</si>
  <si>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</si>
  <si>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</si>
  <si>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</si>
  <si>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</si>
  <si>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</si>
  <si>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</si>
  <si>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</si>
  <si>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</si>
  <si>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</si>
  <si>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</si>
  <si>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</si>
  <si>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</si>
  <si>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</si>
  <si>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</si>
  <si>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</si>
  <si>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</si>
  <si>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</si>
  <si>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</si>
  <si>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</si>
  <si>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</si>
  <si>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</si>
  <si>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</si>
  <si>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</si>
  <si>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</si>
  <si>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</si>
  <si>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</si>
  <si>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</si>
  <si>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</si>
  <si>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</si>
  <si>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</si>
  <si>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</si>
  <si>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</si>
  <si>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</si>
  <si>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</si>
  <si>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</si>
  <si>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</si>
  <si>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</si>
  <si>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</si>
  <si>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</si>
  <si>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</si>
  <si>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</si>
  <si>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</si>
  <si>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</si>
  <si>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</si>
  <si>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</si>
  <si>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</si>
  <si>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</si>
  <si>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</si>
  <si>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</si>
  <si>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</si>
  <si>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</si>
  <si>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</si>
  <si>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</si>
  <si>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</si>
  <si>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</si>
  <si>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 xml:space="preserve">Data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</si>
  <si>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</si>
  <si>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</si>
  <si>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</si>
  <si>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</si>
  <si>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</si>
  <si>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</si>
  <si>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</si>
  <si>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</si>
  <si>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</si>
  <si>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</si>
  <si>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</si>
  <si>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</si>
  <si>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</si>
  <si>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</si>
  <si>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</si>
  <si>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</si>
  <si>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</t>
  </si>
  <si>
    <t>Average</t>
  </si>
  <si>
    <t xml:space="preserve">Number of Backers </t>
  </si>
  <si>
    <t>Successful</t>
  </si>
  <si>
    <t>Failed</t>
  </si>
  <si>
    <t>Mean Goal</t>
  </si>
  <si>
    <t>Median Goal</t>
  </si>
  <si>
    <t>Mean Pledge</t>
  </si>
  <si>
    <t xml:space="preserve">Median Pledge 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</si>
  <si>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</si>
  <si>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</si>
  <si>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</si>
  <si>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</si>
  <si>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</si>
  <si>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</si>
  <si>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Standard Deviation of Goal</t>
  </si>
  <si>
    <t xml:space="preserve">Years </t>
  </si>
  <si>
    <t>Goal</t>
  </si>
  <si>
    <t>Number Successful</t>
  </si>
  <si>
    <t>Number Failed</t>
  </si>
  <si>
    <t>Number Canceled</t>
  </si>
  <si>
    <t>Total Projects</t>
  </si>
  <si>
    <t>Percetage Successful</t>
  </si>
  <si>
    <t>Percetage Failed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</si>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</sst>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6" fontId="0" fillId="0" borderId="0" xfId="0" applyNumberFormat="1"/>
    <xf numFmtId="44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C-4CB1-9DD5-97613E294B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BC-4CB1-9DD5-97613E294B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BC-4CB1-9DD5-97613E294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433055"/>
        <c:axId val="362430975"/>
      </c:barChart>
      <c:catAx>
        <c:axId val="36243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30975"/>
        <c:crosses val="autoZero"/>
        <c:auto val="1"/>
        <c:lblAlgn val="ctr"/>
        <c:lblOffset val="100"/>
        <c:noMultiLvlLbl val="0"/>
      </c:catAx>
      <c:valAx>
        <c:axId val="36243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3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F-4771-B2CE-1D2AADF629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F-4771-B2CE-1D2AADF629A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F-4771-B2CE-1D2AADF629A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F-4771-B2CE-1D2AADF62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613359"/>
        <c:axId val="360611695"/>
      </c:barChart>
      <c:catAx>
        <c:axId val="36061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11695"/>
        <c:crosses val="autoZero"/>
        <c:auto val="1"/>
        <c:lblAlgn val="ctr"/>
        <c:lblOffset val="100"/>
        <c:noMultiLvlLbl val="0"/>
      </c:catAx>
      <c:valAx>
        <c:axId val="3606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1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E-4F33-8156-64F66ADEF45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E-4F33-8156-64F66ADEF45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E-4F33-8156-64F66ADEF45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9E-4F33-8156-64F66ADEF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343807"/>
        <c:axId val="606345471"/>
      </c:lineChart>
      <c:catAx>
        <c:axId val="606343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45471"/>
        <c:crosses val="autoZero"/>
        <c:auto val="1"/>
        <c:lblAlgn val="ctr"/>
        <c:lblOffset val="100"/>
        <c:noMultiLvlLbl val="0"/>
      </c:catAx>
      <c:valAx>
        <c:axId val="606345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6620876803023819"/>
          <c:y val="5.45788205450590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B-4FD7-AED1-CC4652E4EAA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1B-4FD7-AED1-CC4652E4EAA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1B-4FD7-AED1-CC4652E4E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3185599"/>
        <c:axId val="1623186015"/>
      </c:lineChart>
      <c:catAx>
        <c:axId val="162318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186015"/>
        <c:crosses val="autoZero"/>
        <c:auto val="1"/>
        <c:lblAlgn val="ctr"/>
        <c:lblOffset val="100"/>
        <c:noMultiLvlLbl val="0"/>
      </c:catAx>
      <c:valAx>
        <c:axId val="162318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18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8-4894-9344-DF6A6CB7F4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8-4894-9344-DF6A6CB7F4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C8-4894-9344-DF6A6CB7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678911"/>
        <c:axId val="1624681823"/>
      </c:lineChart>
      <c:catAx>
        <c:axId val="162467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1823"/>
        <c:crosses val="autoZero"/>
        <c:auto val="1"/>
        <c:lblAlgn val="ctr"/>
        <c:lblOffset val="50"/>
        <c:tickLblSkip val="1"/>
        <c:noMultiLvlLbl val="0"/>
      </c:catAx>
      <c:valAx>
        <c:axId val="16246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7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11</xdr:row>
      <xdr:rowOff>172401</xdr:rowOff>
    </xdr:from>
    <xdr:to>
      <xdr:col>18</xdr:col>
      <xdr:colOff>171450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DD2EB-B1CB-4606-80A8-136A67BB8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3</xdr:row>
      <xdr:rowOff>178116</xdr:rowOff>
    </xdr:from>
    <xdr:to>
      <xdr:col>17</xdr:col>
      <xdr:colOff>501015</xdr:colOff>
      <xdr:row>23</xdr:row>
      <xdr:rowOff>150494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9AEAB-F74B-4DF5-9D21-72C7CF0D9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556258</xdr:colOff>
      <xdr:row>5</xdr:row>
      <xdr:rowOff>87630</xdr:rowOff>
    </xdr:from>
    <xdr:to>
      <xdr:col>18</xdr:col>
      <xdr:colOff>304799</xdr:colOff>
      <xdr:row>27</xdr:row>
      <xdr:rowOff>16192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0E04C-F7A3-4CCD-ACB3-E6D7FDD3A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167639</xdr:colOff>
      <xdr:row>7</xdr:row>
      <xdr:rowOff>19050</xdr:rowOff>
    </xdr:from>
    <xdr:to>
      <xdr:col>22</xdr:col>
      <xdr:colOff>161924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5D6FD-C960-4371-A5B6-EBEAB4D29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636271</xdr:colOff>
      <xdr:row>14</xdr:row>
      <xdr:rowOff>92392</xdr:rowOff>
    </xdr:from>
    <xdr:to>
      <xdr:col>12</xdr:col>
      <xdr:colOff>205741</xdr:colOff>
      <xdr:row>35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D4AAE1-72DA-4A61-B523-C3693F9A9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mir Omerdic" refreshedDate="44546.939274537035" createdVersion="7" refreshedVersion="7" minRefreshableVersion="3" recordCount="4114" xr:uid="{453EDABE-97A9-479D-A3B0-491639F219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Date="1" containsString="0" containsMixedTypes="1" minDate="2021-12-16T04:54:00" maxDate="1900-01-02T21:35:05"/>
    </cacheField>
    <cacheField name="launched_at" numFmtId="2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mir Omerdic" refreshedDate="44547.882814351855" createdVersion="7" refreshedVersion="7" minRefreshableVersion="3" recordCount="4114" xr:uid="{AA74DE6C-CA5D-4110-8E80-FA0807A4E3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2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mir Omerdic" refreshedDate="44548.880028935186" createdVersion="7" refreshedVersion="7" minRefreshableVersion="3" recordCount="4114" xr:uid="{466E3407-90FC-4EB2-B2CE-DEE3C61CC29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2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21-12-16T04:54: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EB93E-BFB9-4CE3-AE2D-4E64C2F4AE11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FACEE-4217-4BBF-9760-53EB7EE117D1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BADC1-5DFA-4045-95FB-49933F322E90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E6A49-E348-440F-AAAE-2A50B4DA2A6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B6F9E-3A18-4FC9-90A5-01CE023970A1}">
  <dimension ref="A1:E7"/>
  <sheetViews>
    <sheetView workbookViewId="0">
      <selection activeCell="A6" sqref="A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8363</v>
      </c>
    </row>
    <row r="4" spans="1:5" x14ac:dyDescent="0.3">
      <c r="A4" s="13" t="s">
        <v>8364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4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D129-13CD-462B-A91B-08615D79A248}">
  <dimension ref="A1:F6"/>
  <sheetViews>
    <sheetView workbookViewId="0">
      <selection activeCell="F36" sqref="F3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4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F5C3-569D-4970-9AD9-3C1D9475379B}">
  <dimension ref="A1:F17"/>
  <sheetViews>
    <sheetView tabSelected="1" workbookViewId="0">
      <selection activeCell="L4" sqref="L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8315</v>
      </c>
    </row>
    <row r="3" spans="1:6" x14ac:dyDescent="0.3">
      <c r="A3" s="13" t="s">
        <v>8364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3">
      <c r="A6" s="16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3">
      <c r="A7" s="16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3">
      <c r="A8" s="16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3">
      <c r="A9" s="16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3">
      <c r="A10" s="16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3">
      <c r="A11" s="16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3">
      <c r="A12" s="16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3">
      <c r="A13" s="16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3">
      <c r="A14" s="16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3">
      <c r="A15" s="16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3">
      <c r="A16" s="16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3">
      <c r="A17" s="16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D9B5-7E5C-49B0-A634-48546D08C55F}">
  <dimension ref="A1:E18"/>
  <sheetViews>
    <sheetView workbookViewId="0">
      <selection activeCell="D15" sqref="D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10" width="5" bestFit="1" customWidth="1"/>
    <col min="11" max="11" width="13.44140625" bestFit="1" customWidth="1"/>
    <col min="12" max="12" width="7.77734375" bestFit="1" customWidth="1"/>
    <col min="13" max="20" width="5" bestFit="1" customWidth="1"/>
    <col min="21" max="21" width="10.6640625" bestFit="1" customWidth="1"/>
    <col min="22" max="22" width="5.88671875" bestFit="1" customWidth="1"/>
    <col min="23" max="23" width="8.88671875" bestFit="1" customWidth="1"/>
    <col min="24" max="24" width="11.44140625" bestFit="1" customWidth="1"/>
    <col min="25" max="32" width="5" bestFit="1" customWidth="1"/>
    <col min="33" max="33" width="14.5546875" bestFit="1" customWidth="1"/>
    <col min="34" max="34" width="11" bestFit="1" customWidth="1"/>
    <col min="35" max="35" width="4" bestFit="1" customWidth="1"/>
    <col min="36" max="36" width="4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5546875" bestFit="1" customWidth="1"/>
    <col min="45" max="45" width="11" bestFit="1" customWidth="1"/>
  </cols>
  <sheetData>
    <row r="1" spans="1:5" x14ac:dyDescent="0.3">
      <c r="A1" s="13" t="s">
        <v>8398</v>
      </c>
      <c r="B1" t="s">
        <v>8363</v>
      </c>
    </row>
    <row r="2" spans="1:5" x14ac:dyDescent="0.3">
      <c r="A2" s="13" t="s">
        <v>8358</v>
      </c>
      <c r="B2" t="s">
        <v>8315</v>
      </c>
    </row>
    <row r="4" spans="1:5" x14ac:dyDescent="0.3">
      <c r="A4" s="13" t="s">
        <v>8364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6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6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6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6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6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70" zoomScaleNormal="70" workbookViewId="0">
      <pane ySplit="1" topLeftCell="A2" activePane="bottomLeft" state="frozen"/>
      <selection activeCell="D1" sqref="D1"/>
      <selection pane="bottomLeft" activeCell="C3763" sqref="C3763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0.21875" style="21" bestFit="1" customWidth="1"/>
    <col min="5" max="5" width="16.88671875" style="5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style="7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style="11" bestFit="1" customWidth="1"/>
    <col min="16" max="16" width="21.77734375" bestFit="1" customWidth="1"/>
    <col min="17" max="17" width="41.109375" customWidth="1"/>
    <col min="18" max="18" width="17.77734375" bestFit="1" customWidth="1"/>
    <col min="19" max="19" width="30.21875" style="15" bestFit="1" customWidth="1"/>
    <col min="20" max="20" width="27.88671875" style="1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20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7" t="s">
        <v>8365</v>
      </c>
      <c r="T1" s="17" t="s">
        <v>8366</v>
      </c>
      <c r="U1" t="s">
        <v>8398</v>
      </c>
    </row>
    <row r="2" spans="1:21" ht="43.2" x14ac:dyDescent="0.3">
      <c r="A2">
        <v>0</v>
      </c>
      <c r="B2" s="9" t="s">
        <v>2</v>
      </c>
      <c r="C2" s="3" t="s">
        <v>4111</v>
      </c>
      <c r="D2" s="21">
        <v>8500</v>
      </c>
      <c r="E2" s="5">
        <v>11633</v>
      </c>
      <c r="F2" t="s">
        <v>8218</v>
      </c>
      <c r="G2" t="s">
        <v>8223</v>
      </c>
      <c r="H2" t="s">
        <v>8245</v>
      </c>
      <c r="I2" s="11">
        <v>1437620400</v>
      </c>
      <c r="J2" s="7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((J2/60)/60)/24+DATE(1970,1,1)</f>
        <v>42177.007071759261</v>
      </c>
      <c r="T2" s="15">
        <f>((I2/60)/60)/24+DATE(1970,1,1)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21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 s="7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((J3/60)/60)/24+DATE(1970,1,1)</f>
        <v>42766.600497685184</v>
      </c>
      <c r="T3" s="15">
        <f t="shared" ref="T3:T66" si="3">((I3/60)/60)/24+DATE(1970,1,1)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21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21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21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21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21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21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21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21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21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21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21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21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21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21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21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21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21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21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21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21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21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21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21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21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21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21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21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21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21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21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21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21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21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21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21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21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21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21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21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21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21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21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21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21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21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21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21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21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21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21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21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21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21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21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21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21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21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21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21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21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21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21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21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21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((J67/60)/60)/24+DATE(1970,1,1)</f>
        <v>41835.821226851855</v>
      </c>
      <c r="T67" s="15">
        <f t="shared" ref="T67:T130" si="8">((I67/60)/60)/24+DATE(1970,1,1)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21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21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21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21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21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21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21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21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21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21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21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21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21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21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21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21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21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21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21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21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21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21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21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21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21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21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21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21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21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21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21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21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21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21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21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21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21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21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21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21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21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21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21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21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21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21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21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21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21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21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21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21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21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21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21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21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21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21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21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21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21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21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21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21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((J131/60)/60)/24+DATE(1970,1,1)</f>
        <v>41882.937303240738</v>
      </c>
      <c r="T131" s="15">
        <f t="shared" ref="T131:T194" si="13">((I131/60)/60)/24+DATE(1970,1,1)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21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21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21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21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21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21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21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21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21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21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21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21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21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21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21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21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21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21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21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21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21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21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21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21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21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21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21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21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21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21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21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21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21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21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21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21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21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21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21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21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21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21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21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21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21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21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21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21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21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21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21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21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21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21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21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21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21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21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21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21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21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21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21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21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((J195/60)/60)/24+DATE(1970,1,1)</f>
        <v>41911.934791666667</v>
      </c>
      <c r="T195" s="15">
        <f t="shared" ref="T195:T258" si="18">((I195/60)/60)/24+DATE(1970,1,1)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21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21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21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21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21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21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21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21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21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21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21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21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21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21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21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21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21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21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21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21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21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21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21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21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21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21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21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21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21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21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21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21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21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21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21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21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21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21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21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21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21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21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21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21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21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21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21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21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21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21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21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21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21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21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21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21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21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21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21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21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21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21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21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21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((J259/60)/60)/24+DATE(1970,1,1)</f>
        <v>42479.626875000002</v>
      </c>
      <c r="T259" s="15">
        <f t="shared" ref="T259:T322" si="23">((I259/60)/60)/24+DATE(1970,1,1)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21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21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21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21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21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21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21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21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21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21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21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21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21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21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21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21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21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21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21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21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21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21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21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21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21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21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21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21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21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21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21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21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21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21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21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21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21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21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21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21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21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21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21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21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21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21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21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21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21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21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21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21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21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21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21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21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21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21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21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21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21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21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21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21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((J323/60)/60)/24+DATE(1970,1,1)</f>
        <v>42647.446597222224</v>
      </c>
      <c r="T323" s="15">
        <f t="shared" ref="T323:T386" si="28">((I323/60)/60)/24+DATE(1970,1,1)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21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21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21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21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21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21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21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21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21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21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21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21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21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21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21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21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21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21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21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21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21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21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21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21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21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21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21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21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21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21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21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21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21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21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21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21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21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21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21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21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21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21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21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21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21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21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21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21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21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21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21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21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21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21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21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21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21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21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21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21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21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21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21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21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((J387/60)/60)/24+DATE(1970,1,1)</f>
        <v>41934.584502314814</v>
      </c>
      <c r="T387" s="15">
        <f t="shared" ref="T387:T450" si="33">((I387/60)/60)/24+DATE(1970,1,1)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21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21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21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21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21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21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21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21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21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21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21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21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21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21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21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21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21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21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21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21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21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21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21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21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21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21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21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21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21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21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21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21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21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21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21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21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21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21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21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21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21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21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21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21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21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21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21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21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21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21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21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21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21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21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21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21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21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21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21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21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21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21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21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21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((J451/60)/60)/24+DATE(1970,1,1)</f>
        <v>41534.568113425928</v>
      </c>
      <c r="T451" s="15">
        <f t="shared" ref="T451:T514" si="38">((I451/60)/60)/24+DATE(1970,1,1)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21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21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21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21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21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21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21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21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21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21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21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21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21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21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21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21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21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21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21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21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21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21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21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21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21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21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21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21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21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21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21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21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21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21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21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21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21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21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21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21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21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21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21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21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21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21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21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21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21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21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21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21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21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21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21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21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21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21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21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21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21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21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21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21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((J515/60)/60)/24+DATE(1970,1,1)</f>
        <v>42552.653993055559</v>
      </c>
      <c r="T515" s="15">
        <f t="shared" ref="T515:T578" si="43">((I515/60)/60)/24+DATE(1970,1,1)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21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21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21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21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21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21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21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21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21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21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21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21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21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21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21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21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21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21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21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21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21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21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21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21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21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21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21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21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21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21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21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21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21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21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21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21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21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21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21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21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21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21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21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21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21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21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21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21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21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21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21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21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21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21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21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21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21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21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21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21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21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21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21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21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5">
        <f t="shared" ref="S579:S642" si="47">((J579/60)/60)/24+DATE(1970,1,1)</f>
        <v>42450.589143518519</v>
      </c>
      <c r="T579" s="15">
        <f t="shared" ref="T579:T642" si="48">((I579/60)/60)/24+DATE(1970,1,1)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21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21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21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21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21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21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21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21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21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21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21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21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21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21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21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21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21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21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21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21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21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21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21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21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21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21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21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21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21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21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21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21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21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21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21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21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21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21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21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21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21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21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21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21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21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21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21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21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21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21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21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21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21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21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21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21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21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21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21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21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21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21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21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21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5">
        <f t="shared" ref="S643:S706" si="52">((J643/60)/60)/24+DATE(1970,1,1)</f>
        <v>42199.57</v>
      </c>
      <c r="T643" s="15">
        <f t="shared" ref="T643:T706" si="53">((I643/60)/60)/24+DATE(1970,1,1)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21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21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21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21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21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21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21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21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21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21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21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21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21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21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21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21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21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21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21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21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21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21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21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21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21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21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21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21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21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21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21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21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21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21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21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21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21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21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21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21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21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21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21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21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21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21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21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21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21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21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21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21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21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21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21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21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21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21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21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21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21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21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21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21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5">
        <f t="shared" ref="S707:S770" si="57">((J707/60)/60)/24+DATE(1970,1,1)</f>
        <v>42726.491643518515</v>
      </c>
      <c r="T707" s="15">
        <f t="shared" ref="T707:T770" si="58">((I707/60)/60)/24+DATE(1970,1,1)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21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21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21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21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21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21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21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21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21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21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21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21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21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21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21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21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21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21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21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21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21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21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21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21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21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21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21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21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21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21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21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21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21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21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21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21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21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21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21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21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21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21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21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21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21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21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21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21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21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21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21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21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21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21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21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21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21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21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21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21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21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21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21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21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5">
        <f t="shared" ref="S771:S834" si="62">((J771/60)/60)/24+DATE(1970,1,1)</f>
        <v>41604.996458333335</v>
      </c>
      <c r="T771" s="15">
        <f t="shared" ref="T771:T834" si="63">((I771/60)/60)/24+DATE(1970,1,1)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21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21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21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21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21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21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21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21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21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21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21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21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21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21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21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21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21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21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21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21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21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21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21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21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21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21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21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21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21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21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21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21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21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21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21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21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21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21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21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21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21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21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21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21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21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21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21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21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21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21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21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21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21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21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21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21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21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21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21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21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21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21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21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21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5">
        <f t="shared" ref="S835:S898" si="67">((J835/60)/60)/24+DATE(1970,1,1)</f>
        <v>41718.878182870372</v>
      </c>
      <c r="T835" s="15">
        <f t="shared" ref="T835:T898" si="68">((I835/60)/60)/24+DATE(1970,1,1)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21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21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21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21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21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21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21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21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21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21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21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21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21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21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21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21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21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21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21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21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21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21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21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21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21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21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21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21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21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21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21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21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21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21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21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21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21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21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21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21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21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21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21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21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21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21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21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21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21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21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21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21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21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21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21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21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21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21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21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21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21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21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21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21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5">
        <f t="shared" ref="S899:S962" si="72">((J899/60)/60)/24+DATE(1970,1,1)</f>
        <v>41211.688750000001</v>
      </c>
      <c r="T899" s="15">
        <f t="shared" ref="T899:T962" si="73">((I899/60)/60)/24+DATE(1970,1,1)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21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21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21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21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21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21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21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21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21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21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21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21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21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21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21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21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21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21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21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21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21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21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21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21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21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21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21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21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21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21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21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21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21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21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21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21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21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21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21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21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21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21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21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21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21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21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21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21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21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21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21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21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21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21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21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21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21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21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21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21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21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21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21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21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5">
        <f t="shared" ref="S963:S1026" si="77">((J963/60)/60)/24+DATE(1970,1,1)</f>
        <v>42740.693692129629</v>
      </c>
      <c r="T963" s="15">
        <f t="shared" ref="T963:T1026" si="78">((I963/60)/60)/24+DATE(1970,1,1)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21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21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21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21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21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21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21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21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21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21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21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21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21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21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21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21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21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21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21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21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21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21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21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21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21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21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21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21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21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21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21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21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21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21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21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21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21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21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21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21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21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21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21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21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21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21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21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21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21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21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21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21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21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21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21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21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21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21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21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21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21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21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21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21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5">
        <f t="shared" ref="S1027:S1090" si="82">((J1027/60)/60)/24+DATE(1970,1,1)</f>
        <v>42049.833761574075</v>
      </c>
      <c r="T1027" s="15">
        <f t="shared" ref="T1027:T1090" si="83">((I1027/60)/60)/24+DATE(1970,1,1)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21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21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21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21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21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21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21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21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21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21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21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21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21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21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21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21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21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21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21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21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21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21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21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21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21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21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21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21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21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21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21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21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21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21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21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21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21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21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21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21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21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21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21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21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21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21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21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21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21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21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21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21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21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21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21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21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21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21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21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21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21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21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21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21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5">
        <f t="shared" ref="S1091:S1154" si="87">((J1091/60)/60)/24+DATE(1970,1,1)</f>
        <v>42151.189525462964</v>
      </c>
      <c r="T1091" s="15">
        <f t="shared" ref="T1091:T1154" si="88">((I1091/60)/60)/24+DATE(1970,1,1)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21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21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21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21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21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21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21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21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21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21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21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21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21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21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21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21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21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21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21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21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21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21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21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21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21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21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21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21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21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21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21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21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21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21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21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21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21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21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21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21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21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21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21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21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21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21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21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21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21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21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21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21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21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21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21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21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21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21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21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21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21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21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21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21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5">
        <f t="shared" ref="S1155:S1218" si="92">((J1155/60)/60)/24+DATE(1970,1,1)</f>
        <v>42143.714178240742</v>
      </c>
      <c r="T1155" s="15">
        <f t="shared" ref="T1155:T1218" si="93">((I1155/60)/60)/24+DATE(1970,1,1)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21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21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21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21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21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21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21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21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21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21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21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21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21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21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21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21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21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21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21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21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21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21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21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21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21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21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21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21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21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21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21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21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21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21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21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21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21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21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21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21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21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21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21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21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21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21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21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21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21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21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21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21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21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21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21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21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21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21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21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21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21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21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21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21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5">
        <f t="shared" ref="S1219:S1282" si="97">((J1219/60)/60)/24+DATE(1970,1,1)</f>
        <v>42535.809490740736</v>
      </c>
      <c r="T1219" s="15">
        <f t="shared" ref="T1219:T1282" si="98">((I1219/60)/60)/24+DATE(1970,1,1)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21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21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21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21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21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21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21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21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21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21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21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21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21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21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21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21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21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21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21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21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21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21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21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21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21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21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21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21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21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21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21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21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21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21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21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21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21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21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21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21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21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21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21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21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21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21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21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21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21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21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21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21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21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21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21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21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21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21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21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21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21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21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21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21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5">
        <f t="shared" ref="S1283:S1346" si="102">((J1283/60)/60)/24+DATE(1970,1,1)</f>
        <v>41463.743472222224</v>
      </c>
      <c r="T1283" s="15">
        <f t="shared" ref="T1283:T1346" si="103">((I1283/60)/60)/24+DATE(1970,1,1)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21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21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21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21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21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21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21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21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21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21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21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21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21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21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21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21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21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21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21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21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21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21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21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21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21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21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21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21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21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21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21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21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21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21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21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21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21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21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21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21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21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21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21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21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21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21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21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21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21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21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21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21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21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21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21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21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21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21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21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21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21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21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21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21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5">
        <f t="shared" ref="S1347:S1410" si="107">((J1347/60)/60)/24+DATE(1970,1,1)</f>
        <v>41799.814340277779</v>
      </c>
      <c r="T1347" s="15">
        <f t="shared" ref="T1347:T1410" si="108">((I1347/60)/60)/24+DATE(1970,1,1)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21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21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21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21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21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21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21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21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21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21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21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21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21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21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21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21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21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21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21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21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21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21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21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21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21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21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21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21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21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21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21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21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21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21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21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21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21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21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21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21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21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21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21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21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21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21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21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21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21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21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21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21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21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21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21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21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21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21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21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21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21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21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21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21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5">
        <f t="shared" ref="S1411:S1474" si="112">((J1411/60)/60)/24+DATE(1970,1,1)</f>
        <v>41945.133506944447</v>
      </c>
      <c r="T1411" s="15">
        <f t="shared" ref="T1411:T1474" si="113">((I1411/60)/60)/24+DATE(1970,1,1)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21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21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21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21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21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21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21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21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21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21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21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21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21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21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21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21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21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21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21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21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21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21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21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21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21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21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21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21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21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21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21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21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21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21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21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21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21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21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21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21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21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21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21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21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21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21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21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21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21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21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21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21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21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21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21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21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21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21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21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21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21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21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21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21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5">
        <f t="shared" ref="S1475:S1538" si="117">((J1475/60)/60)/24+DATE(1970,1,1)</f>
        <v>40939.979618055557</v>
      </c>
      <c r="T1475" s="15">
        <f t="shared" ref="T1475:T1538" si="118">((I1475/60)/60)/24+DATE(1970,1,1)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21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21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21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21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21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21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21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21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21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21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21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21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21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21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21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21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21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21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21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21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21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21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21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21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21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21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21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21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21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21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21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21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21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21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21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21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21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21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21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21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21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21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21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21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21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21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21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21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21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21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21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21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21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21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21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21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21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21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21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21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21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21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21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21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5">
        <f t="shared" ref="S1539:S1602" si="122">((J1539/60)/60)/24+DATE(1970,1,1)</f>
        <v>42552.315127314811</v>
      </c>
      <c r="T1539" s="15">
        <f t="shared" ref="T1539:T1602" si="123">((I1539/60)/60)/24+DATE(1970,1,1)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21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21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21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21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21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21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21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21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21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21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21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21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21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21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21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21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21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21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21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21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21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21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21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21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21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21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21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21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21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21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21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21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21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21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21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21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21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21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21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21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21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21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21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21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21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21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21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21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21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21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21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21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21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21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21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21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21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21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21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21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21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21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21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21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5">
        <f t="shared" ref="S1603:S1666" si="127">((J1603/60)/60)/24+DATE(1970,1,1)</f>
        <v>40638.092974537038</v>
      </c>
      <c r="T1603" s="15">
        <f t="shared" ref="T1603:T1666" si="128">((I1603/60)/60)/24+DATE(1970,1,1)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21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21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21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21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21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21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21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21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21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21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21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21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21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21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21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21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21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21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21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21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21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21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21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21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21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21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21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21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21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21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21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21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21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21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21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21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21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21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21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21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21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21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21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21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21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21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21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21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21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21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21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21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21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21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21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21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21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21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21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21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21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21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21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21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5">
        <f t="shared" ref="S1667:S1730" si="132">((J1667/60)/60)/24+DATE(1970,1,1)</f>
        <v>40564.649456018517</v>
      </c>
      <c r="T1667" s="15">
        <f t="shared" ref="T1667:T1730" si="133">((I1667/60)/60)/24+DATE(1970,1,1)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21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21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21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21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21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21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21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21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21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21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21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21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21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21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21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21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21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21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21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21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21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21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21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21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21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21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21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21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21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21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21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21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21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21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21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21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21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21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21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21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21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21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21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21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21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21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21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21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21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21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21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21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21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21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21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21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21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21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21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21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21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21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21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21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5">
        <f t="shared" ref="S1731:S1794" si="137">((J1731/60)/60)/24+DATE(1970,1,1)</f>
        <v>42471.052152777775</v>
      </c>
      <c r="T1731" s="15">
        <f t="shared" ref="T1731:T1794" si="138">((I1731/60)/60)/24+DATE(1970,1,1)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21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21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21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21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21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21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21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21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21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21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21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21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21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21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21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21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21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21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21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21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21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21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21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21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21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21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21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21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21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21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21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21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21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21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21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21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21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21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21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21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21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21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21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21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21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21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21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21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21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21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21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21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21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21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21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21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21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21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21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21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21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21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21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21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5">
        <f t="shared" ref="S1795:S1858" si="142">((J1795/60)/60)/24+DATE(1970,1,1)</f>
        <v>41940.89166666667</v>
      </c>
      <c r="T1795" s="15">
        <f t="shared" ref="T1795:T1858" si="143">((I1795/60)/60)/24+DATE(1970,1,1)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21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21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21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21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21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21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21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21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21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21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21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21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21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21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21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21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21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21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21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21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21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21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21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21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21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21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21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21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21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21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21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21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21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21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21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21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21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21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21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21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21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21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21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21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21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21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21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21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21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21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21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21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21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21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21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21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21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21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21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21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21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21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21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21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5">
        <f t="shared" ref="S1859:S1922" si="147">((J1859/60)/60)/24+DATE(1970,1,1)</f>
        <v>41864.76866898148</v>
      </c>
      <c r="T1859" s="15">
        <f t="shared" ref="T1859:T1922" si="148">((I1859/60)/60)/24+DATE(1970,1,1)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21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21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21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21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21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21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21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21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21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21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21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21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21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21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21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21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21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21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21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21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21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21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21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21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21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21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21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21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21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21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21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21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21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21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21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21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21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21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21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21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21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21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21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21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21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21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21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21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21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21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21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21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21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21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21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21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21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21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21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21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21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21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21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21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5">
        <f t="shared" ref="S1923:S1986" si="152">((J1923/60)/60)/24+DATE(1970,1,1)</f>
        <v>41074.221562500003</v>
      </c>
      <c r="T1923" s="15">
        <f t="shared" ref="T1923:T1986" si="153">((I1923/60)/60)/24+DATE(1970,1,1)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21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21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21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21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21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21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21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21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21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21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21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21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21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21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21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21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21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21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21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21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21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21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21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21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21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21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21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21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21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21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21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21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21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21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21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21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21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21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21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21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21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21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21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21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21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21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21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21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21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21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21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21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21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21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21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21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21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21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21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21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21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21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21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21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5">
        <f t="shared" ref="S1987:S2050" si="157">((J1987/60)/60)/24+DATE(1970,1,1)</f>
        <v>42555.698738425926</v>
      </c>
      <c r="T1987" s="15">
        <f t="shared" ref="T1987:T2050" si="158">((I1987/60)/60)/24+DATE(1970,1,1)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21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21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21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21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21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21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21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21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21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21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21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21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21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21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21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21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21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21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21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21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21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21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21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21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21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21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21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21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21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21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21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21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21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21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21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21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21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21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21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21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21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21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21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21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21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21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21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21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21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21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21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21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21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21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21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21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21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21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21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21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21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21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21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21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5">
        <f t="shared" ref="S2051:S2114" si="162">((J2051/60)/60)/24+DATE(1970,1,1)</f>
        <v>41575.527349537035</v>
      </c>
      <c r="T2051" s="15">
        <f t="shared" ref="T2051:T2114" si="163">((I2051/60)/60)/24+DATE(1970,1,1)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21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21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21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21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21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21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21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21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21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21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21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21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21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21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21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21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21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21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21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21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21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21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21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21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21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21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21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21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21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21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21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21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21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21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21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21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21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21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21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21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21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21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21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21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21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21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21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21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21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21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21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21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21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21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21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21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21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21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21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21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21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21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21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21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5">
        <f t="shared" ref="S2115:S2178" si="167">((J2115/60)/60)/24+DATE(1970,1,1)</f>
        <v>41870.86546296296</v>
      </c>
      <c r="T2115" s="15">
        <f t="shared" ref="T2115:T2178" si="168">((I2115/60)/60)/24+DATE(1970,1,1)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21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21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21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21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21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21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21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21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21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21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21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21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21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21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21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21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21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21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21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21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21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21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21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21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21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21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21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21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21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21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21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21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21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21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21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21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21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21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21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21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21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21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21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21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21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21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21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21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21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21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21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21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21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21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21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21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21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21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21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21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21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21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21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21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5">
        <f t="shared" ref="S2179:S2242" si="172">((J2179/60)/60)/24+DATE(1970,1,1)</f>
        <v>42502.250775462962</v>
      </c>
      <c r="T2179" s="15">
        <f t="shared" ref="T2179:T2242" si="173">((I2179/60)/60)/24+DATE(1970,1,1)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21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21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21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21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21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21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21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21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21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21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21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21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21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21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21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21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21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21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21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21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21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21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21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21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21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21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21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21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21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21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21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21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21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21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21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21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21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21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21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21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21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21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21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21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21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21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21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21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21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21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21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21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21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21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21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21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21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21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21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21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21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21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21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21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5">
        <f t="shared" ref="S2243:S2306" si="177">((J2243/60)/60)/24+DATE(1970,1,1)</f>
        <v>42766.827546296292</v>
      </c>
      <c r="T2243" s="15">
        <f t="shared" ref="T2243:T2306" si="178">((I2243/60)/60)/24+DATE(1970,1,1)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21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21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21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21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21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21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21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21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21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21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21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21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21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21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21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21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21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21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21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21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21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21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21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21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21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21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21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21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21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21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21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21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21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21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21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21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21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21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21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21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21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21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21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21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21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21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21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21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21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21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21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21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21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21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21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21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21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21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21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21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21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21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21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21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5">
        <f t="shared" ref="S2307:S2370" si="182">((J2307/60)/60)/24+DATE(1970,1,1)</f>
        <v>41834.695277777777</v>
      </c>
      <c r="T2307" s="15">
        <f t="shared" ref="T2307:T2370" si="183">((I2307/60)/60)/24+DATE(1970,1,1)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21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21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21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21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21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21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21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21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21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21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21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21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21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21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21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21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21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21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21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21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21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21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21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21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21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21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21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21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21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21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21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21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21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21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21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21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21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21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21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21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21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21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21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21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21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21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21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21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21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21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21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21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21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21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21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21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21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21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21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21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21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21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21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21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5">
        <f t="shared" ref="S2371:S2434" si="187">((J2371/60)/60)/24+DATE(1970,1,1)</f>
        <v>42380.812627314815</v>
      </c>
      <c r="T2371" s="15">
        <f t="shared" ref="T2371:T2434" si="188">((I2371/60)/60)/24+DATE(1970,1,1)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21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21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21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21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21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21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21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21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21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21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21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21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21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21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21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21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21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21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21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21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21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21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21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21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21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21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21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21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21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21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21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21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21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21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21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21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21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21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21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21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21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21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21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21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21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21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21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21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21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21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21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21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21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21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21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21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21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21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21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21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21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21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21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21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5">
        <f t="shared" ref="S2435:S2498" si="192">((J2435/60)/60)/24+DATE(1970,1,1)</f>
        <v>42397.89980324074</v>
      </c>
      <c r="T2435" s="15">
        <f t="shared" ref="T2435:T2498" si="193">((I2435/60)/60)/24+DATE(1970,1,1)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21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21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21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21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21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21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21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21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21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21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21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21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21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21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21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21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21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21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21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21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21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21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21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21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21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21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21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21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21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21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21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21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21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21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21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21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21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21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21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21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21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21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21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21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21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21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21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21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21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21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21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21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21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21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21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21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21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21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21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21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21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21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21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21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5">
        <f t="shared" ref="S2499:S2562" si="197">((J2499/60)/60)/24+DATE(1970,1,1)</f>
        <v>40730.878912037035</v>
      </c>
      <c r="T2499" s="15">
        <f t="shared" ref="T2499:T2562" si="198">((I2499/60)/60)/24+DATE(1970,1,1)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21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21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21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21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21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21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21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21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21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21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21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21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21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21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21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21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21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21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21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21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21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21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21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21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21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21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21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21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21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21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21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21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21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21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21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21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21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21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21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21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21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21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21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21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21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21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21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21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21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21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21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21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21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21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21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21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21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21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21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21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21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21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21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21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5">
        <f t="shared" ref="S2563:S2626" si="202">((J2563/60)/60)/24+DATE(1970,1,1)</f>
        <v>42260.528807870374</v>
      </c>
      <c r="T2563" s="15">
        <f t="shared" ref="T2563:T2626" si="203">((I2563/60)/60)/24+DATE(1970,1,1)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21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21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21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21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21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21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21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21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21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21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21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21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21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21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21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21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21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21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21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21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21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21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21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21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21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21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21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21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21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21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21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21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21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21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21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21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21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21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21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21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21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21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21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21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21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21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21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21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21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21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21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21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21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21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21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21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21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21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21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21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21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21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21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21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5">
        <f t="shared" ref="S2627:S2690" si="207">((J2627/60)/60)/24+DATE(1970,1,1)</f>
        <v>42658.810277777782</v>
      </c>
      <c r="T2627" s="15">
        <f t="shared" ref="T2627:T2690" si="208">((I2627/60)/60)/24+DATE(1970,1,1)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21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21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21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21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21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21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21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21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21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21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21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21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21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21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21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21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21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21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21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21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21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21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21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21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21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21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21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21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21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21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21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21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21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21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21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21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21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21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21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21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21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21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21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21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21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21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21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21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21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21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21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21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21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21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21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21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21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21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21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21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21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21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21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21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5">
        <f t="shared" ref="S2691:S2754" si="212">((J2691/60)/60)/24+DATE(1970,1,1)</f>
        <v>42551.961689814809</v>
      </c>
      <c r="T2691" s="15">
        <f t="shared" ref="T2691:T2754" si="213">((I2691/60)/60)/24+DATE(1970,1,1)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21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21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21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21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21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21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21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21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21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21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21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21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21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21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21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21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21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21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21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21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21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21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21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21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21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21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21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21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21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21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21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21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21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21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21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21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21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21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21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21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21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21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21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21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21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21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21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21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21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21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21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21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21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21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21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21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21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21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21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21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21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21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21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21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5">
        <f t="shared" ref="S2755:S2818" si="217">((J2755/60)/60)/24+DATE(1970,1,1)</f>
        <v>41117.900729166664</v>
      </c>
      <c r="T2755" s="15">
        <f t="shared" ref="T2755:T2818" si="218">((I2755/60)/60)/24+DATE(1970,1,1)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21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21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21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21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21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21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21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21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21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21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21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21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21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21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21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21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21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21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21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21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21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21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21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21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21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21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21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21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21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21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21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21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21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21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21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21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21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21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21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21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21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21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21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21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21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21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21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21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21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21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21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21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21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21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21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21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21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21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21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21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21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21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21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21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5">
        <f t="shared" ref="S2819:S2882" si="222">((J2819/60)/60)/24+DATE(1970,1,1)</f>
        <v>42023.634976851856</v>
      </c>
      <c r="T2819" s="15">
        <f t="shared" ref="T2819:T2882" si="223">((I2819/60)/60)/24+DATE(1970,1,1)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21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21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21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21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21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21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21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21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21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21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21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21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21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21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21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21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21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21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21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21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21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21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21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21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21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21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21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21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21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21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21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21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21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21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21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21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21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21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21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21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21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21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21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21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21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21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21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21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21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21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21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21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21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21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21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21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21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21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21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21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21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21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21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21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5">
        <f t="shared" ref="S2883:S2946" si="227">((J2883/60)/60)/24+DATE(1970,1,1)</f>
        <v>41916.597638888888</v>
      </c>
      <c r="T2883" s="15">
        <f t="shared" ref="T2883:T2946" si="228">((I2883/60)/60)/24+DATE(1970,1,1)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21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21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21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21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21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21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21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21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21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21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21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21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21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21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21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21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21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21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21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21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21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21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21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21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21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21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21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21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21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21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21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21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21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21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21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21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21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21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21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21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21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21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21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21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21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21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21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21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21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21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21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21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21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21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21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21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21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21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21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21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21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21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21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21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5">
        <f t="shared" ref="S2947:S3010" si="232">((J2947/60)/60)/24+DATE(1970,1,1)</f>
        <v>42118.139583333337</v>
      </c>
      <c r="T2947" s="15">
        <f t="shared" ref="T2947:T3010" si="233">((I2947/60)/60)/24+DATE(1970,1,1)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21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21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21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21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21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21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21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21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21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21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21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21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21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21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21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21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21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21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21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21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21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21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21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21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21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21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21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21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21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21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21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21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21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21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21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21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21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21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21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21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21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21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21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21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21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21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21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21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21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21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21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21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21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21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21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21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21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21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21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21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21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21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21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21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5">
        <f t="shared" ref="S3011:S3074" si="237">((J3011/60)/60)/24+DATE(1970,1,1)</f>
        <v>41939.569907407407</v>
      </c>
      <c r="T3011" s="15">
        <f t="shared" ref="T3011:T3074" si="238">((I3011/60)/60)/24+DATE(1970,1,1)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21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21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21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21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21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21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21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21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21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21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21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21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21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21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21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21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21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21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21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21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21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21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21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21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21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21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21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21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21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21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21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21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21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21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21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21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21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21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21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21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21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21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21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21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21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21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21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21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21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21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21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21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21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21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21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21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21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21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21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21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21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21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21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21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5">
        <f t="shared" ref="S3075:S3138" si="242">((J3075/60)/60)/24+DATE(1970,1,1)</f>
        <v>42111.684027777781</v>
      </c>
      <c r="T3075" s="15">
        <f t="shared" ref="T3075:T3138" si="243">((I3075/60)/60)/24+DATE(1970,1,1)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21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21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21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21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21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21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21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21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21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21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21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21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21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21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21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21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21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21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21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21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21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21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21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21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21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21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21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21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21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21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21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21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21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21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21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21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21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21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21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21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21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21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21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21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21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21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21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21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21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21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21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21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21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21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21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21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21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21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21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21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21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21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21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21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5">
        <f t="shared" ref="S3139:S3202" si="247">((J3139/60)/60)/24+DATE(1970,1,1)</f>
        <v>42807.885057870371</v>
      </c>
      <c r="T3139" s="15">
        <f t="shared" ref="T3139:T3202" si="248">((I3139/60)/60)/24+DATE(1970,1,1)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21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21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21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21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21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21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21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21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21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21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21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21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21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21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21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21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21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21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21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21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21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21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21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21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21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21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21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21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21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21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21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21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21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21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21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21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21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21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21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21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21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21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21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21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21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21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21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21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21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21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21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21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21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21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21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21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21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21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21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21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21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21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21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21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5">
        <f t="shared" ref="S3203:S3266" si="252">((J3203/60)/60)/24+DATE(1970,1,1)</f>
        <v>41861.767094907409</v>
      </c>
      <c r="T3203" s="15">
        <f t="shared" ref="T3203:T3266" si="253">((I3203/60)/60)/24+DATE(1970,1,1)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21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21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21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21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21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21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21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21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21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21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21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21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21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21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21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21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21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21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21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21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21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21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21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21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21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21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21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21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21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21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21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21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21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21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21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21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21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21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21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21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21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21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21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21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21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21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21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21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21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21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21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21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21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21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21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21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21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21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21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21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21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21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21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21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5">
        <f t="shared" ref="S3267:S3330" si="257">((J3267/60)/60)/24+DATE(1970,1,1)</f>
        <v>42311.711979166663</v>
      </c>
      <c r="T3267" s="15">
        <f t="shared" ref="T3267:T3330" si="258">((I3267/60)/60)/24+DATE(1970,1,1)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21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21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21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21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21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21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21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21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21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21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21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21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21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21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21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21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21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21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21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21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21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21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21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21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21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21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21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21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21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21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21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21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21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21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21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21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21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21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21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21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21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21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21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21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21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21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21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21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21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21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21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21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21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21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21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21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21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21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21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21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21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21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21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21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5">
        <f t="shared" ref="S3331:S3394" si="262">((J3331/60)/60)/24+DATE(1970,1,1)</f>
        <v>41837.323009259257</v>
      </c>
      <c r="T3331" s="15">
        <f t="shared" ref="T3331:T3394" si="263">((I3331/60)/60)/24+DATE(1970,1,1)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21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21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21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21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21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21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21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21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21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21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21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21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21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21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21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21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21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21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21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21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21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21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21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21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21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21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21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21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21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21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21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21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21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21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21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21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21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21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21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21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21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21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21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21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21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21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21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21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21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21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21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21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21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21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21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21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21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21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21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21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21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21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21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21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5">
        <f t="shared" ref="S3395:S3458" si="267">((J3395/60)/60)/24+DATE(1970,1,1)</f>
        <v>41923.921643518523</v>
      </c>
      <c r="T3395" s="15">
        <f t="shared" ref="T3395:T3458" si="268">((I3395/60)/60)/24+DATE(1970,1,1)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21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21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21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21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21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21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21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21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21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21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21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21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21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21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21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21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21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21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21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21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21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21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21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21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21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21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21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21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21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21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21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21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21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21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21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21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21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21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21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21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21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21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21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21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21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21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21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21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21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21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21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21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21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21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21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21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21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21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21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21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21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21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21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21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5">
        <f t="shared" ref="S3459:S3522" si="272">((J3459/60)/60)/24+DATE(1970,1,1)</f>
        <v>42016.706678240742</v>
      </c>
      <c r="T3459" s="15">
        <f t="shared" ref="T3459:T3522" si="273">((I3459/60)/60)/24+DATE(1970,1,1)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21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21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21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21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21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21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21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21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21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21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21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21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21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21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21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21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21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21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21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21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21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21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21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21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21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21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21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21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21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21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21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21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21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21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21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21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21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21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21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21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21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21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21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21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21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21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21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21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21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21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21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21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21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21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21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21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21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21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21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21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21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21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21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21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5">
        <f t="shared" ref="S3523:S3586" si="277">((J3523/60)/60)/24+DATE(1970,1,1)</f>
        <v>41881.361342592594</v>
      </c>
      <c r="T3523" s="15">
        <f t="shared" ref="T3523:T3586" si="278">((I3523/60)/60)/24+DATE(1970,1,1)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21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21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21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21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21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21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21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21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21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21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21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21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21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21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21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21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21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21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21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21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21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21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21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21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21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21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21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21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21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21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21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21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21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21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21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21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21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21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21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21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21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21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21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21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21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21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21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21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21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21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21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21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21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21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21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21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21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21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21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21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21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21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21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21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5">
        <f t="shared" ref="S3587:S3650" si="282">((J3587/60)/60)/24+DATE(1970,1,1)</f>
        <v>41964.716319444444</v>
      </c>
      <c r="T3587" s="15">
        <f t="shared" ref="T3587:T3650" si="283">((I3587/60)/60)/24+DATE(1970,1,1)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21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21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21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21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21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21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21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21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21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21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21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21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21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21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21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21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21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21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21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21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21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21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21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21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21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21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21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21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21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21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21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21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21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21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21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21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21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21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21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21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21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21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21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21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21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21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21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21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21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21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21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21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21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21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21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21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21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21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21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21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21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21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21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21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5">
        <f t="shared" ref="S3651:S3714" si="287">((J3651/60)/60)/24+DATE(1970,1,1)</f>
        <v>41780.712893518517</v>
      </c>
      <c r="T3651" s="15">
        <f t="shared" ref="T3651:T3714" si="288">((I3651/60)/60)/24+DATE(1970,1,1)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21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21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21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21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21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21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21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21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21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21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21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21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21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21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21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21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21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21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21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21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21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21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21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21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21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21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21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21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21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21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21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21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21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21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21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21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21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21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21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21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21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21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21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21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21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21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21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21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21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21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21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21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21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21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21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21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21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21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21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21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21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21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21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21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5">
        <f t="shared" ref="S3715:S3778" si="292">((J3715/60)/60)/24+DATE(1970,1,1)</f>
        <v>42505.738032407404</v>
      </c>
      <c r="T3715" s="15">
        <f t="shared" ref="T3715:T3778" si="293">((I3715/60)/60)/24+DATE(1970,1,1)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21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21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21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21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21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21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21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21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21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21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21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21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21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21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21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21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21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21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21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21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21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21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21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21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21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21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21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21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21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21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21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21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8.8" x14ac:dyDescent="0.3">
      <c r="A3748">
        <v>3746</v>
      </c>
      <c r="B3748" s="9" t="s">
        <v>3743</v>
      </c>
      <c r="C3748" s="3" t="s">
        <v>7856</v>
      </c>
      <c r="D3748" s="21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21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21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21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21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21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21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21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21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21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21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21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21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21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21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21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21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21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21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21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21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21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21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21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21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21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21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21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21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21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21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21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5">
        <f t="shared" ref="S3779:S3842" si="297">((J3779/60)/60)/24+DATE(1970,1,1)</f>
        <v>41887.111354166671</v>
      </c>
      <c r="T3779" s="15">
        <f t="shared" ref="T3779:T3842" si="298">((I3779/60)/60)/24+DATE(1970,1,1)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21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21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21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21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21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21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21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21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21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21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21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21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21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21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21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21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21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21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21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21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21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21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21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21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21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21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21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21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21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21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21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21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21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21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21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21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21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21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21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21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21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21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21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21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21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21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21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21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21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21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21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21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21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21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21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21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21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21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21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21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21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21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21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21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5">
        <f t="shared" ref="S3843:S3906" si="302">((J3843/60)/60)/24+DATE(1970,1,1)</f>
        <v>41780.785729166666</v>
      </c>
      <c r="T3843" s="15">
        <f t="shared" ref="T3843:T3906" si="303">((I3843/60)/60)/24+DATE(1970,1,1)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21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21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21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21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21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21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21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21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21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21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21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21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21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21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21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21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21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21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21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21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21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21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21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21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21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21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21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21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21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21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21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21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21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21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21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21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21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21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21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21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21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21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21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21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21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21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21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21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21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21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21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21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21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21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21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21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21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21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21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21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21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21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21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21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5">
        <f t="shared" ref="S3907:S3970" si="307">((J3907/60)/60)/24+DATE(1970,1,1)</f>
        <v>42124.623877314814</v>
      </c>
      <c r="T3907" s="15">
        <f t="shared" ref="T3907:T3970" si="308">((I3907/60)/60)/24+DATE(1970,1,1)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21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21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21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21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21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21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21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21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21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21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21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21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21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21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21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21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21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21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21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21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21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21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21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21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21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21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21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21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21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21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21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21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21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21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21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21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21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21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21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21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21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21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21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21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21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21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21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21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21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21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21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21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21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21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21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21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21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21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21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21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21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21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21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21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5">
        <f t="shared" ref="S3971:S4034" si="312">((J3971/60)/60)/24+DATE(1970,1,1)</f>
        <v>42601.854699074072</v>
      </c>
      <c r="T3971" s="15">
        <f t="shared" ref="T3971:T4034" si="313">((I3971/60)/60)/24+DATE(1970,1,1)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21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21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21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21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21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21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21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21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21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21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21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21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21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21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21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21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21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21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21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21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21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21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21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21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21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21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21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21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21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21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21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21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21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21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21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21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21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21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21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21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21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21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21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21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21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21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21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21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21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21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21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21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21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21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21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21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21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21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21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21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21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21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21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21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5">
        <f t="shared" ref="S4035:S4098" si="317">((J4035/60)/60)/24+DATE(1970,1,1)</f>
        <v>42614.268796296295</v>
      </c>
      <c r="T4035" s="15">
        <f t="shared" ref="T4035:T4098" si="318">((I4035/60)/60)/24+DATE(1970,1,1)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21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21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21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21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21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21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21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21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21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21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21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21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21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21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21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21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21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21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21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21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21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21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21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21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21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21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21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21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21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21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21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21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21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21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21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21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21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21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21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21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21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21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21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21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21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21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21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21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21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21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21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21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21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21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21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21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21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21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21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21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21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21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21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21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5">
        <f t="shared" ref="S4099:S4115" si="322">((J4099/60)/60)/24+DATE(1970,1,1)</f>
        <v>42344.824502314819</v>
      </c>
      <c r="T4099" s="15">
        <f t="shared" ref="T4099:T4115" si="323">((I4099/60)/60)/24+DATE(1970,1,1)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21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21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21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21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21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21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21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21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21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21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21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21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21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21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21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21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3">
      <c r="D4116" s="21">
        <f>COUNTIFS(Kickstarter!F:F,"Successful",Kickstarter!$D:$D,"&lt;1000")</f>
        <v>322</v>
      </c>
      <c r="F4116">
        <f>COUNTIF(F2:F4115, "Successful")</f>
        <v>2185</v>
      </c>
    </row>
  </sheetData>
  <sortState xmlns:xlrd2="http://schemas.microsoft.com/office/spreadsheetml/2017/richdata2" ref="A2:O4115">
    <sortCondition ref="A2:A4115"/>
  </sortState>
  <conditionalFormatting sqref="F1:F1048576">
    <cfRule type="cellIs" dxfId="5" priority="5" operator="equal">
      <formula>"Failed"</formula>
    </cfRule>
    <cfRule type="cellIs" dxfId="4" priority="6" operator="equal">
      <formula>"Failed "</formula>
    </cfRule>
    <cfRule type="cellIs" dxfId="3" priority="7" operator="equal">
      <formula>"Canceled"</formula>
    </cfRule>
    <cfRule type="cellIs" dxfId="2" priority="8" operator="equal">
      <formula>"canceled 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6CF56-27E0-4EFE-B1E9-1873816E5667}">
  <dimension ref="A1:H13"/>
  <sheetViews>
    <sheetView workbookViewId="0">
      <selection activeCell="J9" sqref="J9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style="11" bestFit="1" customWidth="1"/>
    <col min="4" max="4" width="16.5546875" bestFit="1" customWidth="1"/>
    <col min="5" max="5" width="12.77734375" bestFit="1" customWidth="1"/>
    <col min="6" max="6" width="19.109375" style="11" bestFit="1" customWidth="1"/>
    <col min="7" max="8" width="15.44140625" bestFit="1" customWidth="1"/>
  </cols>
  <sheetData>
    <row r="1" spans="1:8" x14ac:dyDescent="0.3">
      <c r="A1" t="s">
        <v>8399</v>
      </c>
      <c r="B1" t="s">
        <v>8400</v>
      </c>
      <c r="C1" s="11" t="s">
        <v>8401</v>
      </c>
      <c r="D1" t="s">
        <v>8402</v>
      </c>
      <c r="E1" t="s">
        <v>8403</v>
      </c>
      <c r="F1" s="11" t="s">
        <v>8404</v>
      </c>
      <c r="G1" t="s">
        <v>8405</v>
      </c>
      <c r="H1" t="s">
        <v>8406</v>
      </c>
    </row>
    <row r="2" spans="1:8" x14ac:dyDescent="0.3">
      <c r="A2" s="19" t="s">
        <v>8407</v>
      </c>
      <c r="B2" s="21">
        <f>COUNTIFS(Kickstarter!F:F,"Successful",Kickstarter!$D:$D,"&lt;1000",Kickstarter!R:R,"Plays")</f>
        <v>141</v>
      </c>
      <c r="C2" s="11">
        <f>COUNTIFS(Kickstarter!F:F,"Failed",Kickstarter!D:D,"&lt;1000",Kickstarter!R:R,"plays")</f>
        <v>45</v>
      </c>
      <c r="D2" s="21">
        <f>COUNTIFS(Kickstarter!F:F,"canceled",Kickstarter!D:D,"&gt;1000",Kickstarter!R:R,"plays")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2">
        <f>D2/E2</f>
        <v>0</v>
      </c>
    </row>
    <row r="3" spans="1:8" x14ac:dyDescent="0.3">
      <c r="A3" s="19" t="s">
        <v>8408</v>
      </c>
      <c r="B3" s="21">
        <f>COUNTIFS(Kickstarter!F:F,"successful",Kickstarter!$D:$D,"&gt;=1000",Kickstarter!$D:$D,"&lt;=4999",Kickstarter!R:R,"plays")</f>
        <v>388</v>
      </c>
      <c r="C3" s="21">
        <f>COUNTIFS(Kickstarter!F:F,"Failed",Kickstarter!D:D,"&gt;=1000",Kickstarter!D:D,"&lt;=4999",Kickstarter!R:R,"plays")</f>
        <v>146</v>
      </c>
      <c r="D3" s="21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2">
        <f t="shared" ref="H3:H13" si="3">D3/E3</f>
        <v>0</v>
      </c>
    </row>
    <row r="4" spans="1:8" x14ac:dyDescent="0.3">
      <c r="A4" s="19" t="s">
        <v>8409</v>
      </c>
      <c r="B4" s="21">
        <f>COUNTIFS(Kickstarter!F:F,"successful",Kickstarter!D:D,"&gt;=5000",Kickstarter!D:D,"&lt;=9999",Kickstarter!R:R,"plays")</f>
        <v>93</v>
      </c>
      <c r="C4" s="21">
        <f>COUNTIFS(Kickstarter!F:F,"Failed",Kickstarter!D:D,"&gt;=5000",Kickstarter!D:D,"&lt;=9999",Kickstarter!R:R,"plays")</f>
        <v>76</v>
      </c>
      <c r="D4" s="21">
        <f>COUNTIFS(Kickstarter!F:F,"canceled",Kickstarter!D:D,"&gt;=5000",Kickstarter!D:D,"&lt;=9999",Kickstarter!R:R,"plays")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2">
        <f t="shared" si="3"/>
        <v>0</v>
      </c>
    </row>
    <row r="5" spans="1:8" x14ac:dyDescent="0.3">
      <c r="A5" s="19" t="s">
        <v>8410</v>
      </c>
      <c r="B5" s="21">
        <f>COUNTIFS(Kickstarter!F:F,"successful",Kickstarter!D:D,"&gt;=10000",Kickstarter!D:D,"&lt;=14999",Kickstarter!R:R,"plays")</f>
        <v>39</v>
      </c>
      <c r="C5" s="21">
        <f>COUNTIFS(Kickstarter!F:F,"Failed",Kickstarter!D:D,"&gt;=10000",Kickstarter!D:D,"&lt;=14999",Kickstarter!R:R,"plays")</f>
        <v>33</v>
      </c>
      <c r="D5" s="21">
        <f>COUNTIFS(Kickstarter!F:F,"canceled",Kickstarter!D:D,"&gt;=10000",Kickstarter!D:D,"&lt;=14999",Kickstarter!R:R,"plays")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2">
        <f t="shared" si="3"/>
        <v>0</v>
      </c>
    </row>
    <row r="6" spans="1:8" x14ac:dyDescent="0.3">
      <c r="A6" s="19" t="s">
        <v>8411</v>
      </c>
      <c r="B6" s="21">
        <f>COUNTIFS(Kickstarter!F:F,"successful",Kickstarter!D:D,"&gt;=15000",Kickstarter!D:D,"&lt;=19999",Kickstarter!R:R,"plays")</f>
        <v>12</v>
      </c>
      <c r="C6" s="21">
        <f>COUNTIFS(Kickstarter!F:F,"Failed",Kickstarter!D:D,"&gt;=15000",Kickstarter!D:D,"&lt;=19999",Kickstarter!R:R,"plays")</f>
        <v>12</v>
      </c>
      <c r="D6" s="21">
        <f>COUNTIFS(Kickstarter!F:F,"canceled",Kickstarter!D:D,"&gt;=15000",Kickstarter!D:D,"&lt;=19999",Kickstarter!R:R,"plays")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2">
        <f t="shared" si="3"/>
        <v>0</v>
      </c>
    </row>
    <row r="7" spans="1:8" x14ac:dyDescent="0.3">
      <c r="A7" s="19" t="s">
        <v>8412</v>
      </c>
      <c r="B7" s="21">
        <f>COUNTIFS(Kickstarter!F:F,"successful",Kickstarter!D:D,"&gt;=20000",Kickstarter!D:D,"&lt;=24999",Kickstarter!R:R,"plays")</f>
        <v>9</v>
      </c>
      <c r="C7" s="21">
        <f>COUNTIFS(Kickstarter!F:F,"Failed",Kickstarter!D:D,"&gt;=20000",Kickstarter!D:D,"&lt;=24999",Kickstarter!R:R,"plays")</f>
        <v>11</v>
      </c>
      <c r="D7" s="21">
        <f>COUNTIFS(Kickstarter!F:F,"canceled",Kickstarter!D:D,"&gt;=20000",Kickstarter!D:D,"&lt;=24999",Kickstarter!R:R,"plays")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2">
        <f t="shared" si="3"/>
        <v>0</v>
      </c>
    </row>
    <row r="8" spans="1:8" x14ac:dyDescent="0.3">
      <c r="A8" s="19" t="s">
        <v>8413</v>
      </c>
      <c r="B8" s="21">
        <f>COUNTIFS(Kickstarter!F:F,"successful",Kickstarter!D:D,"&gt;=25000",Kickstarter!D:D,"&lt;=29999",Kickstarter!R:R,"plays")</f>
        <v>1</v>
      </c>
      <c r="C8" s="21">
        <f>COUNTIFS(Kickstarter!F:F,"Failed",Kickstarter!D:D,"&gt;=25000",Kickstarter!D:D,"&lt;=29999",Kickstarter!R:R,"plays")</f>
        <v>4</v>
      </c>
      <c r="D8" s="21">
        <f>COUNTIFS(Kickstarter!F:F,"canceled",Kickstarter!D:D,"&gt;=25000",Kickstarter!D:D,"&lt;=29999",Kickstarter!R:R,"plays")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2">
        <f t="shared" si="3"/>
        <v>0</v>
      </c>
    </row>
    <row r="9" spans="1:8" x14ac:dyDescent="0.3">
      <c r="A9" s="19" t="s">
        <v>8414</v>
      </c>
      <c r="B9" s="21">
        <f>COUNTIFS(Kickstarter!F:F,"successful",Kickstarter!D:D,"&gt;=30000",Kickstarter!D:D,"&lt;=34999",Kickstarter!R:R,"plays")</f>
        <v>3</v>
      </c>
      <c r="C9" s="21">
        <f>COUNTIFS(Kickstarter!F:F,"Failed",Kickstarter!D:D,"&gt;=30000",Kickstarter!D:D,"&lt;=34999",Kickstarter!R:R,"plays")</f>
        <v>8</v>
      </c>
      <c r="D9" s="21">
        <f>COUNTIFS(Kickstarter!F:F,"canceled",Kickstarter!D:D,"&gt;30000",Kickstarter!D:D,"&lt;34999",Kickstarter!R:R,"plays")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2">
        <f t="shared" si="3"/>
        <v>0</v>
      </c>
    </row>
    <row r="10" spans="1:8" x14ac:dyDescent="0.3">
      <c r="A10" s="19" t="s">
        <v>8415</v>
      </c>
      <c r="B10" s="21">
        <f>COUNTIFS(Kickstarter!F:F,"successful",Kickstarter!D:D,"&gt;=35000",Kickstarter!D:D,"&lt;=39999",Kickstarter!R:R, "plays")</f>
        <v>4</v>
      </c>
      <c r="C10" s="21">
        <f>COUNTIFS(Kickstarter!F:F,"failed",Kickstarter!D:D,"&gt;=35000",Kickstarter!D:D,"&lt;=39999",Kickstarter!R:R,"plays")</f>
        <v>2</v>
      </c>
      <c r="D10" s="21">
        <f>COUNTIFS(Kickstarter!F:F,"canceled",Kickstarter!D:D,"&gt;=35000",Kickstarter!D:D,"&lt;=39999",Kickstarter!R:R,"plays")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2">
        <f t="shared" si="3"/>
        <v>0</v>
      </c>
    </row>
    <row r="11" spans="1:8" x14ac:dyDescent="0.3">
      <c r="A11" s="19" t="s">
        <v>8416</v>
      </c>
      <c r="B11" s="21">
        <f>COUNTIFS(Kickstarter!F:F,"successful",Kickstarter!D:D,"&gt;=40000",Kickstarter!D:D,"&lt;=44999",Kickstarter!R:R,"plays")</f>
        <v>2</v>
      </c>
      <c r="C11" s="21">
        <f>COUNTIFS(Kickstarter!F:F,"failed",Kickstarter!D:D,"&gt;=40000",Kickstarter!D:D,"&lt;=44999",Kickstarter!R:R,"plays")</f>
        <v>1</v>
      </c>
      <c r="D11" s="21">
        <f>COUNTIFS(Kickstarter!F:F,"canceled",Kickstarter!D:D,"&gt;=40000",Kickstarter!D:D,"&lt;=44999",Kickstarter!R:R,"plays")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2">
        <f t="shared" si="3"/>
        <v>0</v>
      </c>
    </row>
    <row r="12" spans="1:8" x14ac:dyDescent="0.3">
      <c r="A12" s="19" t="s">
        <v>8417</v>
      </c>
      <c r="B12" s="21">
        <f>COUNTIFS(Kickstarter!F:F,"successful",Kickstarter!D:D,"&gt;=45000",Kickstarter!D:D,"&lt;=49999",Kickstarter!R:R,"Plays")</f>
        <v>0</v>
      </c>
      <c r="C12" s="21">
        <f>COUNTIFS(Kickstarter!F:F,"failed",Kickstarter!D:D,"&gt;=45000",Kickstarter!D:D,"&lt;=49999",Kickstarter!R:R,"plays")</f>
        <v>1</v>
      </c>
      <c r="D12" s="21">
        <f>COUNTIFS(Kickstarter!F:F,"canceled",Kickstarter!D:D,"&gt;=45000",Kickstarter!D:D,"&lt;=49999",Kickstarter!R:R,"plays")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2">
        <f t="shared" si="3"/>
        <v>0</v>
      </c>
    </row>
    <row r="13" spans="1:8" x14ac:dyDescent="0.3">
      <c r="A13" s="19" t="s">
        <v>8418</v>
      </c>
      <c r="B13" s="21">
        <f>COUNTIFS(Kickstarter!F:F,"successful",Kickstarter!D:D,"&gt;=50000",Kickstarter!R:R,"plays")</f>
        <v>2</v>
      </c>
      <c r="C13" s="21">
        <f>COUNTIFS(Kickstarter!F:F,"failed",Kickstarter!D:D,"&gt;50000",Kickstarter!R:R,"plays")</f>
        <v>10</v>
      </c>
      <c r="D13" s="21">
        <f>COUNTIFS(Kickstarter!F:F,"canceled",Kickstarter!D:D,"&gt;50000",Kickstarter!R:R,"plays")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74536-B89D-4035-9C9D-7720385EA98C}">
  <dimension ref="A1:C14"/>
  <sheetViews>
    <sheetView workbookViewId="0">
      <selection activeCell="B2" sqref="B2"/>
    </sheetView>
  </sheetViews>
  <sheetFormatPr defaultRowHeight="14.4" x14ac:dyDescent="0.3"/>
  <cols>
    <col min="1" max="1" width="24.33203125" bestFit="1" customWidth="1"/>
    <col min="2" max="3" width="10" style="7" bestFit="1" customWidth="1"/>
  </cols>
  <sheetData>
    <row r="1" spans="1:3" x14ac:dyDescent="0.3">
      <c r="B1" s="7" t="s">
        <v>8385</v>
      </c>
      <c r="C1" s="7" t="s">
        <v>8386</v>
      </c>
    </row>
    <row r="2" spans="1:3" x14ac:dyDescent="0.3">
      <c r="A2" t="s">
        <v>8387</v>
      </c>
      <c r="B2" s="5" t="e">
        <f>AVERAGE(#REF!)</f>
        <v>#REF!</v>
      </c>
      <c r="C2" s="5" t="e">
        <f>AVERAGE(#REF!)</f>
        <v>#REF!</v>
      </c>
    </row>
    <row r="3" spans="1:3" x14ac:dyDescent="0.3">
      <c r="A3" t="s">
        <v>8388</v>
      </c>
      <c r="B3" s="5" t="e">
        <f>MEDIAN(#REF!)</f>
        <v>#REF!</v>
      </c>
      <c r="C3" s="5" t="e">
        <f>MEDIAN(#REF!)</f>
        <v>#REF!</v>
      </c>
    </row>
    <row r="4" spans="1:3" x14ac:dyDescent="0.3">
      <c r="A4" t="s">
        <v>8397</v>
      </c>
      <c r="B4" s="5" t="e">
        <f>_xlfn.STDEV.P(#REF!)</f>
        <v>#REF!</v>
      </c>
      <c r="C4" s="5" t="e">
        <f>_xlfn.STDEV.P(#REF!)</f>
        <v>#REF!</v>
      </c>
    </row>
    <row r="5" spans="1:3" x14ac:dyDescent="0.3">
      <c r="A5" t="s">
        <v>8391</v>
      </c>
      <c r="B5" s="5" t="e">
        <f>_xlfn.QUARTILE.EXC(#REF!, 3)</f>
        <v>#REF!</v>
      </c>
      <c r="C5" s="5" t="e">
        <f>_xlfn.QUARTILE.EXC(#REF!, 3)</f>
        <v>#REF!</v>
      </c>
    </row>
    <row r="6" spans="1:3" x14ac:dyDescent="0.3">
      <c r="A6" t="s">
        <v>8392</v>
      </c>
      <c r="B6" s="5" t="e">
        <f>_xlfn.QUARTILE.EXC(#REF!, 1)</f>
        <v>#REF!</v>
      </c>
      <c r="C6" s="5" t="e">
        <f>_xlfn.QUARTILE.EXC(#REF!, 1)</f>
        <v>#REF!</v>
      </c>
    </row>
    <row r="7" spans="1:3" x14ac:dyDescent="0.3">
      <c r="A7" t="s">
        <v>8393</v>
      </c>
      <c r="B7" s="5" t="e">
        <f>B5-B6</f>
        <v>#REF!</v>
      </c>
      <c r="C7" s="5" t="e">
        <f>C5-C6</f>
        <v>#REF!</v>
      </c>
    </row>
    <row r="8" spans="1:3" x14ac:dyDescent="0.3">
      <c r="B8" s="5"/>
      <c r="C8" s="5"/>
    </row>
    <row r="9" spans="1:3" x14ac:dyDescent="0.3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8390</v>
      </c>
      <c r="B10" s="18" t="e">
        <f>MEDIAN(#REF!)</f>
        <v>#REF!</v>
      </c>
      <c r="C10" s="5" t="e">
        <f>MEDIAN(#REF!)</f>
        <v>#REF!</v>
      </c>
    </row>
    <row r="11" spans="1:3" x14ac:dyDescent="0.3">
      <c r="A11" t="s">
        <v>8397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8395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7C02-E1D0-4541-9474-04B2D65061F6}">
  <dimension ref="A1:F6"/>
  <sheetViews>
    <sheetView workbookViewId="0">
      <selection activeCell="F6" sqref="F6"/>
    </sheetView>
  </sheetViews>
  <sheetFormatPr defaultRowHeight="14.4" x14ac:dyDescent="0.3"/>
  <cols>
    <col min="1" max="1" width="32.6640625" bestFit="1" customWidth="1"/>
    <col min="2" max="2" width="124.88671875" bestFit="1" customWidth="1"/>
    <col min="6" max="6" width="17.88671875" bestFit="1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Kickstarter!B:T,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Kickstarter!B:T,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Kickstarter!B:T,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Kickstarter!B:T,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Almir Omerdic</cp:lastModifiedBy>
  <dcterms:created xsi:type="dcterms:W3CDTF">2017-04-20T15:17:24Z</dcterms:created>
  <dcterms:modified xsi:type="dcterms:W3CDTF">2021-12-24T23:41:50Z</dcterms:modified>
</cp:coreProperties>
</file>