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dotto\"/>
    </mc:Choice>
  </mc:AlternateContent>
  <xr:revisionPtr revIDLastSave="0" documentId="13_ncr:1_{0E093A9E-3AD8-420E-9F2A-E5E0C94EC600}" xr6:coauthVersionLast="46" xr6:coauthVersionMax="46" xr10:uidLastSave="{00000000-0000-0000-0000-000000000000}"/>
  <bookViews>
    <workbookView xWindow="-108" yWindow="-108" windowWidth="23256" windowHeight="12576" xr2:uid="{E6A987FF-90E1-49FC-8E34-192DB323E80C}"/>
  </bookViews>
  <sheets>
    <sheet name="Svilupp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3" i="1" l="1"/>
  <c r="D316" i="1"/>
  <c r="D315" i="1"/>
  <c r="G195" i="1"/>
  <c r="G194" i="1"/>
  <c r="H194" i="1"/>
  <c r="H195" i="1"/>
  <c r="D195" i="1" s="1"/>
  <c r="H193" i="1"/>
  <c r="D193" i="1"/>
  <c r="G193" i="1"/>
  <c r="D52" i="1"/>
  <c r="D15" i="1"/>
  <c r="D13" i="1"/>
  <c r="D524" i="1"/>
  <c r="D525" i="1"/>
  <c r="D471" i="1"/>
  <c r="D472" i="1"/>
  <c r="D473" i="1"/>
  <c r="G314" i="1"/>
  <c r="D314" i="1" s="1"/>
  <c r="G315" i="1"/>
  <c r="G316" i="1"/>
  <c r="G257" i="1"/>
  <c r="D257" i="1" s="1"/>
  <c r="H257" i="1"/>
  <c r="G258" i="1"/>
  <c r="D258" i="1" s="1"/>
  <c r="H258" i="1"/>
  <c r="G259" i="1"/>
  <c r="H259" i="1"/>
  <c r="D259" i="1" s="1"/>
  <c r="G143" i="1"/>
  <c r="D143" i="1" s="1"/>
  <c r="H143" i="1"/>
  <c r="G144" i="1"/>
  <c r="D144" i="1" s="1"/>
  <c r="H144" i="1"/>
  <c r="G145" i="1"/>
  <c r="D145" i="1" s="1"/>
  <c r="H145" i="1"/>
  <c r="D54" i="1"/>
  <c r="D53" i="1"/>
  <c r="D14" i="1"/>
  <c r="D16" i="1"/>
  <c r="D521" i="1"/>
  <c r="D522" i="1"/>
  <c r="D520" i="1"/>
  <c r="D467" i="1"/>
  <c r="D468" i="1"/>
  <c r="D470" i="1"/>
  <c r="G313" i="1"/>
  <c r="H192" i="1"/>
  <c r="D192" i="1" s="1"/>
  <c r="G192" i="1"/>
  <c r="H142" i="1"/>
  <c r="D142" i="1" s="1"/>
  <c r="G142" i="1"/>
  <c r="D51" i="1"/>
  <c r="D194" i="1" l="1"/>
  <c r="D50" i="1"/>
  <c r="D519" i="1" l="1"/>
  <c r="D518" i="1"/>
  <c r="D517" i="1"/>
  <c r="D466" i="1"/>
  <c r="D469" i="1"/>
  <c r="D465" i="1"/>
  <c r="G312" i="1" l="1"/>
  <c r="G311" i="1"/>
  <c r="H311" i="1"/>
  <c r="H310" i="1"/>
  <c r="G256" i="1"/>
  <c r="H256" i="1"/>
  <c r="G255" i="1"/>
  <c r="H255" i="1"/>
  <c r="G254" i="1"/>
  <c r="H254" i="1"/>
  <c r="G253" i="1"/>
  <c r="H253" i="1"/>
  <c r="G191" i="1"/>
  <c r="G190" i="1"/>
  <c r="H190" i="1"/>
  <c r="H191" i="1"/>
  <c r="G189" i="1"/>
  <c r="H189" i="1"/>
  <c r="H188" i="1"/>
  <c r="G188" i="1"/>
  <c r="G187" i="1"/>
  <c r="H187" i="1"/>
  <c r="G141" i="1"/>
  <c r="H141" i="1"/>
  <c r="H140" i="1"/>
  <c r="G140" i="1"/>
  <c r="H139" i="1"/>
  <c r="G139" i="1"/>
  <c r="H138" i="1"/>
  <c r="G138" i="1"/>
  <c r="G137" i="1"/>
  <c r="H137" i="1"/>
  <c r="D312" i="1" l="1"/>
  <c r="D311" i="1"/>
  <c r="D310" i="1"/>
  <c r="D309" i="1"/>
  <c r="D256" i="1"/>
  <c r="D253" i="1"/>
  <c r="D47" i="1"/>
  <c r="D48" i="1"/>
  <c r="D49" i="1"/>
  <c r="D46" i="1"/>
  <c r="D9" i="1"/>
  <c r="D8" i="1"/>
  <c r="D10" i="1"/>
  <c r="D11" i="1"/>
  <c r="D12" i="1"/>
  <c r="D252" i="1" l="1"/>
  <c r="D140" i="1"/>
  <c r="D141" i="1"/>
  <c r="D139" i="1"/>
  <c r="D190" i="1"/>
  <c r="D308" i="1"/>
  <c r="D313" i="1"/>
  <c r="D255" i="1"/>
  <c r="D254" i="1"/>
  <c r="D251" i="1"/>
  <c r="D191" i="1"/>
  <c r="D188" i="1"/>
  <c r="D137" i="1"/>
  <c r="D138" i="1"/>
  <c r="D189" i="1"/>
  <c r="D187" i="1"/>
</calcChain>
</file>

<file path=xl/sharedStrings.xml><?xml version="1.0" encoding="utf-8"?>
<sst xmlns="http://schemas.openxmlformats.org/spreadsheetml/2006/main" count="219" uniqueCount="94">
  <si>
    <t>Periodo</t>
  </si>
  <si>
    <t>Ottimale</t>
  </si>
  <si>
    <t>Completezza informazioni</t>
  </si>
  <si>
    <t>CI</t>
  </si>
  <si>
    <t>Funzioni non implementtate</t>
  </si>
  <si>
    <t>Funzioni implementate</t>
  </si>
  <si>
    <t>Numero errori</t>
  </si>
  <si>
    <t>Numero test effettuati</t>
  </si>
  <si>
    <t>DE</t>
  </si>
  <si>
    <t>Facilità utilizzo</t>
  </si>
  <si>
    <t>Click</t>
  </si>
  <si>
    <t>Densità degli errori</t>
  </si>
  <si>
    <t>SC</t>
  </si>
  <si>
    <t>numero metodi totali</t>
  </si>
  <si>
    <t>numero classi</t>
  </si>
  <si>
    <t>Classe</t>
  </si>
  <si>
    <t>numero metodi</t>
  </si>
  <si>
    <t>Semplicità classi FE</t>
  </si>
  <si>
    <t>Semplicità classi BE</t>
  </si>
  <si>
    <t>Semplicità funzioni FE</t>
  </si>
  <si>
    <t>numero parametri totali</t>
  </si>
  <si>
    <t>numero funzioni</t>
  </si>
  <si>
    <t>SF</t>
  </si>
  <si>
    <t>Semplicità funzioni BE</t>
  </si>
  <si>
    <t>Facilità apprendimento</t>
  </si>
  <si>
    <t>Minuti</t>
  </si>
  <si>
    <t>CartListSection</t>
  </si>
  <si>
    <t>CartProductList</t>
  </si>
  <si>
    <t>PayButton</t>
  </si>
  <si>
    <t>PayButtonContent</t>
  </si>
  <si>
    <t>CategoryList</t>
  </si>
  <si>
    <t>CategoryListSection</t>
  </si>
  <si>
    <t>DashboardLinks</t>
  </si>
  <si>
    <t>ModifyProductForm</t>
  </si>
  <si>
    <t>NewCategoryForm</t>
  </si>
  <si>
    <t>NewProductForm</t>
  </si>
  <si>
    <t>OldProductInformations</t>
  </si>
  <si>
    <t>OrderList</t>
  </si>
  <si>
    <t>OrderSection</t>
  </si>
  <si>
    <t>ProductList</t>
  </si>
  <si>
    <t>ProductSection</t>
  </si>
  <si>
    <t>OrderDetails</t>
  </si>
  <si>
    <t>CartSection</t>
  </si>
  <si>
    <t>AddToCartList</t>
  </si>
  <si>
    <t>CategoryProductList</t>
  </si>
  <si>
    <t>ListingSection</t>
  </si>
  <si>
    <t>ModifyProfileForm</t>
  </si>
  <si>
    <t>ProfileButton</t>
  </si>
  <si>
    <t>ProfileInfoForm</t>
  </si>
  <si>
    <t>SearchBar</t>
  </si>
  <si>
    <t>SearchBarSection</t>
  </si>
  <si>
    <t>Fetcher</t>
  </si>
  <si>
    <t>ModifyProducPage</t>
  </si>
  <si>
    <t>Dashboard</t>
  </si>
  <si>
    <t>OrderPage</t>
  </si>
  <si>
    <t>ProducPage</t>
  </si>
  <si>
    <t>ProductListingPage</t>
  </si>
  <si>
    <t>EditProfile</t>
  </si>
  <si>
    <t>ProfilePage</t>
  </si>
  <si>
    <t>SearchPage</t>
  </si>
  <si>
    <t>CategoryListHome</t>
  </si>
  <si>
    <t>JustCreateProduct</t>
  </si>
  <si>
    <t>Order</t>
  </si>
  <si>
    <t>ProductImage</t>
  </si>
  <si>
    <t>ProductInCart</t>
  </si>
  <si>
    <t>Profile</t>
  </si>
  <si>
    <t>StoredProduct</t>
  </si>
  <si>
    <t>Cart</t>
  </si>
  <si>
    <t>Category</t>
  </si>
  <si>
    <t>Product</t>
  </si>
  <si>
    <t>User</t>
  </si>
  <si>
    <t>Dimensione gerarchia</t>
  </si>
  <si>
    <t>A</t>
  </si>
  <si>
    <t>PA</t>
  </si>
  <si>
    <t>PD</t>
  </si>
  <si>
    <t>VC</t>
  </si>
  <si>
    <t>Accettabile</t>
  </si>
  <si>
    <t>Sito per utente non loggato</t>
  </si>
  <si>
    <t>Sito per cliente</t>
  </si>
  <si>
    <t>Sito per venditore</t>
  </si>
  <si>
    <t>Facilità comprensione FE</t>
  </si>
  <si>
    <t>FC</t>
  </si>
  <si>
    <t>linee commenti</t>
  </si>
  <si>
    <t>linee codice</t>
  </si>
  <si>
    <t>Facilità comprensione BE</t>
  </si>
  <si>
    <t>Incremento 5</t>
  </si>
  <si>
    <t>Incremento 6</t>
  </si>
  <si>
    <t>Incremento 7</t>
  </si>
  <si>
    <t>Incremento 8</t>
  </si>
  <si>
    <t>Incremento 9</t>
  </si>
  <si>
    <t>Incremento 10</t>
  </si>
  <si>
    <t>Incremento 11</t>
  </si>
  <si>
    <t>Incremento 12</t>
  </si>
  <si>
    <t>Incremento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</si>
</sst>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_ ;[Red]\-#,##0\ 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1" fillId="4" borderId="1" xfId="0" applyFont="1" applyFill="1" applyBorder="1"/>
    <xf numFmtId="9" fontId="0" fillId="0" borderId="1" xfId="0" applyNumberFormat="1" applyBorder="1"/>
    <xf numFmtId="0" fontId="1" fillId="0" borderId="0" xfId="0" applyFont="1" applyFill="1" applyBorder="1"/>
    <xf numFmtId="165" fontId="0" fillId="0" borderId="0" xfId="0" applyNumberFormat="1" applyFill="1" applyBorder="1"/>
    <xf numFmtId="1" fontId="0" fillId="0" borderId="1" xfId="0" applyNumberFormat="1" applyBorder="1"/>
    <xf numFmtId="166" fontId="0" fillId="0" borderId="1" xfId="0" applyNumberFormat="1" applyBorder="1"/>
    <xf numFmtId="1" fontId="0" fillId="0" borderId="0" xfId="0" applyNumberFormat="1" applyFill="1" applyBorder="1"/>
    <xf numFmtId="166" fontId="0" fillId="0" borderId="0" xfId="0" applyNumberFormat="1" applyFill="1" applyBorder="1"/>
    <xf numFmtId="9" fontId="0" fillId="0" borderId="0" xfId="0" applyNumberFormat="1" applyFill="1" applyBorder="1"/>
    <xf numFmtId="0" fontId="0" fillId="0" borderId="0" xfId="0" applyFill="1" applyBorder="1"/>
    <xf numFmtId="1" fontId="0" fillId="0" borderId="2" xfId="0" applyNumberFormat="1" applyFill="1" applyBorder="1"/>
    <xf numFmtId="49" fontId="0" fillId="0" borderId="1" xfId="0" applyNumberFormat="1" applyBorder="1"/>
    <xf numFmtId="0" fontId="0" fillId="0" borderId="1" xfId="0" applyBorder="1"/>
    <xf numFmtId="49" fontId="0" fillId="0" borderId="3" xfId="0" applyNumberFormat="1" applyBorder="1"/>
    <xf numFmtId="0" fontId="0" fillId="0" borderId="3" xfId="0" applyBorder="1"/>
    <xf numFmtId="0" fontId="0" fillId="0" borderId="0" xfId="0" applyBorder="1"/>
    <xf numFmtId="166" fontId="0" fillId="0" borderId="0" xfId="0" applyNumberFormat="1" applyBorder="1"/>
    <xf numFmtId="1" fontId="0" fillId="0" borderId="0" xfId="0" applyNumberFormat="1" applyBorder="1"/>
    <xf numFmtId="49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Completezza informazioni</a:t>
            </a:r>
          </a:p>
        </c:rich>
      </c:tx>
      <c:layout>
        <c:manualLayout>
          <c:xMode val="edge"/>
          <c:yMode val="edge"/>
          <c:x val="0.37358596462892674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Sviluppo!$D$7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Sviluppo!$C$8:$C$16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Sviluppo!$D$8:$D$16</c:f>
              <c:numCache>
                <c:formatCode>0%</c:formatCode>
                <c:ptCount val="9"/>
                <c:pt idx="0">
                  <c:v>0.4</c:v>
                </c:pt>
                <c:pt idx="1">
                  <c:v>0.42000000000000004</c:v>
                </c:pt>
                <c:pt idx="2">
                  <c:v>0.53</c:v>
                </c:pt>
                <c:pt idx="3">
                  <c:v>0.7</c:v>
                </c:pt>
                <c:pt idx="4">
                  <c:v>0.85</c:v>
                </c:pt>
                <c:pt idx="5">
                  <c:v>0.92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F-4CDA-AA55-A8BEB2BA4F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91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Sviluppo!$E$7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Sviluppo!$C$8:$C$16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Sviluppo!$E$8:$E$16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F-4CDA-AA55-A8BEB2BA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</a:t>
            </a:r>
            <a:r>
              <a:rPr lang="it-IT" baseline="0"/>
              <a:t> comprensione Front-end</a:t>
            </a:r>
            <a:endParaRPr lang="it-IT"/>
          </a:p>
        </c:rich>
      </c:tx>
      <c:layout>
        <c:manualLayout>
          <c:xMode val="edge"/>
          <c:yMode val="edge"/>
          <c:x val="0.2726470370781117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Sviluppo!$D$464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Sviluppo!$C$465:$C$473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Sviluppo!$D$465:$D$473</c:f>
              <c:numCache>
                <c:formatCode>0%</c:formatCode>
                <c:ptCount val="9"/>
                <c:pt idx="0">
                  <c:v>0.1</c:v>
                </c:pt>
                <c:pt idx="1">
                  <c:v>6.6666666666666666E-2</c:v>
                </c:pt>
                <c:pt idx="2">
                  <c:v>0.125</c:v>
                </c:pt>
                <c:pt idx="3">
                  <c:v>0.1</c:v>
                </c:pt>
                <c:pt idx="4">
                  <c:v>0.1</c:v>
                </c:pt>
                <c:pt idx="5">
                  <c:v>0.1053484602917342</c:v>
                </c:pt>
                <c:pt idx="6">
                  <c:v>0.1053484602917342</c:v>
                </c:pt>
                <c:pt idx="7">
                  <c:v>0.1053484602917342</c:v>
                </c:pt>
                <c:pt idx="8">
                  <c:v>0.1053484602917342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3-42F6-852F-DA376FF23324}"/>
            </c:ext>
          </c:extLst>
        </c:ser>
        <c:ser>
          <c:idx val="1"/>
          <c:order val="1"/>
          <c:tx>
            <c:strRef>
              <c:f>Sviluppo!$E$464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Sviluppo!$C$465:$C$473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Sviluppo!$E$465:$E$473</c:f>
              <c:numCache>
                <c:formatCode>0%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33-42F6-852F-DA376FF23324}"/>
            </c:ext>
          </c:extLst>
        </c:ser>
        <c:ser>
          <c:idx val="2"/>
          <c:order val="2"/>
          <c:tx>
            <c:strRef>
              <c:f>Sviluppo!$F$464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Sviluppo!$C$465:$C$473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Sviluppo!$F$465:$F$473</c:f>
              <c:numCache>
                <c:formatCode>0%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33-42F6-852F-DA376FF23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</a:t>
            </a:r>
            <a:r>
              <a:rPr lang="it-IT" baseline="0"/>
              <a:t> comprensione Back-end</a:t>
            </a:r>
            <a:endParaRPr lang="it-IT"/>
          </a:p>
        </c:rich>
      </c:tx>
      <c:layout>
        <c:manualLayout>
          <c:xMode val="edge"/>
          <c:yMode val="edge"/>
          <c:x val="0.2726470370781117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Sviluppo!$D$516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Sviluppo!$C$517:$C$525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Sviluppo!$D$517:$D$525</c:f>
              <c:numCache>
                <c:formatCode>0%</c:formatCode>
                <c:ptCount val="9"/>
                <c:pt idx="0">
                  <c:v>0.05</c:v>
                </c:pt>
                <c:pt idx="1">
                  <c:v>2.8571428571428571E-2</c:v>
                </c:pt>
                <c:pt idx="2">
                  <c:v>0.12857142857142856</c:v>
                </c:pt>
                <c:pt idx="3">
                  <c:v>7.1428571428571425E-2</c:v>
                </c:pt>
                <c:pt idx="4">
                  <c:v>7.1428571428571425E-2</c:v>
                </c:pt>
                <c:pt idx="5">
                  <c:v>0.10337972166998012</c:v>
                </c:pt>
                <c:pt idx="6">
                  <c:v>9.2776673293571907E-2</c:v>
                </c:pt>
                <c:pt idx="7">
                  <c:v>0.10337972166998012</c:v>
                </c:pt>
                <c:pt idx="8">
                  <c:v>0.10337972166998012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A-4990-8C9A-42CB0C98D324}"/>
            </c:ext>
          </c:extLst>
        </c:ser>
        <c:ser>
          <c:idx val="1"/>
          <c:order val="1"/>
          <c:tx>
            <c:strRef>
              <c:f>Sviluppo!$E$516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Sviluppo!$C$517:$C$525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Sviluppo!$E$517:$E$525</c:f>
              <c:numCache>
                <c:formatCode>0%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A-4990-8C9A-42CB0C98D324}"/>
            </c:ext>
          </c:extLst>
        </c:ser>
        <c:ser>
          <c:idx val="2"/>
          <c:order val="2"/>
          <c:tx>
            <c:strRef>
              <c:f>Sviluppo!$F$516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Sviluppo!$C$517:$C$525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Sviluppo!$F$517:$F$525</c:f>
              <c:numCache>
                <c:formatCode>0%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A-4990-8C9A-42CB0C98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Densità</a:t>
            </a:r>
            <a:r>
              <a:rPr lang="it-IT" baseline="0"/>
              <a:t> degli errori</a:t>
            </a:r>
            <a:endParaRPr lang="it-IT"/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Sviluppo!$F$45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cat>
            <c:strRef>
              <c:f>Sviluppo!$C$46:$C$54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Sviluppo!$F$46:$F$54</c:f>
              <c:numCache>
                <c:formatCode>0%</c:formatCode>
                <c:ptCount val="9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D-44FF-9EF7-547C07D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Sviluppo!$D$45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Sviluppo!$C$46:$C$54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Sviluppo!$D$46:$D$54</c:f>
              <c:numCache>
                <c:formatCode>0%</c:formatCode>
                <c:ptCount val="9"/>
                <c:pt idx="0">
                  <c:v>0.1111111111111111</c:v>
                </c:pt>
                <c:pt idx="1">
                  <c:v>8.3333333333333329E-2</c:v>
                </c:pt>
                <c:pt idx="2">
                  <c:v>9.6774193548387094E-2</c:v>
                </c:pt>
                <c:pt idx="3">
                  <c:v>4.8387096774193547E-2</c:v>
                </c:pt>
                <c:pt idx="4">
                  <c:v>4.8387096774193547E-2</c:v>
                </c:pt>
                <c:pt idx="5">
                  <c:v>0</c:v>
                </c:pt>
                <c:pt idx="6">
                  <c:v>3.8461538461538464E-2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D-44FF-9EF7-547C07D9E375}"/>
            </c:ext>
          </c:extLst>
        </c:ser>
        <c:ser>
          <c:idx val="1"/>
          <c:order val="1"/>
          <c:tx>
            <c:strRef>
              <c:f>Sviluppo!$E$45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Sviluppo!$C$46:$C$54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Sviluppo!$E$46:$E$54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D-44FF-9EF7-547C07D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di utilizzo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Sviluppo!$F$89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Sviluppo!$C$90:$C$98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Sviluppo!$F$90:$F$98</c:f>
              <c:numCache>
                <c:formatCode>0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Sviluppo!$E$89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Sviluppo!$C$90:$C$98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Sviluppo!$E$90:$E$98</c:f>
              <c:numCache>
                <c:formatCode>0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Sviluppo!$D$89</c:f>
              <c:strCache>
                <c:ptCount val="1"/>
                <c:pt idx="0">
                  <c:v>Click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Sviluppo!$C$90:$C$98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Sviluppo!$D$90:$D$98</c:f>
              <c:numCache>
                <c:formatCode>0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click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classi Front-end</a:t>
            </a:r>
          </a:p>
        </c:rich>
      </c:tx>
      <c:layout>
        <c:manualLayout>
          <c:xMode val="edge"/>
          <c:yMode val="edge"/>
          <c:x val="0.35122056421269027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Sviluppo!$F$136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Sviluppo!$C$137:$C$145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Sviluppo!$F$137:$F$145</c:f>
              <c:numCache>
                <c:formatCode>0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Sviluppo!$E$136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Sviluppo!$C$137:$C$145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Sviluppo!$E$137:$E$145</c:f>
              <c:numCache>
                <c:formatCode>0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Sviluppo!$D$136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Sviluppo!$C$137:$C$145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Sviluppo!$D$137:$D$145</c:f>
              <c:numCache>
                <c:formatCode>0</c:formatCode>
                <c:ptCount val="9"/>
                <c:pt idx="0">
                  <c:v>1.8181818181818181</c:v>
                </c:pt>
                <c:pt idx="1">
                  <c:v>1.6923076923076923</c:v>
                </c:pt>
                <c:pt idx="2">
                  <c:v>1.7333333333333334</c:v>
                </c:pt>
                <c:pt idx="3">
                  <c:v>1.6818181818181819</c:v>
                </c:pt>
                <c:pt idx="4">
                  <c:v>1.5714285714285714</c:v>
                </c:pt>
                <c:pt idx="5">
                  <c:v>1.3777777777777778</c:v>
                </c:pt>
                <c:pt idx="6">
                  <c:v>1.3777777777777778</c:v>
                </c:pt>
                <c:pt idx="7">
                  <c:v>1.2727272727272727</c:v>
                </c:pt>
                <c:pt idx="8">
                  <c:v>1.2790697674418605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classi Back-end</a:t>
            </a:r>
          </a:p>
        </c:rich>
      </c:tx>
      <c:layout>
        <c:manualLayout>
          <c:xMode val="edge"/>
          <c:yMode val="edge"/>
          <c:x val="0.33345873014079841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Sviluppo!$F$186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Sviluppo!$C$187:$C$195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Sviluppo!$F$187:$F$195</c:f>
              <c:numCache>
                <c:formatCode>0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Sviluppo!$E$186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Sviluppo!$C$187:$C$195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Sviluppo!$E$187:$E$195</c:f>
              <c:numCache>
                <c:formatCode>0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Sviluppo!$D$186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Sviluppo!$C$187:$C$195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Sviluppo!$D$187:$D$195</c:f>
              <c:numCache>
                <c:formatCode>0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6.5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2.6666666666666665</c:v>
                </c:pt>
                <c:pt idx="8">
                  <c:v>2.6666666666666665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funzioni Front-end</a:t>
            </a:r>
          </a:p>
        </c:rich>
      </c:tx>
      <c:layout>
        <c:manualLayout>
          <c:xMode val="edge"/>
          <c:yMode val="edge"/>
          <c:x val="0.33913148902931556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Sviluppo!$F$250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Sviluppo!$C$251:$C$259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Sviluppo!$F$251:$F$259</c:f>
              <c:numCache>
                <c:formatCode>0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Sviluppo!$E$250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Sviluppo!$C$251:$C$259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Sviluppo!$E$251:$E$259</c:f>
              <c:numCache>
                <c:formatCode>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Sviluppo!$D$250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Sviluppo!$C$251:$C$259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Sviluppo!$D$251:$D$259</c:f>
              <c:numCache>
                <c:formatCode>0</c:formatCode>
                <c:ptCount val="9"/>
                <c:pt idx="0">
                  <c:v>0.70588235294117652</c:v>
                </c:pt>
                <c:pt idx="1">
                  <c:v>1.2857142857142858</c:v>
                </c:pt>
                <c:pt idx="2">
                  <c:v>1.553191489361702</c:v>
                </c:pt>
                <c:pt idx="3">
                  <c:v>1.56</c:v>
                </c:pt>
                <c:pt idx="4">
                  <c:v>1.5535714285714286</c:v>
                </c:pt>
                <c:pt idx="5">
                  <c:v>1.5614035087719298</c:v>
                </c:pt>
                <c:pt idx="6">
                  <c:v>1.5614035087719298</c:v>
                </c:pt>
                <c:pt idx="7">
                  <c:v>1.5614035087719298</c:v>
                </c:pt>
                <c:pt idx="8">
                  <c:v>1.5614035087719298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funzioni Back-end</a:t>
            </a:r>
          </a:p>
        </c:rich>
      </c:tx>
      <c:layout>
        <c:manualLayout>
          <c:xMode val="edge"/>
          <c:yMode val="edge"/>
          <c:x val="0.3198248478883321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Sviluppo!$F$307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Sviluppo!$C$308:$C$316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Sviluppo!$F$308:$F$316</c:f>
              <c:numCache>
                <c:formatCode>0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Sviluppo!$E$307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Sviluppo!$C$308:$C$316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Sviluppo!$E$308:$E$316</c:f>
              <c:numCache>
                <c:formatCode>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Sviluppo!$D$307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Sviluppo!$C$308:$C$316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Sviluppo!$D$308:$D$316</c:f>
              <c:numCache>
                <c:formatCode>0</c:formatCode>
                <c:ptCount val="9"/>
                <c:pt idx="0">
                  <c:v>0.91304347826086951</c:v>
                </c:pt>
                <c:pt idx="1">
                  <c:v>1.0689655172413792</c:v>
                </c:pt>
                <c:pt idx="2">
                  <c:v>0.91666666666666663</c:v>
                </c:pt>
                <c:pt idx="3">
                  <c:v>1.4098360655737705</c:v>
                </c:pt>
                <c:pt idx="4">
                  <c:v>1.4098360655737705</c:v>
                </c:pt>
                <c:pt idx="5">
                  <c:v>1.5</c:v>
                </c:pt>
                <c:pt idx="6">
                  <c:v>1.476923076923077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di apprendimento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Sviluppo!$F$368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Sviluppo!$C$369:$C$377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Sviluppo!$F$369:$F$377</c:f>
              <c:numCache>
                <c:formatCode>0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Sviluppo!$E$368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Sviluppo!$C$369:$C$377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Sviluppo!$E$369:$E$377</c:f>
              <c:numCache>
                <c:formatCode>0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Sviluppo!$D$368</c:f>
              <c:strCache>
                <c:ptCount val="1"/>
                <c:pt idx="0">
                  <c:v>Minuti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Sviluppo!$C$369:$C$377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Sviluppo!$D$369:$D$377</c:f>
              <c:numCache>
                <c:formatCode>0</c:formatCode>
                <c:ptCount val="9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minuti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Dimensione</a:t>
            </a:r>
            <a:r>
              <a:rPr lang="it-IT" baseline="0"/>
              <a:t> gerarchia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3"/>
          <c:order val="3"/>
          <c:tx>
            <c:v>Accettabile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Sviluppo!$I$418:$I$420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2"/>
          <c:order val="2"/>
          <c:tx>
            <c:v>Ottimale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Sviluppo!$H$418:$H$420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27544"/>
        <c:axId val="520530744"/>
      </c:areaChart>
      <c:barChart>
        <c:barDir val="col"/>
        <c:grouping val="clustered"/>
        <c:varyColors val="0"/>
        <c:ser>
          <c:idx val="0"/>
          <c:order val="0"/>
          <c:tx>
            <c:v>PD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Sviluppo!$F$418:$F$420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D-4965-9E16-F2F95E63B02D}"/>
            </c:ext>
          </c:extLst>
        </c:ser>
        <c:ser>
          <c:idx val="1"/>
          <c:order val="1"/>
          <c:tx>
            <c:v>VC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Sviluppo!$G$418:$G$420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907192"/>
        <c:axId val="365909112"/>
      </c:bar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Profondità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20530744"/>
        <c:scaling>
          <c:orientation val="minMax"/>
          <c:max val="9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527544"/>
        <c:crosses val="max"/>
        <c:crossBetween val="between"/>
      </c:valAx>
      <c:catAx>
        <c:axId val="520527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530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19</xdr:row>
      <xdr:rowOff>76200</xdr:rowOff>
    </xdr:from>
    <xdr:to>
      <xdr:col>6</xdr:col>
      <xdr:colOff>274320</xdr:colOff>
      <xdr:row>38</xdr:row>
      <xdr:rowOff>50280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ED1C104-DD2D-4C26-AB4F-4E0553F9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5</xdr:col>
      <xdr:colOff>1569720</xdr:colOff>
      <xdr:row>78</xdr:row>
      <xdr:rowOff>156960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5740A34-DAE7-4DCE-99BA-83F6ECA45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106</xdr:row>
      <xdr:rowOff>0</xdr:rowOff>
    </xdr:from>
    <xdr:to>
      <xdr:col>6</xdr:col>
      <xdr:colOff>297480</xdr:colOff>
      <xdr:row>124</xdr:row>
      <xdr:rowOff>156960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EB4577-151D-4F4F-AD47-2456F6B5E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157</xdr:row>
      <xdr:rowOff>0</xdr:rowOff>
    </xdr:from>
    <xdr:to>
      <xdr:col>6</xdr:col>
      <xdr:colOff>68580</xdr:colOff>
      <xdr:row>175</xdr:row>
      <xdr:rowOff>156960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5E48386-98FC-43DD-80B8-48777FFBB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205</xdr:row>
      <xdr:rowOff>0</xdr:rowOff>
    </xdr:from>
    <xdr:to>
      <xdr:col>5</xdr:col>
      <xdr:colOff>1554480</xdr:colOff>
      <xdr:row>223</xdr:row>
      <xdr:rowOff>156960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E1F827D-0C01-4FCC-A089-D0E71B6F0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6</xdr:col>
      <xdr:colOff>22860</xdr:colOff>
      <xdr:row>290</xdr:row>
      <xdr:rowOff>156960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51532D7-8154-4C4B-A930-0AD81CBD3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76200</xdr:colOff>
      <xdr:row>330</xdr:row>
      <xdr:rowOff>99060</xdr:rowOff>
    </xdr:from>
    <xdr:to>
      <xdr:col>6</xdr:col>
      <xdr:colOff>60960</xdr:colOff>
      <xdr:row>349</xdr:row>
      <xdr:rowOff>73140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369555C-B263-454D-970D-EF685016C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387</xdr:row>
      <xdr:rowOff>0</xdr:rowOff>
    </xdr:from>
    <xdr:to>
      <xdr:col>6</xdr:col>
      <xdr:colOff>297480</xdr:colOff>
      <xdr:row>405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90487CE-52A7-4C86-BF90-CBBABC16E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518160</xdr:colOff>
      <xdr:row>427</xdr:row>
      <xdr:rowOff>167640</xdr:rowOff>
    </xdr:from>
    <xdr:to>
      <xdr:col>6</xdr:col>
      <xdr:colOff>1242060</xdr:colOff>
      <xdr:row>446</xdr:row>
      <xdr:rowOff>140970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BCAF00D-E5D6-4F7F-972D-F45864F6F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</xdr:colOff>
      <xdr:row>484</xdr:row>
      <xdr:rowOff>0</xdr:rowOff>
    </xdr:from>
    <xdr:to>
      <xdr:col>5</xdr:col>
      <xdr:colOff>1583766</xdr:colOff>
      <xdr:row>502</xdr:row>
      <xdr:rowOff>156960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24661C5-9D12-40D2-83D5-53275C236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541</xdr:row>
      <xdr:rowOff>0</xdr:rowOff>
    </xdr:from>
    <xdr:to>
      <xdr:col>5</xdr:col>
      <xdr:colOff>1606176</xdr:colOff>
      <xdr:row>559</xdr:row>
      <xdr:rowOff>156960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916D9BA-D237-4026-9289-949E7C79B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4DE7-87B1-4CD4-B318-8D739C70AC78}">
  <dimension ref="C6:L527"/>
  <sheetViews>
    <sheetView tabSelected="1" topLeftCell="A49" zoomScale="102" zoomScaleNormal="102" workbookViewId="0">
      <selection activeCell="I443" sqref="I443"/>
    </sheetView>
  </sheetViews>
  <sheetFormatPr defaultRowHeight="14.4" x14ac:dyDescent="0.3"/>
  <cols>
    <col min="3" max="3" width="37" customWidth="1"/>
    <col min="6" max="6" width="23.6640625" customWidth="1"/>
    <col min="7" max="7" width="24.77734375" customWidth="1"/>
    <col min="8" max="8" width="22.5546875" customWidth="1"/>
    <col min="9" max="9" width="16.88671875" customWidth="1"/>
    <col min="10" max="10" width="14.33203125" customWidth="1"/>
    <col min="11" max="11" width="18.77734375" customWidth="1"/>
    <col min="12" max="12" width="16.21875" customWidth="1"/>
  </cols>
  <sheetData>
    <row r="6" spans="3:8" x14ac:dyDescent="0.3">
      <c r="C6" s="1" t="s">
        <v>2</v>
      </c>
      <c r="D6" s="2"/>
      <c r="E6" s="2"/>
      <c r="G6" s="3"/>
    </row>
    <row r="7" spans="3:8" x14ac:dyDescent="0.3">
      <c r="C7" s="4" t="s">
        <v>0</v>
      </c>
      <c r="D7" s="5" t="s">
        <v>3</v>
      </c>
      <c r="E7" s="5" t="s">
        <v>1</v>
      </c>
      <c r="F7" s="5" t="s">
        <v>4</v>
      </c>
      <c r="G7" s="5" t="s">
        <v>5</v>
      </c>
      <c r="H7" s="7"/>
    </row>
    <row r="8" spans="3:8" x14ac:dyDescent="0.3">
      <c r="C8" s="16" t="s">
        <v>85</v>
      </c>
      <c r="D8" s="6">
        <f>(1-F8/G8)</f>
        <v>0.4</v>
      </c>
      <c r="E8" s="6">
        <v>1</v>
      </c>
      <c r="F8" s="9">
        <v>60</v>
      </c>
      <c r="G8" s="9">
        <v>100</v>
      </c>
      <c r="H8" s="8"/>
    </row>
    <row r="9" spans="3:8" x14ac:dyDescent="0.3">
      <c r="C9" s="16" t="s">
        <v>86</v>
      </c>
      <c r="D9" s="6">
        <f>(1-F9/G9)</f>
        <v>0.42000000000000004</v>
      </c>
      <c r="E9" s="6">
        <v>1</v>
      </c>
      <c r="F9" s="9">
        <v>58</v>
      </c>
      <c r="G9" s="9">
        <v>100</v>
      </c>
      <c r="H9" s="8"/>
    </row>
    <row r="10" spans="3:8" x14ac:dyDescent="0.3">
      <c r="C10" s="16" t="s">
        <v>87</v>
      </c>
      <c r="D10" s="6">
        <f t="shared" ref="D10:D12" si="0">(1-F10/G10)</f>
        <v>0.53</v>
      </c>
      <c r="E10" s="6">
        <v>1</v>
      </c>
      <c r="F10" s="9">
        <v>47</v>
      </c>
      <c r="G10" s="9">
        <v>100</v>
      </c>
      <c r="H10" s="8"/>
    </row>
    <row r="11" spans="3:8" x14ac:dyDescent="0.3">
      <c r="C11" s="16" t="s">
        <v>88</v>
      </c>
      <c r="D11" s="6">
        <f t="shared" si="0"/>
        <v>0.7</v>
      </c>
      <c r="E11" s="6">
        <v>1</v>
      </c>
      <c r="F11" s="9">
        <v>30</v>
      </c>
      <c r="G11" s="9">
        <v>100</v>
      </c>
      <c r="H11" s="8"/>
    </row>
    <row r="12" spans="3:8" x14ac:dyDescent="0.3">
      <c r="C12" s="16" t="s">
        <v>89</v>
      </c>
      <c r="D12" s="6">
        <f t="shared" si="0"/>
        <v>0.85</v>
      </c>
      <c r="E12" s="6">
        <v>1</v>
      </c>
      <c r="F12" s="9">
        <v>15</v>
      </c>
      <c r="G12" s="9">
        <v>100</v>
      </c>
    </row>
    <row r="13" spans="3:8" x14ac:dyDescent="0.3">
      <c r="C13" s="23" t="s">
        <v>90</v>
      </c>
      <c r="D13" s="6">
        <f>(1-F13/G13)</f>
        <v>0.92</v>
      </c>
      <c r="E13" s="6">
        <v>1</v>
      </c>
      <c r="F13" s="9">
        <v>8</v>
      </c>
      <c r="G13" s="9">
        <v>100</v>
      </c>
    </row>
    <row r="14" spans="3:8" x14ac:dyDescent="0.3">
      <c r="C14" s="23" t="s">
        <v>91</v>
      </c>
      <c r="D14" s="6">
        <f t="shared" ref="D14:D16" si="1">(1-F14/G14)</f>
        <v>0.98</v>
      </c>
      <c r="E14" s="6">
        <v>1</v>
      </c>
      <c r="F14" s="9">
        <v>2</v>
      </c>
      <c r="G14" s="9">
        <v>100</v>
      </c>
    </row>
    <row r="15" spans="3:8" x14ac:dyDescent="0.3">
      <c r="C15" s="23" t="s">
        <v>92</v>
      </c>
      <c r="D15" s="6">
        <f>(1-F15/G15)</f>
        <v>1</v>
      </c>
      <c r="E15" s="6">
        <v>1</v>
      </c>
      <c r="F15" s="9">
        <v>0</v>
      </c>
      <c r="G15" s="9">
        <v>100</v>
      </c>
    </row>
    <row r="16" spans="3:8" x14ac:dyDescent="0.3">
      <c r="C16" s="23" t="s">
        <v>93</v>
      </c>
      <c r="D16" s="6">
        <f t="shared" si="1"/>
        <v>1</v>
      </c>
      <c r="E16" s="6">
        <v>1</v>
      </c>
      <c r="F16" s="9">
        <v>0</v>
      </c>
      <c r="G16" s="9">
        <v>100</v>
      </c>
    </row>
    <row r="17" spans="3:7" x14ac:dyDescent="0.3">
      <c r="C17" s="14"/>
      <c r="D17" s="13"/>
      <c r="E17" s="13"/>
      <c r="F17" s="11"/>
      <c r="G17" s="11"/>
    </row>
    <row r="18" spans="3:7" x14ac:dyDescent="0.3">
      <c r="C18" s="12"/>
      <c r="D18" s="13"/>
      <c r="E18" s="13"/>
      <c r="F18" s="11"/>
      <c r="G18" s="11"/>
    </row>
    <row r="44" spans="3:8" x14ac:dyDescent="0.3">
      <c r="C44" s="1" t="s">
        <v>11</v>
      </c>
      <c r="D44" s="2"/>
      <c r="E44" s="2"/>
      <c r="G44" s="3"/>
    </row>
    <row r="45" spans="3:8" x14ac:dyDescent="0.3">
      <c r="C45" s="4" t="s">
        <v>0</v>
      </c>
      <c r="D45" s="5" t="s">
        <v>8</v>
      </c>
      <c r="E45" s="5" t="s">
        <v>1</v>
      </c>
      <c r="F45" s="5" t="s">
        <v>76</v>
      </c>
      <c r="G45" s="5" t="s">
        <v>6</v>
      </c>
      <c r="H45" s="5" t="s">
        <v>7</v>
      </c>
    </row>
    <row r="46" spans="3:8" x14ac:dyDescent="0.3">
      <c r="C46" s="16" t="s">
        <v>85</v>
      </c>
      <c r="D46" s="6">
        <f>(G46/H46)</f>
        <v>0.1111111111111111</v>
      </c>
      <c r="E46" s="6">
        <v>0</v>
      </c>
      <c r="F46" s="6">
        <v>0.15</v>
      </c>
      <c r="G46" s="9">
        <v>5</v>
      </c>
      <c r="H46" s="9">
        <v>45</v>
      </c>
    </row>
    <row r="47" spans="3:8" x14ac:dyDescent="0.3">
      <c r="C47" s="16" t="s">
        <v>86</v>
      </c>
      <c r="D47" s="6">
        <f t="shared" ref="D47:D49" si="2">(G47/H47)</f>
        <v>8.3333333333333329E-2</v>
      </c>
      <c r="E47" s="6">
        <v>0</v>
      </c>
      <c r="F47" s="6">
        <v>0.15</v>
      </c>
      <c r="G47" s="9">
        <v>5</v>
      </c>
      <c r="H47" s="9">
        <v>60</v>
      </c>
    </row>
    <row r="48" spans="3:8" x14ac:dyDescent="0.3">
      <c r="C48" s="16" t="s">
        <v>87</v>
      </c>
      <c r="D48" s="6">
        <f t="shared" si="2"/>
        <v>9.6774193548387094E-2</v>
      </c>
      <c r="E48" s="6">
        <v>0</v>
      </c>
      <c r="F48" s="6">
        <v>0.15</v>
      </c>
      <c r="G48" s="9">
        <v>6</v>
      </c>
      <c r="H48" s="9">
        <v>62</v>
      </c>
    </row>
    <row r="49" spans="3:8" x14ac:dyDescent="0.3">
      <c r="C49" s="16" t="s">
        <v>88</v>
      </c>
      <c r="D49" s="6">
        <f t="shared" si="2"/>
        <v>4.8387096774193547E-2</v>
      </c>
      <c r="E49" s="6">
        <v>0</v>
      </c>
      <c r="F49" s="6">
        <v>0.15</v>
      </c>
      <c r="G49" s="9">
        <v>3</v>
      </c>
      <c r="H49" s="9">
        <v>62</v>
      </c>
    </row>
    <row r="50" spans="3:8" x14ac:dyDescent="0.3">
      <c r="C50" s="16" t="s">
        <v>89</v>
      </c>
      <c r="D50" s="6">
        <f>(G50/H50)</f>
        <v>4.8387096774193547E-2</v>
      </c>
      <c r="E50" s="6">
        <v>0</v>
      </c>
      <c r="F50" s="6">
        <v>0.15</v>
      </c>
      <c r="G50" s="9">
        <v>3</v>
      </c>
      <c r="H50" s="9">
        <v>62</v>
      </c>
    </row>
    <row r="51" spans="3:8" x14ac:dyDescent="0.3">
      <c r="C51" s="23" t="s">
        <v>90</v>
      </c>
      <c r="D51" s="6">
        <f>(G51/H51)</f>
        <v>0</v>
      </c>
      <c r="E51" s="6">
        <v>0</v>
      </c>
      <c r="F51" s="6">
        <v>0.15</v>
      </c>
      <c r="G51" s="9">
        <v>0</v>
      </c>
      <c r="H51" s="9">
        <v>78</v>
      </c>
    </row>
    <row r="52" spans="3:8" x14ac:dyDescent="0.3">
      <c r="C52" s="23" t="s">
        <v>91</v>
      </c>
      <c r="D52" s="6">
        <f>(G52/H52)</f>
        <v>3.8461538461538464E-2</v>
      </c>
      <c r="E52" s="6">
        <v>0</v>
      </c>
      <c r="F52" s="6">
        <v>0.15</v>
      </c>
      <c r="G52" s="9">
        <v>3</v>
      </c>
      <c r="H52" s="9">
        <v>78</v>
      </c>
    </row>
    <row r="53" spans="3:8" x14ac:dyDescent="0.3">
      <c r="C53" s="23" t="s">
        <v>92</v>
      </c>
      <c r="D53" s="6">
        <f t="shared" ref="D53:D54" si="3">(G53/H53)</f>
        <v>0</v>
      </c>
      <c r="E53" s="6">
        <v>0</v>
      </c>
      <c r="F53" s="6">
        <v>0.15</v>
      </c>
      <c r="G53" s="9">
        <v>0</v>
      </c>
      <c r="H53" s="9">
        <v>78</v>
      </c>
    </row>
    <row r="54" spans="3:8" x14ac:dyDescent="0.3">
      <c r="C54" s="23" t="s">
        <v>93</v>
      </c>
      <c r="D54" s="6">
        <f t="shared" si="3"/>
        <v>0</v>
      </c>
      <c r="E54" s="6">
        <v>0</v>
      </c>
      <c r="F54" s="6">
        <v>0.15</v>
      </c>
      <c r="G54" s="9">
        <v>0</v>
      </c>
      <c r="H54" s="9">
        <v>78</v>
      </c>
    </row>
    <row r="55" spans="3:8" x14ac:dyDescent="0.3">
      <c r="C55" s="10"/>
      <c r="D55" s="6"/>
      <c r="E55" s="6"/>
      <c r="F55" s="6"/>
      <c r="G55" s="9"/>
      <c r="H55" s="9"/>
    </row>
    <row r="56" spans="3:8" x14ac:dyDescent="0.3">
      <c r="C56" s="10"/>
      <c r="D56" s="6"/>
      <c r="E56" s="6"/>
      <c r="F56" s="6"/>
      <c r="G56" s="9"/>
      <c r="H56" s="9"/>
    </row>
    <row r="88" spans="3:8" x14ac:dyDescent="0.3">
      <c r="C88" s="1" t="s">
        <v>9</v>
      </c>
      <c r="D88" s="2"/>
      <c r="E88" s="2"/>
      <c r="G88" s="3"/>
    </row>
    <row r="89" spans="3:8" x14ac:dyDescent="0.3">
      <c r="C89" s="4" t="s">
        <v>0</v>
      </c>
      <c r="D89" s="5" t="s">
        <v>10</v>
      </c>
      <c r="E89" s="5" t="s">
        <v>1</v>
      </c>
      <c r="F89" s="5" t="s">
        <v>76</v>
      </c>
      <c r="G89" s="7"/>
      <c r="H89" s="7"/>
    </row>
    <row r="90" spans="3:8" x14ac:dyDescent="0.3">
      <c r="C90" s="16" t="s">
        <v>85</v>
      </c>
      <c r="D90" s="9">
        <v>2</v>
      </c>
      <c r="E90" s="9">
        <v>10</v>
      </c>
      <c r="F90" s="9">
        <v>15</v>
      </c>
      <c r="G90" s="11"/>
      <c r="H90" s="11"/>
    </row>
    <row r="91" spans="3:8" x14ac:dyDescent="0.3">
      <c r="C91" s="16" t="s">
        <v>86</v>
      </c>
      <c r="D91" s="9">
        <v>2</v>
      </c>
      <c r="E91" s="9">
        <v>10</v>
      </c>
      <c r="F91" s="9">
        <v>15</v>
      </c>
      <c r="G91" s="11"/>
      <c r="H91" s="11"/>
    </row>
    <row r="92" spans="3:8" x14ac:dyDescent="0.3">
      <c r="C92" s="16" t="s">
        <v>87</v>
      </c>
      <c r="D92" s="9">
        <v>4</v>
      </c>
      <c r="E92" s="9">
        <v>10</v>
      </c>
      <c r="F92" s="9">
        <v>15</v>
      </c>
      <c r="G92" s="11"/>
      <c r="H92" s="11"/>
    </row>
    <row r="93" spans="3:8" x14ac:dyDescent="0.3">
      <c r="C93" s="16" t="s">
        <v>88</v>
      </c>
      <c r="D93" s="9">
        <v>6</v>
      </c>
      <c r="E93" s="9">
        <v>10</v>
      </c>
      <c r="F93" s="9">
        <v>15</v>
      </c>
      <c r="G93" s="11"/>
      <c r="H93" s="11"/>
    </row>
    <row r="94" spans="3:8" x14ac:dyDescent="0.3">
      <c r="C94" s="16" t="s">
        <v>89</v>
      </c>
      <c r="D94" s="9">
        <v>6</v>
      </c>
      <c r="E94" s="9">
        <v>10</v>
      </c>
      <c r="F94" s="9">
        <v>15</v>
      </c>
      <c r="G94" s="11"/>
      <c r="H94" s="11"/>
    </row>
    <row r="95" spans="3:8" x14ac:dyDescent="0.3">
      <c r="C95" s="23" t="s">
        <v>90</v>
      </c>
      <c r="D95" s="9">
        <v>6</v>
      </c>
      <c r="E95" s="9">
        <v>10</v>
      </c>
      <c r="F95" s="9">
        <v>15</v>
      </c>
      <c r="G95" s="11"/>
      <c r="H95" s="11"/>
    </row>
    <row r="96" spans="3:8" x14ac:dyDescent="0.3">
      <c r="C96" s="23" t="s">
        <v>91</v>
      </c>
      <c r="D96" s="9">
        <v>4</v>
      </c>
      <c r="E96" s="9">
        <v>10</v>
      </c>
      <c r="F96" s="9">
        <v>15</v>
      </c>
      <c r="G96" s="11"/>
      <c r="H96" s="11"/>
    </row>
    <row r="97" spans="3:8" x14ac:dyDescent="0.3">
      <c r="C97" s="23" t="s">
        <v>92</v>
      </c>
      <c r="D97" s="9">
        <v>4</v>
      </c>
      <c r="E97" s="9">
        <v>10</v>
      </c>
      <c r="F97" s="9">
        <v>15</v>
      </c>
      <c r="G97" s="11"/>
      <c r="H97" s="11"/>
    </row>
    <row r="98" spans="3:8" x14ac:dyDescent="0.3">
      <c r="C98" s="23" t="s">
        <v>93</v>
      </c>
      <c r="D98" s="9">
        <v>4</v>
      </c>
      <c r="E98" s="9">
        <v>10</v>
      </c>
      <c r="F98" s="9">
        <v>15</v>
      </c>
      <c r="G98" s="11"/>
      <c r="H98" s="11"/>
    </row>
    <row r="99" spans="3:8" x14ac:dyDescent="0.3">
      <c r="C99" s="21"/>
      <c r="D99" s="22"/>
      <c r="E99" s="22"/>
      <c r="F99" s="22"/>
      <c r="G99" s="11"/>
      <c r="H99" s="11"/>
    </row>
    <row r="100" spans="3:8" x14ac:dyDescent="0.3">
      <c r="C100" s="21"/>
      <c r="D100" s="22"/>
      <c r="E100" s="22"/>
      <c r="F100" s="22"/>
      <c r="G100" s="11"/>
      <c r="H100" s="11"/>
    </row>
    <row r="135" spans="3:8" x14ac:dyDescent="0.3">
      <c r="C135" s="1" t="s">
        <v>17</v>
      </c>
      <c r="D135" s="2"/>
      <c r="E135" s="2"/>
    </row>
    <row r="136" spans="3:8" x14ac:dyDescent="0.3">
      <c r="C136" s="4" t="s">
        <v>0</v>
      </c>
      <c r="D136" s="5" t="s">
        <v>12</v>
      </c>
      <c r="E136" s="5" t="s">
        <v>1</v>
      </c>
      <c r="F136" s="5" t="s">
        <v>76</v>
      </c>
      <c r="G136" s="5" t="s">
        <v>13</v>
      </c>
      <c r="H136" s="5" t="s">
        <v>14</v>
      </c>
    </row>
    <row r="137" spans="3:8" x14ac:dyDescent="0.3">
      <c r="C137" s="16" t="s">
        <v>85</v>
      </c>
      <c r="D137" s="9">
        <f>G137/H137</f>
        <v>1.8181818181818181</v>
      </c>
      <c r="E137" s="9">
        <v>10</v>
      </c>
      <c r="F137" s="9">
        <v>15</v>
      </c>
      <c r="G137" s="9">
        <f>SUM(L161:L171)</f>
        <v>20</v>
      </c>
      <c r="H137" s="9">
        <f>COUNTA(K161:K171)</f>
        <v>11</v>
      </c>
    </row>
    <row r="138" spans="3:8" x14ac:dyDescent="0.3">
      <c r="C138" s="16" t="s">
        <v>86</v>
      </c>
      <c r="D138" s="9">
        <f t="shared" ref="D138:D141" si="4">G138/H138</f>
        <v>1.6923076923076923</v>
      </c>
      <c r="E138" s="9">
        <v>10</v>
      </c>
      <c r="F138" s="9">
        <v>15</v>
      </c>
      <c r="G138" s="9">
        <f>SUM(L161:L173)</f>
        <v>22</v>
      </c>
      <c r="H138" s="9">
        <f>COUNTA(K161:K173)</f>
        <v>13</v>
      </c>
    </row>
    <row r="139" spans="3:8" x14ac:dyDescent="0.3">
      <c r="C139" s="16" t="s">
        <v>87</v>
      </c>
      <c r="D139" s="9">
        <f t="shared" si="4"/>
        <v>1.7333333333333334</v>
      </c>
      <c r="E139" s="9">
        <v>10</v>
      </c>
      <c r="F139" s="9">
        <v>15</v>
      </c>
      <c r="G139" s="9">
        <f>SUM(L161:L175)</f>
        <v>26</v>
      </c>
      <c r="H139" s="9">
        <f>COUNTA(K161:K175)</f>
        <v>15</v>
      </c>
    </row>
    <row r="140" spans="3:8" x14ac:dyDescent="0.3">
      <c r="C140" s="16" t="s">
        <v>88</v>
      </c>
      <c r="D140" s="9">
        <f t="shared" si="4"/>
        <v>1.6818181818181819</v>
      </c>
      <c r="E140" s="9">
        <v>10</v>
      </c>
      <c r="F140" s="9">
        <v>15</v>
      </c>
      <c r="G140" s="9">
        <f>SUM(L161:L182)</f>
        <v>37</v>
      </c>
      <c r="H140" s="9">
        <f>COUNTA(K161:K182)</f>
        <v>22</v>
      </c>
    </row>
    <row r="141" spans="3:8" x14ac:dyDescent="0.3">
      <c r="C141" s="16" t="s">
        <v>89</v>
      </c>
      <c r="D141" s="9">
        <f t="shared" si="4"/>
        <v>1.5714285714285714</v>
      </c>
      <c r="E141" s="9">
        <v>10</v>
      </c>
      <c r="F141" s="9">
        <v>15</v>
      </c>
      <c r="G141" s="9">
        <f>SUM(L161:L195)</f>
        <v>55</v>
      </c>
      <c r="H141" s="9">
        <f>COUNTA(K161:K195)</f>
        <v>35</v>
      </c>
    </row>
    <row r="142" spans="3:8" x14ac:dyDescent="0.3">
      <c r="C142" s="23" t="s">
        <v>90</v>
      </c>
      <c r="D142" s="9">
        <f t="shared" ref="D142" si="5">G142/H142</f>
        <v>1.3777777777777778</v>
      </c>
      <c r="E142" s="9">
        <v>10</v>
      </c>
      <c r="F142" s="9">
        <v>15</v>
      </c>
      <c r="G142" s="9">
        <f>SUM(L160:L204)</f>
        <v>62</v>
      </c>
      <c r="H142" s="9">
        <f>COUNTA(K160:K204)</f>
        <v>45</v>
      </c>
    </row>
    <row r="143" spans="3:8" x14ac:dyDescent="0.3">
      <c r="C143" s="23" t="s">
        <v>91</v>
      </c>
      <c r="D143" s="9">
        <f t="shared" ref="D143:D145" si="6">G143/H143</f>
        <v>1.3777777777777778</v>
      </c>
      <c r="E143" s="9">
        <v>10</v>
      </c>
      <c r="F143" s="9">
        <v>15</v>
      </c>
      <c r="G143" s="9">
        <f t="shared" ref="G143:G145" si="7">SUM(L161:L205)</f>
        <v>62</v>
      </c>
      <c r="H143" s="9">
        <f t="shared" ref="H143:H145" si="8">COUNTA(K161:K205)</f>
        <v>45</v>
      </c>
    </row>
    <row r="144" spans="3:8" x14ac:dyDescent="0.3">
      <c r="C144" s="23" t="s">
        <v>92</v>
      </c>
      <c r="D144" s="9">
        <f t="shared" si="6"/>
        <v>1.2727272727272727</v>
      </c>
      <c r="E144" s="9">
        <v>10</v>
      </c>
      <c r="F144" s="9">
        <v>15</v>
      </c>
      <c r="G144" s="9">
        <f t="shared" si="7"/>
        <v>56</v>
      </c>
      <c r="H144" s="9">
        <f t="shared" si="8"/>
        <v>44</v>
      </c>
    </row>
    <row r="145" spans="3:12" x14ac:dyDescent="0.3">
      <c r="C145" s="23" t="s">
        <v>93</v>
      </c>
      <c r="D145" s="9">
        <f t="shared" si="6"/>
        <v>1.2790697674418605</v>
      </c>
      <c r="E145" s="9">
        <v>10</v>
      </c>
      <c r="F145" s="9">
        <v>15</v>
      </c>
      <c r="G145" s="9">
        <f t="shared" si="7"/>
        <v>55</v>
      </c>
      <c r="H145" s="9">
        <f t="shared" si="8"/>
        <v>43</v>
      </c>
    </row>
    <row r="146" spans="3:12" x14ac:dyDescent="0.3">
      <c r="C146" s="10"/>
      <c r="D146" s="9"/>
      <c r="E146" s="9"/>
      <c r="F146" s="9"/>
      <c r="G146" s="9"/>
      <c r="H146" s="9"/>
    </row>
    <row r="147" spans="3:12" x14ac:dyDescent="0.3">
      <c r="C147" s="10"/>
      <c r="D147" s="9"/>
      <c r="E147" s="9"/>
      <c r="F147" s="9"/>
      <c r="G147" s="9"/>
      <c r="H147" s="9"/>
    </row>
    <row r="160" spans="3:12" x14ac:dyDescent="0.3">
      <c r="K160" s="5" t="s">
        <v>15</v>
      </c>
      <c r="L160" s="5" t="s">
        <v>16</v>
      </c>
    </row>
    <row r="161" spans="11:12" x14ac:dyDescent="0.3">
      <c r="K161" s="9" t="s">
        <v>26</v>
      </c>
      <c r="L161" s="9">
        <v>6</v>
      </c>
    </row>
    <row r="162" spans="11:12" x14ac:dyDescent="0.3">
      <c r="K162" s="9" t="s">
        <v>27</v>
      </c>
      <c r="L162" s="9">
        <v>1</v>
      </c>
    </row>
    <row r="163" spans="11:12" x14ac:dyDescent="0.3">
      <c r="K163" s="9" t="s">
        <v>28</v>
      </c>
      <c r="L163" s="9">
        <v>2</v>
      </c>
    </row>
    <row r="164" spans="11:12" x14ac:dyDescent="0.3">
      <c r="K164" s="9" t="s">
        <v>29</v>
      </c>
      <c r="L164" s="9">
        <v>2</v>
      </c>
    </row>
    <row r="165" spans="11:12" x14ac:dyDescent="0.3">
      <c r="K165" s="9" t="s">
        <v>30</v>
      </c>
      <c r="L165" s="9">
        <v>1</v>
      </c>
    </row>
    <row r="166" spans="11:12" x14ac:dyDescent="0.3">
      <c r="K166" s="9" t="s">
        <v>31</v>
      </c>
      <c r="L166" s="9">
        <v>3</v>
      </c>
    </row>
    <row r="167" spans="11:12" x14ac:dyDescent="0.3">
      <c r="K167" s="9" t="s">
        <v>32</v>
      </c>
      <c r="L167" s="9">
        <v>1</v>
      </c>
    </row>
    <row r="168" spans="11:12" x14ac:dyDescent="0.3">
      <c r="K168" s="9" t="s">
        <v>33</v>
      </c>
      <c r="L168" s="9">
        <v>1</v>
      </c>
    </row>
    <row r="169" spans="11:12" x14ac:dyDescent="0.3">
      <c r="K169" s="9" t="s">
        <v>34</v>
      </c>
      <c r="L169" s="9">
        <v>1</v>
      </c>
    </row>
    <row r="170" spans="11:12" x14ac:dyDescent="0.3">
      <c r="K170" s="9" t="s">
        <v>35</v>
      </c>
      <c r="L170" s="9">
        <v>1</v>
      </c>
    </row>
    <row r="171" spans="11:12" x14ac:dyDescent="0.3">
      <c r="K171" s="9" t="s">
        <v>36</v>
      </c>
      <c r="L171" s="9">
        <v>1</v>
      </c>
    </row>
    <row r="172" spans="11:12" x14ac:dyDescent="0.3">
      <c r="K172" s="15" t="s">
        <v>37</v>
      </c>
      <c r="L172" s="15">
        <v>1</v>
      </c>
    </row>
    <row r="173" spans="11:12" x14ac:dyDescent="0.3">
      <c r="K173" s="15" t="s">
        <v>38</v>
      </c>
      <c r="L173" s="15">
        <v>1</v>
      </c>
    </row>
    <row r="174" spans="11:12" x14ac:dyDescent="0.3">
      <c r="K174" s="15" t="s">
        <v>39</v>
      </c>
      <c r="L174" s="15">
        <v>1</v>
      </c>
    </row>
    <row r="175" spans="11:12" x14ac:dyDescent="0.3">
      <c r="K175" s="15" t="s">
        <v>40</v>
      </c>
      <c r="L175" s="15">
        <v>3</v>
      </c>
    </row>
    <row r="176" spans="11:12" x14ac:dyDescent="0.3">
      <c r="K176" s="15" t="s">
        <v>30</v>
      </c>
      <c r="L176" s="15">
        <v>1</v>
      </c>
    </row>
    <row r="177" spans="3:12" x14ac:dyDescent="0.3">
      <c r="K177" s="15" t="s">
        <v>41</v>
      </c>
      <c r="L177" s="15">
        <v>1</v>
      </c>
    </row>
    <row r="178" spans="3:12" x14ac:dyDescent="0.3">
      <c r="K178" s="15" t="s">
        <v>42</v>
      </c>
      <c r="L178" s="15">
        <v>2</v>
      </c>
    </row>
    <row r="179" spans="3:12" x14ac:dyDescent="0.3">
      <c r="K179" s="15" t="s">
        <v>40</v>
      </c>
      <c r="L179" s="15">
        <v>1</v>
      </c>
    </row>
    <row r="180" spans="3:12" x14ac:dyDescent="0.3">
      <c r="K180" s="15" t="s">
        <v>43</v>
      </c>
      <c r="L180" s="15">
        <v>1</v>
      </c>
    </row>
    <row r="181" spans="3:12" x14ac:dyDescent="0.3">
      <c r="K181" s="15" t="s">
        <v>44</v>
      </c>
      <c r="L181" s="15">
        <v>1</v>
      </c>
    </row>
    <row r="182" spans="3:12" x14ac:dyDescent="0.3">
      <c r="K182" s="15" t="s">
        <v>45</v>
      </c>
      <c r="L182" s="15">
        <v>4</v>
      </c>
    </row>
    <row r="183" spans="3:12" x14ac:dyDescent="0.3">
      <c r="K183" s="15" t="s">
        <v>46</v>
      </c>
      <c r="L183" s="15">
        <v>1</v>
      </c>
    </row>
    <row r="184" spans="3:12" x14ac:dyDescent="0.3">
      <c r="K184" s="15" t="s">
        <v>37</v>
      </c>
      <c r="L184" s="15">
        <v>1</v>
      </c>
    </row>
    <row r="185" spans="3:12" x14ac:dyDescent="0.3">
      <c r="C185" s="1" t="s">
        <v>18</v>
      </c>
      <c r="D185" s="2"/>
      <c r="E185" s="2"/>
      <c r="K185" s="15" t="s">
        <v>47</v>
      </c>
      <c r="L185" s="15">
        <v>1</v>
      </c>
    </row>
    <row r="186" spans="3:12" x14ac:dyDescent="0.3">
      <c r="C186" s="4" t="s">
        <v>0</v>
      </c>
      <c r="D186" s="5" t="s">
        <v>12</v>
      </c>
      <c r="E186" s="5" t="s">
        <v>1</v>
      </c>
      <c r="F186" s="5" t="s">
        <v>76</v>
      </c>
      <c r="G186" s="5" t="s">
        <v>13</v>
      </c>
      <c r="H186" s="5" t="s">
        <v>14</v>
      </c>
      <c r="K186" s="15" t="s">
        <v>48</v>
      </c>
      <c r="L186" s="15">
        <v>1</v>
      </c>
    </row>
    <row r="187" spans="3:12" x14ac:dyDescent="0.3">
      <c r="C187" s="16" t="s">
        <v>85</v>
      </c>
      <c r="D187" s="9">
        <f>G187/H187</f>
        <v>11</v>
      </c>
      <c r="E187" s="9">
        <v>10</v>
      </c>
      <c r="F187" s="9">
        <v>15</v>
      </c>
      <c r="G187" s="9">
        <f>SUM(L210)</f>
        <v>11</v>
      </c>
      <c r="H187" s="9">
        <f>COUNTA(K210)</f>
        <v>1</v>
      </c>
      <c r="K187" s="15" t="s">
        <v>49</v>
      </c>
      <c r="L187" s="15">
        <v>1</v>
      </c>
    </row>
    <row r="188" spans="3:12" x14ac:dyDescent="0.3">
      <c r="C188" s="16" t="s">
        <v>86</v>
      </c>
      <c r="D188" s="9">
        <f t="shared" ref="D188:D192" si="9">G188/H188</f>
        <v>11</v>
      </c>
      <c r="E188" s="9">
        <v>10</v>
      </c>
      <c r="F188" s="9">
        <v>15</v>
      </c>
      <c r="G188" s="9">
        <f>SUM(L210)</f>
        <v>11</v>
      </c>
      <c r="H188" s="9">
        <f>COUNTA(K210)</f>
        <v>1</v>
      </c>
      <c r="K188" s="15" t="s">
        <v>50</v>
      </c>
      <c r="L188" s="15">
        <v>3</v>
      </c>
    </row>
    <row r="189" spans="3:12" x14ac:dyDescent="0.3">
      <c r="C189" s="16" t="s">
        <v>87</v>
      </c>
      <c r="D189" s="9">
        <f t="shared" si="9"/>
        <v>6.5</v>
      </c>
      <c r="E189" s="9">
        <v>10</v>
      </c>
      <c r="F189" s="9">
        <v>15</v>
      </c>
      <c r="G189" s="9">
        <f>SUM(L210:L211)</f>
        <v>13</v>
      </c>
      <c r="H189" s="9">
        <f>COUNTA(K210:K211)</f>
        <v>2</v>
      </c>
      <c r="K189" s="15" t="s">
        <v>51</v>
      </c>
      <c r="L189" s="15">
        <v>1</v>
      </c>
    </row>
    <row r="190" spans="3:12" x14ac:dyDescent="0.3">
      <c r="C190" s="16" t="s">
        <v>88</v>
      </c>
      <c r="D190" s="9">
        <f t="shared" si="9"/>
        <v>5</v>
      </c>
      <c r="E190" s="9">
        <v>10</v>
      </c>
      <c r="F190" s="9">
        <v>15</v>
      </c>
      <c r="G190" s="9">
        <f>SUM(L210:L212)</f>
        <v>15</v>
      </c>
      <c r="H190" s="9">
        <f>COUNTA(L210:L212)</f>
        <v>3</v>
      </c>
      <c r="K190" s="15" t="s">
        <v>52</v>
      </c>
      <c r="L190" s="15">
        <v>2</v>
      </c>
    </row>
    <row r="191" spans="3:12" x14ac:dyDescent="0.3">
      <c r="C191" s="16" t="s">
        <v>89</v>
      </c>
      <c r="D191" s="9">
        <f t="shared" si="9"/>
        <v>5</v>
      </c>
      <c r="E191" s="9">
        <v>10</v>
      </c>
      <c r="F191" s="9">
        <v>15</v>
      </c>
      <c r="G191" s="9">
        <f>SUM(L210:L212)</f>
        <v>15</v>
      </c>
      <c r="H191" s="9">
        <f>COUNTA(L210:L212)</f>
        <v>3</v>
      </c>
      <c r="K191" s="15" t="s">
        <v>53</v>
      </c>
      <c r="L191" s="15">
        <v>2</v>
      </c>
    </row>
    <row r="192" spans="3:12" x14ac:dyDescent="0.3">
      <c r="C192" s="23" t="s">
        <v>90</v>
      </c>
      <c r="D192" s="9">
        <f t="shared" si="9"/>
        <v>4</v>
      </c>
      <c r="E192" s="9">
        <v>10</v>
      </c>
      <c r="F192" s="9">
        <v>15</v>
      </c>
      <c r="G192" s="9">
        <f>SUM(L210:L214)</f>
        <v>20</v>
      </c>
      <c r="H192" s="9">
        <f>COUNTA(K210:K214)</f>
        <v>5</v>
      </c>
      <c r="K192" s="15" t="s">
        <v>54</v>
      </c>
      <c r="L192" s="15">
        <v>1</v>
      </c>
    </row>
    <row r="193" spans="3:12" x14ac:dyDescent="0.3">
      <c r="C193" s="23" t="s">
        <v>91</v>
      </c>
      <c r="D193" s="9">
        <f>G193/H193</f>
        <v>3</v>
      </c>
      <c r="E193" s="9">
        <v>10</v>
      </c>
      <c r="F193" s="9">
        <v>15</v>
      </c>
      <c r="G193" s="9">
        <f>SUM(L211:L215)</f>
        <v>9</v>
      </c>
      <c r="H193" s="9">
        <f>3</f>
        <v>3</v>
      </c>
      <c r="K193" s="15" t="s">
        <v>55</v>
      </c>
      <c r="L193" s="15">
        <v>1</v>
      </c>
    </row>
    <row r="194" spans="3:12" x14ac:dyDescent="0.3">
      <c r="C194" s="23" t="s">
        <v>92</v>
      </c>
      <c r="D194" s="9">
        <f>G194/H194</f>
        <v>2.6666666666666665</v>
      </c>
      <c r="E194" s="9">
        <v>10</v>
      </c>
      <c r="F194" s="9">
        <v>15</v>
      </c>
      <c r="G194" s="9">
        <f>8</f>
        <v>8</v>
      </c>
      <c r="H194" s="9">
        <f>3</f>
        <v>3</v>
      </c>
      <c r="K194" s="15" t="s">
        <v>56</v>
      </c>
      <c r="L194" s="15">
        <v>1</v>
      </c>
    </row>
    <row r="195" spans="3:12" x14ac:dyDescent="0.3">
      <c r="C195" s="23" t="s">
        <v>93</v>
      </c>
      <c r="D195" s="9">
        <f t="shared" ref="D195" si="10">G195/H195</f>
        <v>2.6666666666666665</v>
      </c>
      <c r="E195" s="9">
        <v>10</v>
      </c>
      <c r="F195" s="9">
        <v>15</v>
      </c>
      <c r="G195" s="9">
        <f>8</f>
        <v>8</v>
      </c>
      <c r="H195" s="9">
        <f>3</f>
        <v>3</v>
      </c>
      <c r="K195" s="15" t="s">
        <v>57</v>
      </c>
      <c r="L195" s="15">
        <v>2</v>
      </c>
    </row>
    <row r="196" spans="3:12" x14ac:dyDescent="0.3">
      <c r="C196" s="10"/>
      <c r="D196" s="9"/>
      <c r="E196" s="9"/>
      <c r="F196" s="9"/>
      <c r="G196" s="9"/>
      <c r="H196" s="9"/>
      <c r="K196" s="15" t="s">
        <v>54</v>
      </c>
      <c r="L196" s="15">
        <v>1</v>
      </c>
    </row>
    <row r="197" spans="3:12" x14ac:dyDescent="0.3">
      <c r="C197" s="10"/>
      <c r="D197" s="9"/>
      <c r="E197" s="9"/>
      <c r="F197" s="9"/>
      <c r="G197" s="9"/>
      <c r="H197" s="9"/>
      <c r="K197" s="15" t="s">
        <v>58</v>
      </c>
      <c r="L197" s="15">
        <v>2</v>
      </c>
    </row>
    <row r="198" spans="3:12" x14ac:dyDescent="0.3">
      <c r="K198" s="15" t="s">
        <v>59</v>
      </c>
      <c r="L198" s="15">
        <v>1</v>
      </c>
    </row>
    <row r="199" spans="3:12" x14ac:dyDescent="0.3">
      <c r="K199" s="15" t="s">
        <v>60</v>
      </c>
      <c r="L199" s="15">
        <v>1</v>
      </c>
    </row>
    <row r="200" spans="3:12" x14ac:dyDescent="0.3">
      <c r="K200" s="15" t="s">
        <v>61</v>
      </c>
      <c r="L200" s="15">
        <v>0</v>
      </c>
    </row>
    <row r="201" spans="3:12" x14ac:dyDescent="0.3">
      <c r="K201" s="15" t="s">
        <v>62</v>
      </c>
      <c r="L201" s="15">
        <v>0</v>
      </c>
    </row>
    <row r="202" spans="3:12" x14ac:dyDescent="0.3">
      <c r="K202" s="15" t="s">
        <v>63</v>
      </c>
      <c r="L202" s="15">
        <v>0</v>
      </c>
    </row>
    <row r="203" spans="3:12" x14ac:dyDescent="0.3">
      <c r="K203" s="15" t="s">
        <v>64</v>
      </c>
      <c r="L203" s="15">
        <v>2</v>
      </c>
    </row>
    <row r="204" spans="3:12" x14ac:dyDescent="0.3">
      <c r="K204" s="15" t="s">
        <v>65</v>
      </c>
      <c r="L204" s="15">
        <v>0</v>
      </c>
    </row>
    <row r="205" spans="3:12" x14ac:dyDescent="0.3">
      <c r="K205" s="15" t="s">
        <v>66</v>
      </c>
      <c r="L205" s="15">
        <v>0</v>
      </c>
    </row>
    <row r="209" spans="11:12" x14ac:dyDescent="0.3">
      <c r="K209" s="5" t="s">
        <v>15</v>
      </c>
      <c r="L209" s="5" t="s">
        <v>16</v>
      </c>
    </row>
    <row r="210" spans="11:12" x14ac:dyDescent="0.3">
      <c r="K210" s="9" t="s">
        <v>67</v>
      </c>
      <c r="L210" s="9">
        <v>11</v>
      </c>
    </row>
    <row r="211" spans="11:12" x14ac:dyDescent="0.3">
      <c r="K211" s="9" t="s">
        <v>68</v>
      </c>
      <c r="L211" s="9">
        <v>2</v>
      </c>
    </row>
    <row r="212" spans="11:12" x14ac:dyDescent="0.3">
      <c r="K212" s="9" t="s">
        <v>62</v>
      </c>
      <c r="L212" s="9">
        <v>2</v>
      </c>
    </row>
    <row r="213" spans="11:12" x14ac:dyDescent="0.3">
      <c r="K213" s="9" t="s">
        <v>69</v>
      </c>
      <c r="L213" s="9">
        <v>2</v>
      </c>
    </row>
    <row r="214" spans="11:12" x14ac:dyDescent="0.3">
      <c r="K214" s="9" t="s">
        <v>70</v>
      </c>
      <c r="L214" s="9">
        <v>3</v>
      </c>
    </row>
    <row r="215" spans="11:12" x14ac:dyDescent="0.3">
      <c r="K215" s="9"/>
      <c r="L215" s="9"/>
    </row>
    <row r="216" spans="11:12" x14ac:dyDescent="0.3">
      <c r="K216" s="9"/>
      <c r="L216" s="9"/>
    </row>
    <row r="217" spans="11:12" x14ac:dyDescent="0.3">
      <c r="K217" s="9"/>
      <c r="L217" s="9"/>
    </row>
    <row r="218" spans="11:12" x14ac:dyDescent="0.3">
      <c r="K218" s="9"/>
      <c r="L218" s="9"/>
    </row>
    <row r="219" spans="11:12" x14ac:dyDescent="0.3">
      <c r="K219" s="9"/>
      <c r="L219" s="9"/>
    </row>
    <row r="220" spans="11:12" x14ac:dyDescent="0.3">
      <c r="K220" s="9"/>
      <c r="L220" s="9"/>
    </row>
    <row r="249" spans="3:11" x14ac:dyDescent="0.3">
      <c r="C249" s="1" t="s">
        <v>19</v>
      </c>
      <c r="D249" s="2"/>
      <c r="E249" s="2"/>
    </row>
    <row r="250" spans="3:11" x14ac:dyDescent="0.3">
      <c r="C250" s="4" t="s">
        <v>0</v>
      </c>
      <c r="D250" s="5" t="s">
        <v>22</v>
      </c>
      <c r="E250" s="5" t="s">
        <v>1</v>
      </c>
      <c r="F250" s="5" t="s">
        <v>76</v>
      </c>
      <c r="G250" s="5" t="s">
        <v>20</v>
      </c>
      <c r="H250" s="5" t="s">
        <v>21</v>
      </c>
      <c r="J250" s="7"/>
      <c r="K250" s="7"/>
    </row>
    <row r="251" spans="3:11" x14ac:dyDescent="0.3">
      <c r="C251" s="16" t="s">
        <v>85</v>
      </c>
      <c r="D251" s="9">
        <f>G251/H251</f>
        <v>0.70588235294117652</v>
      </c>
      <c r="E251" s="9">
        <v>3</v>
      </c>
      <c r="F251" s="9">
        <v>6</v>
      </c>
      <c r="G251" s="9">
        <v>12</v>
      </c>
      <c r="H251" s="9">
        <v>17</v>
      </c>
      <c r="J251" s="11"/>
      <c r="K251" s="11"/>
    </row>
    <row r="252" spans="3:11" x14ac:dyDescent="0.3">
      <c r="C252" s="16" t="s">
        <v>86</v>
      </c>
      <c r="D252" s="9">
        <f t="shared" ref="D252:D255" si="11">G252/H252</f>
        <v>1.2857142857142858</v>
      </c>
      <c r="E252" s="9">
        <v>3</v>
      </c>
      <c r="F252" s="9">
        <v>6</v>
      </c>
      <c r="G252" s="9">
        <v>36</v>
      </c>
      <c r="H252" s="9">
        <v>28</v>
      </c>
      <c r="J252" s="11"/>
      <c r="K252" s="11"/>
    </row>
    <row r="253" spans="3:11" x14ac:dyDescent="0.3">
      <c r="C253" s="16" t="s">
        <v>87</v>
      </c>
      <c r="D253" s="9">
        <f t="shared" si="11"/>
        <v>1.553191489361702</v>
      </c>
      <c r="E253" s="9">
        <v>3</v>
      </c>
      <c r="F253" s="9">
        <v>6</v>
      </c>
      <c r="G253" s="9">
        <f>37+36</f>
        <v>73</v>
      </c>
      <c r="H253" s="9">
        <f>19+28</f>
        <v>47</v>
      </c>
      <c r="J253" s="11"/>
      <c r="K253" s="11"/>
    </row>
    <row r="254" spans="3:11" x14ac:dyDescent="0.3">
      <c r="C254" s="16" t="s">
        <v>88</v>
      </c>
      <c r="D254" s="9">
        <f t="shared" si="11"/>
        <v>1.56</v>
      </c>
      <c r="E254" s="9">
        <v>3</v>
      </c>
      <c r="F254" s="9">
        <v>6</v>
      </c>
      <c r="G254" s="9">
        <f>78</f>
        <v>78</v>
      </c>
      <c r="H254" s="9">
        <f>50</f>
        <v>50</v>
      </c>
      <c r="J254" s="11"/>
      <c r="K254" s="11"/>
    </row>
    <row r="255" spans="3:11" x14ac:dyDescent="0.3">
      <c r="C255" s="16" t="s">
        <v>89</v>
      </c>
      <c r="D255" s="9">
        <f t="shared" si="11"/>
        <v>1.5535714285714286</v>
      </c>
      <c r="E255" s="9">
        <v>3</v>
      </c>
      <c r="F255" s="9">
        <v>6</v>
      </c>
      <c r="G255" s="9">
        <f>78+9</f>
        <v>87</v>
      </c>
      <c r="H255" s="9">
        <f>56</f>
        <v>56</v>
      </c>
      <c r="J255" s="11"/>
      <c r="K255" s="11"/>
    </row>
    <row r="256" spans="3:11" x14ac:dyDescent="0.3">
      <c r="C256" s="23" t="s">
        <v>90</v>
      </c>
      <c r="D256" s="9">
        <f>G256/H256</f>
        <v>1.5614035087719298</v>
      </c>
      <c r="E256" s="9">
        <v>3</v>
      </c>
      <c r="F256" s="9">
        <v>6</v>
      </c>
      <c r="G256" s="9">
        <f>89</f>
        <v>89</v>
      </c>
      <c r="H256" s="9">
        <f>57</f>
        <v>57</v>
      </c>
      <c r="J256" s="11"/>
      <c r="K256" s="11"/>
    </row>
    <row r="257" spans="3:11" x14ac:dyDescent="0.3">
      <c r="C257" s="23" t="s">
        <v>91</v>
      </c>
      <c r="D257" s="9">
        <f t="shared" ref="D257:D259" si="12">G257/H257</f>
        <v>1.5614035087719298</v>
      </c>
      <c r="E257" s="9">
        <v>3</v>
      </c>
      <c r="F257" s="9">
        <v>6</v>
      </c>
      <c r="G257" s="9">
        <f>89</f>
        <v>89</v>
      </c>
      <c r="H257" s="9">
        <f>57</f>
        <v>57</v>
      </c>
      <c r="J257" s="11"/>
      <c r="K257" s="11"/>
    </row>
    <row r="258" spans="3:11" x14ac:dyDescent="0.3">
      <c r="C258" s="23" t="s">
        <v>92</v>
      </c>
      <c r="D258" s="9">
        <f t="shared" si="12"/>
        <v>1.5614035087719298</v>
      </c>
      <c r="E258" s="9">
        <v>3</v>
      </c>
      <c r="F258" s="9">
        <v>6</v>
      </c>
      <c r="G258" s="9">
        <f>89</f>
        <v>89</v>
      </c>
      <c r="H258" s="9">
        <f>57</f>
        <v>57</v>
      </c>
      <c r="J258" s="11"/>
      <c r="K258" s="11"/>
    </row>
    <row r="259" spans="3:11" x14ac:dyDescent="0.3">
      <c r="C259" s="23" t="s">
        <v>93</v>
      </c>
      <c r="D259" s="9">
        <f t="shared" si="12"/>
        <v>1.5614035087719298</v>
      </c>
      <c r="E259" s="9">
        <v>3</v>
      </c>
      <c r="F259" s="9">
        <v>6</v>
      </c>
      <c r="G259" s="9">
        <f>89</f>
        <v>89</v>
      </c>
      <c r="H259" s="9">
        <f>57</f>
        <v>57</v>
      </c>
      <c r="J259" s="11"/>
      <c r="K259" s="11"/>
    </row>
    <row r="260" spans="3:11" x14ac:dyDescent="0.3">
      <c r="C260" s="10"/>
      <c r="D260" s="9"/>
      <c r="E260" s="9"/>
      <c r="F260" s="9"/>
      <c r="G260" s="9"/>
      <c r="H260" s="9"/>
      <c r="J260" s="11"/>
      <c r="K260" s="11"/>
    </row>
    <row r="261" spans="3:11" x14ac:dyDescent="0.3">
      <c r="C261" s="10"/>
      <c r="D261" s="9"/>
      <c r="E261" s="9"/>
      <c r="F261" s="9"/>
      <c r="G261" s="9"/>
      <c r="H261" s="9"/>
      <c r="J261" s="11"/>
      <c r="K261" s="11"/>
    </row>
    <row r="306" spans="3:11" x14ac:dyDescent="0.3">
      <c r="C306" s="1" t="s">
        <v>23</v>
      </c>
      <c r="D306" s="2"/>
      <c r="E306" s="2"/>
    </row>
    <row r="307" spans="3:11" x14ac:dyDescent="0.3">
      <c r="C307" s="4" t="s">
        <v>0</v>
      </c>
      <c r="D307" s="5" t="s">
        <v>22</v>
      </c>
      <c r="E307" s="5" t="s">
        <v>1</v>
      </c>
      <c r="F307" s="5" t="s">
        <v>76</v>
      </c>
      <c r="G307" s="5" t="s">
        <v>20</v>
      </c>
      <c r="H307" s="5" t="s">
        <v>21</v>
      </c>
      <c r="J307" s="7"/>
      <c r="K307" s="7"/>
    </row>
    <row r="308" spans="3:11" x14ac:dyDescent="0.3">
      <c r="C308" s="16" t="s">
        <v>85</v>
      </c>
      <c r="D308" s="9">
        <f>G308/H308</f>
        <v>0.91304347826086951</v>
      </c>
      <c r="E308" s="9">
        <v>3</v>
      </c>
      <c r="F308" s="9">
        <v>6</v>
      </c>
      <c r="G308" s="9">
        <v>21</v>
      </c>
      <c r="H308" s="9">
        <v>23</v>
      </c>
      <c r="J308" s="11"/>
      <c r="K308" s="11"/>
    </row>
    <row r="309" spans="3:11" x14ac:dyDescent="0.3">
      <c r="C309" s="16" t="s">
        <v>86</v>
      </c>
      <c r="D309" s="9">
        <f t="shared" ref="D309:D312" si="13">G309/H309</f>
        <v>1.0689655172413792</v>
      </c>
      <c r="E309" s="9">
        <v>3</v>
      </c>
      <c r="F309" s="9">
        <v>6</v>
      </c>
      <c r="G309" s="9">
        <v>31</v>
      </c>
      <c r="H309" s="9">
        <v>29</v>
      </c>
      <c r="J309" s="11"/>
      <c r="K309" s="11"/>
    </row>
    <row r="310" spans="3:11" x14ac:dyDescent="0.3">
      <c r="C310" s="16" t="s">
        <v>87</v>
      </c>
      <c r="D310" s="9">
        <f t="shared" si="13"/>
        <v>0.91666666666666663</v>
      </c>
      <c r="E310" s="9">
        <v>3</v>
      </c>
      <c r="F310" s="9">
        <v>6</v>
      </c>
      <c r="G310" s="9">
        <v>44</v>
      </c>
      <c r="H310" s="9">
        <f>29+19</f>
        <v>48</v>
      </c>
      <c r="J310" s="11"/>
      <c r="K310" s="11"/>
    </row>
    <row r="311" spans="3:11" x14ac:dyDescent="0.3">
      <c r="C311" s="16" t="s">
        <v>88</v>
      </c>
      <c r="D311" s="9">
        <f t="shared" si="13"/>
        <v>1.4098360655737705</v>
      </c>
      <c r="E311" s="9">
        <v>3</v>
      </c>
      <c r="F311" s="9">
        <v>6</v>
      </c>
      <c r="G311" s="9">
        <f>86</f>
        <v>86</v>
      </c>
      <c r="H311" s="9">
        <f>48+13</f>
        <v>61</v>
      </c>
      <c r="J311" s="11"/>
      <c r="K311" s="11"/>
    </row>
    <row r="312" spans="3:11" x14ac:dyDescent="0.3">
      <c r="C312" s="16" t="s">
        <v>89</v>
      </c>
      <c r="D312" s="9">
        <f t="shared" si="13"/>
        <v>1.4098360655737705</v>
      </c>
      <c r="E312" s="9">
        <v>3</v>
      </c>
      <c r="F312" s="9">
        <v>6</v>
      </c>
      <c r="G312" s="9">
        <f>86</f>
        <v>86</v>
      </c>
      <c r="H312" s="9">
        <v>61</v>
      </c>
      <c r="J312" s="11"/>
      <c r="K312" s="11"/>
    </row>
    <row r="313" spans="3:11" x14ac:dyDescent="0.3">
      <c r="C313" s="23" t="s">
        <v>90</v>
      </c>
      <c r="D313" s="9">
        <f>G313/H313</f>
        <v>1.5</v>
      </c>
      <c r="E313" s="9">
        <v>3</v>
      </c>
      <c r="F313" s="9">
        <v>6</v>
      </c>
      <c r="G313" s="9">
        <f>96</f>
        <v>96</v>
      </c>
      <c r="H313" s="9">
        <v>64</v>
      </c>
      <c r="J313" s="11"/>
      <c r="K313" s="11"/>
    </row>
    <row r="314" spans="3:11" x14ac:dyDescent="0.3">
      <c r="C314" s="23" t="s">
        <v>91</v>
      </c>
      <c r="D314" s="9">
        <f t="shared" ref="D314" si="14">G314/H314</f>
        <v>1.476923076923077</v>
      </c>
      <c r="E314" s="9">
        <v>3</v>
      </c>
      <c r="F314" s="9">
        <v>6</v>
      </c>
      <c r="G314" s="9">
        <f>96</f>
        <v>96</v>
      </c>
      <c r="H314" s="9">
        <v>65</v>
      </c>
      <c r="J314" s="11"/>
      <c r="K314" s="11"/>
    </row>
    <row r="315" spans="3:11" x14ac:dyDescent="0.3">
      <c r="C315" s="23" t="s">
        <v>92</v>
      </c>
      <c r="D315" s="9">
        <f>2</f>
        <v>2</v>
      </c>
      <c r="E315" s="9">
        <v>3</v>
      </c>
      <c r="F315" s="9">
        <v>6</v>
      </c>
      <c r="G315" s="9">
        <f>96</f>
        <v>96</v>
      </c>
      <c r="H315" s="9">
        <v>66</v>
      </c>
      <c r="J315" s="11"/>
      <c r="K315" s="11"/>
    </row>
    <row r="316" spans="3:11" x14ac:dyDescent="0.3">
      <c r="C316" s="23" t="s">
        <v>93</v>
      </c>
      <c r="D316" s="9">
        <f>2</f>
        <v>2</v>
      </c>
      <c r="E316" s="9">
        <v>3</v>
      </c>
      <c r="F316" s="9">
        <v>6</v>
      </c>
      <c r="G316" s="9">
        <f>96</f>
        <v>96</v>
      </c>
      <c r="H316" s="9">
        <v>67</v>
      </c>
      <c r="J316" s="11"/>
      <c r="K316" s="11"/>
    </row>
    <row r="317" spans="3:11" x14ac:dyDescent="0.3">
      <c r="C317" s="10"/>
      <c r="D317" s="9"/>
      <c r="E317" s="9"/>
      <c r="F317" s="9"/>
      <c r="G317" s="9"/>
      <c r="H317" s="9"/>
      <c r="J317" s="11"/>
      <c r="K317" s="11"/>
    </row>
    <row r="318" spans="3:11" x14ac:dyDescent="0.3">
      <c r="C318" s="10"/>
      <c r="D318" s="9"/>
      <c r="E318" s="9"/>
      <c r="F318" s="9"/>
      <c r="G318" s="9"/>
      <c r="H318" s="9"/>
      <c r="J318" s="11"/>
      <c r="K318" s="11"/>
    </row>
    <row r="367" spans="3:6" x14ac:dyDescent="0.3">
      <c r="C367" s="1" t="s">
        <v>24</v>
      </c>
      <c r="D367" s="2"/>
      <c r="E367" s="2"/>
    </row>
    <row r="368" spans="3:6" x14ac:dyDescent="0.3">
      <c r="C368" s="4" t="s">
        <v>0</v>
      </c>
      <c r="D368" s="5" t="s">
        <v>25</v>
      </c>
      <c r="E368" s="5" t="s">
        <v>1</v>
      </c>
      <c r="F368" s="5" t="s">
        <v>76</v>
      </c>
    </row>
    <row r="369" spans="3:6" x14ac:dyDescent="0.3">
      <c r="C369" s="16" t="s">
        <v>85</v>
      </c>
      <c r="D369" s="9">
        <v>6</v>
      </c>
      <c r="E369" s="9">
        <v>6</v>
      </c>
      <c r="F369" s="9">
        <v>8</v>
      </c>
    </row>
    <row r="370" spans="3:6" x14ac:dyDescent="0.3">
      <c r="C370" s="16" t="s">
        <v>86</v>
      </c>
      <c r="D370" s="9">
        <v>7</v>
      </c>
      <c r="E370" s="9">
        <v>6</v>
      </c>
      <c r="F370" s="9">
        <v>8</v>
      </c>
    </row>
    <row r="371" spans="3:6" x14ac:dyDescent="0.3">
      <c r="C371" s="16" t="s">
        <v>87</v>
      </c>
      <c r="D371" s="9">
        <v>4</v>
      </c>
      <c r="E371" s="9">
        <v>6</v>
      </c>
      <c r="F371" s="9">
        <v>8</v>
      </c>
    </row>
    <row r="372" spans="3:6" x14ac:dyDescent="0.3">
      <c r="C372" s="16" t="s">
        <v>88</v>
      </c>
      <c r="D372" s="9">
        <v>3</v>
      </c>
      <c r="E372" s="9">
        <v>6</v>
      </c>
      <c r="F372" s="9">
        <v>8</v>
      </c>
    </row>
    <row r="373" spans="3:6" x14ac:dyDescent="0.3">
      <c r="C373" s="16" t="s">
        <v>89</v>
      </c>
      <c r="D373" s="9">
        <v>3</v>
      </c>
      <c r="E373" s="9">
        <v>6</v>
      </c>
      <c r="F373" s="9">
        <v>8</v>
      </c>
    </row>
    <row r="374" spans="3:6" x14ac:dyDescent="0.3">
      <c r="C374" s="23" t="s">
        <v>90</v>
      </c>
      <c r="D374" s="9">
        <v>2</v>
      </c>
      <c r="E374" s="9">
        <v>6</v>
      </c>
      <c r="F374" s="9">
        <v>8</v>
      </c>
    </row>
    <row r="375" spans="3:6" x14ac:dyDescent="0.3">
      <c r="C375" s="23" t="s">
        <v>91</v>
      </c>
      <c r="D375" s="9">
        <v>2</v>
      </c>
      <c r="E375" s="9">
        <v>6</v>
      </c>
      <c r="F375" s="9">
        <v>8</v>
      </c>
    </row>
    <row r="376" spans="3:6" x14ac:dyDescent="0.3">
      <c r="C376" s="23" t="s">
        <v>92</v>
      </c>
      <c r="D376" s="9">
        <v>2</v>
      </c>
      <c r="E376" s="9">
        <v>6</v>
      </c>
      <c r="F376" s="9">
        <v>8</v>
      </c>
    </row>
    <row r="377" spans="3:6" x14ac:dyDescent="0.3">
      <c r="C377" s="23" t="s">
        <v>93</v>
      </c>
      <c r="D377" s="9">
        <v>2</v>
      </c>
      <c r="E377" s="9">
        <v>6</v>
      </c>
      <c r="F377" s="9">
        <v>8</v>
      </c>
    </row>
    <row r="378" spans="3:6" x14ac:dyDescent="0.3">
      <c r="C378" s="10"/>
      <c r="D378" s="9"/>
      <c r="E378" s="9"/>
      <c r="F378" s="9"/>
    </row>
    <row r="379" spans="3:6" x14ac:dyDescent="0.3">
      <c r="C379" s="10"/>
      <c r="D379" s="9"/>
      <c r="E379" s="9"/>
      <c r="F379" s="9"/>
    </row>
    <row r="417" spans="3:9" x14ac:dyDescent="0.3">
      <c r="C417" s="1" t="s">
        <v>71</v>
      </c>
      <c r="D417" s="5" t="s">
        <v>72</v>
      </c>
      <c r="E417" s="5" t="s">
        <v>73</v>
      </c>
      <c r="F417" s="5" t="s">
        <v>74</v>
      </c>
      <c r="G417" s="5" t="s">
        <v>75</v>
      </c>
      <c r="H417" s="5" t="s">
        <v>1</v>
      </c>
      <c r="I417" s="5" t="s">
        <v>76</v>
      </c>
    </row>
    <row r="418" spans="3:9" x14ac:dyDescent="0.3">
      <c r="C418" s="16" t="s">
        <v>77</v>
      </c>
      <c r="D418" s="17"/>
      <c r="E418" s="17"/>
      <c r="F418" s="17">
        <v>4</v>
      </c>
      <c r="G418" s="17">
        <v>4</v>
      </c>
      <c r="H418" s="17">
        <v>5</v>
      </c>
      <c r="I418" s="17">
        <v>8</v>
      </c>
    </row>
    <row r="419" spans="3:9" x14ac:dyDescent="0.3">
      <c r="C419" s="16" t="s">
        <v>78</v>
      </c>
      <c r="D419" s="17"/>
      <c r="E419" s="17"/>
      <c r="F419" s="17">
        <v>4</v>
      </c>
      <c r="G419" s="17">
        <v>4</v>
      </c>
      <c r="H419" s="17">
        <v>5</v>
      </c>
      <c r="I419" s="17">
        <v>8</v>
      </c>
    </row>
    <row r="420" spans="3:9" x14ac:dyDescent="0.3">
      <c r="C420" s="18" t="s">
        <v>79</v>
      </c>
      <c r="D420" s="19"/>
      <c r="E420" s="19"/>
      <c r="F420" s="17">
        <v>4</v>
      </c>
      <c r="G420" s="19">
        <v>4</v>
      </c>
      <c r="H420" s="19">
        <v>5</v>
      </c>
      <c r="I420" s="19">
        <v>8</v>
      </c>
    </row>
    <row r="421" spans="3:9" x14ac:dyDescent="0.3">
      <c r="C421" s="20"/>
      <c r="D421" s="20"/>
      <c r="E421" s="20"/>
      <c r="F421" s="20"/>
      <c r="G421" s="20"/>
      <c r="H421" s="19">
        <v>5</v>
      </c>
      <c r="I421" s="19">
        <v>8</v>
      </c>
    </row>
    <row r="422" spans="3:9" x14ac:dyDescent="0.3">
      <c r="C422" s="7"/>
      <c r="D422" s="20"/>
      <c r="E422" s="20"/>
      <c r="F422" s="20"/>
      <c r="G422" s="20"/>
      <c r="H422" s="20"/>
      <c r="I422" s="20"/>
    </row>
    <row r="423" spans="3:9" x14ac:dyDescent="0.3">
      <c r="C423" s="21"/>
      <c r="D423" s="20"/>
      <c r="E423" s="20"/>
      <c r="F423" s="20"/>
      <c r="G423" s="20"/>
      <c r="H423" s="20"/>
      <c r="I423" s="20"/>
    </row>
    <row r="424" spans="3:9" x14ac:dyDescent="0.3">
      <c r="C424" s="21"/>
      <c r="D424" s="20"/>
      <c r="E424" s="20"/>
      <c r="F424" s="20"/>
      <c r="G424" s="20"/>
      <c r="H424" s="20"/>
      <c r="I424" s="20"/>
    </row>
    <row r="425" spans="3:9" x14ac:dyDescent="0.3">
      <c r="C425" s="21"/>
      <c r="D425" s="20"/>
      <c r="E425" s="20"/>
      <c r="F425" s="20"/>
      <c r="G425" s="20"/>
      <c r="H425" s="20"/>
      <c r="I425" s="20"/>
    </row>
    <row r="426" spans="3:9" x14ac:dyDescent="0.3">
      <c r="C426" s="21"/>
      <c r="D426" s="20"/>
      <c r="E426" s="20"/>
      <c r="F426" s="20"/>
      <c r="G426" s="20"/>
      <c r="H426" s="20"/>
      <c r="I426" s="20"/>
    </row>
    <row r="427" spans="3:9" x14ac:dyDescent="0.3">
      <c r="C427" s="21"/>
      <c r="D427" s="20"/>
      <c r="E427" s="20"/>
      <c r="F427" s="20"/>
      <c r="G427" s="20"/>
      <c r="H427" s="20"/>
      <c r="I427" s="20"/>
    </row>
    <row r="428" spans="3:9" x14ac:dyDescent="0.3">
      <c r="C428" s="21"/>
      <c r="D428" s="22"/>
      <c r="E428" s="22"/>
      <c r="F428" s="22"/>
      <c r="G428" s="20"/>
      <c r="H428" s="20"/>
      <c r="I428" s="20"/>
    </row>
    <row r="429" spans="3:9" x14ac:dyDescent="0.3">
      <c r="C429" s="21"/>
      <c r="D429" s="22"/>
      <c r="E429" s="22"/>
      <c r="F429" s="22"/>
      <c r="G429" s="20"/>
      <c r="H429" s="20"/>
      <c r="I429" s="20"/>
    </row>
    <row r="463" spans="3:8" x14ac:dyDescent="0.3">
      <c r="C463" s="1" t="s">
        <v>80</v>
      </c>
      <c r="D463" s="2"/>
      <c r="E463" s="2"/>
    </row>
    <row r="464" spans="3:8" x14ac:dyDescent="0.3">
      <c r="C464" s="4" t="s">
        <v>0</v>
      </c>
      <c r="D464" s="5" t="s">
        <v>81</v>
      </c>
      <c r="E464" s="5" t="s">
        <v>1</v>
      </c>
      <c r="F464" s="5" t="s">
        <v>76</v>
      </c>
      <c r="G464" s="5" t="s">
        <v>82</v>
      </c>
      <c r="H464" s="5" t="s">
        <v>83</v>
      </c>
    </row>
    <row r="465" spans="3:8" x14ac:dyDescent="0.3">
      <c r="C465" s="16" t="s">
        <v>85</v>
      </c>
      <c r="D465" s="6">
        <f>G465/H465</f>
        <v>0.1</v>
      </c>
      <c r="E465" s="6">
        <v>0.2</v>
      </c>
      <c r="F465" s="6">
        <v>0.1</v>
      </c>
      <c r="G465" s="9">
        <v>10</v>
      </c>
      <c r="H465" s="9">
        <v>100</v>
      </c>
    </row>
    <row r="466" spans="3:8" x14ac:dyDescent="0.3">
      <c r="C466" s="16" t="s">
        <v>86</v>
      </c>
      <c r="D466" s="6">
        <f t="shared" ref="D466:D469" si="15">G466/H466</f>
        <v>6.6666666666666666E-2</v>
      </c>
      <c r="E466" s="6">
        <v>0.2</v>
      </c>
      <c r="F466" s="6">
        <v>0.1</v>
      </c>
      <c r="G466" s="9">
        <v>10</v>
      </c>
      <c r="H466" s="9">
        <v>150</v>
      </c>
    </row>
    <row r="467" spans="3:8" x14ac:dyDescent="0.3">
      <c r="C467" s="16" t="s">
        <v>87</v>
      </c>
      <c r="D467" s="6">
        <f t="shared" si="15"/>
        <v>0.125</v>
      </c>
      <c r="E467" s="6">
        <v>0.2</v>
      </c>
      <c r="F467" s="6">
        <v>0.1</v>
      </c>
      <c r="G467" s="9">
        <v>20</v>
      </c>
      <c r="H467" s="9">
        <v>160</v>
      </c>
    </row>
    <row r="468" spans="3:8" x14ac:dyDescent="0.3">
      <c r="C468" s="16" t="s">
        <v>88</v>
      </c>
      <c r="D468" s="6">
        <f t="shared" si="15"/>
        <v>0.1</v>
      </c>
      <c r="E468" s="6">
        <v>0.2</v>
      </c>
      <c r="F468" s="6">
        <v>0.1</v>
      </c>
      <c r="G468" s="9">
        <v>20</v>
      </c>
      <c r="H468" s="9">
        <v>200</v>
      </c>
    </row>
    <row r="469" spans="3:8" x14ac:dyDescent="0.3">
      <c r="C469" s="16" t="s">
        <v>89</v>
      </c>
      <c r="D469" s="6">
        <f t="shared" si="15"/>
        <v>0.1</v>
      </c>
      <c r="E469" s="6">
        <v>0.2</v>
      </c>
      <c r="F469" s="6">
        <v>0.1</v>
      </c>
      <c r="G469" s="9">
        <v>20</v>
      </c>
      <c r="H469" s="9">
        <v>200</v>
      </c>
    </row>
    <row r="470" spans="3:8" x14ac:dyDescent="0.3">
      <c r="C470" s="23" t="s">
        <v>90</v>
      </c>
      <c r="D470" s="6">
        <f>G470/H470</f>
        <v>0.1053484602917342</v>
      </c>
      <c r="E470" s="6">
        <v>0.2</v>
      </c>
      <c r="F470" s="6">
        <v>0.1</v>
      </c>
      <c r="G470" s="9">
        <v>130</v>
      </c>
      <c r="H470" s="9">
        <v>1234</v>
      </c>
    </row>
    <row r="471" spans="3:8" x14ac:dyDescent="0.3">
      <c r="C471" s="23" t="s">
        <v>91</v>
      </c>
      <c r="D471" s="6">
        <f t="shared" ref="D471:D473" si="16">G471/H471</f>
        <v>0.1053484602917342</v>
      </c>
      <c r="E471" s="6">
        <v>0.2</v>
      </c>
      <c r="F471" s="6">
        <v>0.1</v>
      </c>
      <c r="G471" s="9">
        <v>130</v>
      </c>
      <c r="H471" s="9">
        <v>1234</v>
      </c>
    </row>
    <row r="472" spans="3:8" x14ac:dyDescent="0.3">
      <c r="C472" s="23" t="s">
        <v>92</v>
      </c>
      <c r="D472" s="6">
        <f t="shared" si="16"/>
        <v>0.1053484602917342</v>
      </c>
      <c r="E472" s="6">
        <v>0.2</v>
      </c>
      <c r="F472" s="6">
        <v>0.1</v>
      </c>
      <c r="G472" s="9">
        <v>130</v>
      </c>
      <c r="H472" s="9">
        <v>1234</v>
      </c>
    </row>
    <row r="473" spans="3:8" x14ac:dyDescent="0.3">
      <c r="C473" s="23" t="s">
        <v>93</v>
      </c>
      <c r="D473" s="6">
        <f t="shared" si="16"/>
        <v>0.1053484602917342</v>
      </c>
      <c r="E473" s="6">
        <v>0.2</v>
      </c>
      <c r="F473" s="6">
        <v>0.1</v>
      </c>
      <c r="G473" s="9">
        <v>130</v>
      </c>
      <c r="H473" s="9">
        <v>1234</v>
      </c>
    </row>
    <row r="474" spans="3:8" x14ac:dyDescent="0.3">
      <c r="C474" s="10"/>
      <c r="D474" s="9"/>
      <c r="E474" s="9"/>
      <c r="F474" s="9"/>
      <c r="G474" s="9"/>
      <c r="H474" s="9"/>
    </row>
    <row r="475" spans="3:8" x14ac:dyDescent="0.3">
      <c r="C475" s="10"/>
      <c r="D475" s="9"/>
      <c r="E475" s="9"/>
      <c r="F475" s="9"/>
      <c r="G475" s="9"/>
      <c r="H475" s="9"/>
    </row>
    <row r="515" spans="3:8" x14ac:dyDescent="0.3">
      <c r="C515" s="1" t="s">
        <v>84</v>
      </c>
      <c r="D515" s="2"/>
      <c r="E515" s="2"/>
    </row>
    <row r="516" spans="3:8" x14ac:dyDescent="0.3">
      <c r="C516" s="4" t="s">
        <v>0</v>
      </c>
      <c r="D516" s="5" t="s">
        <v>81</v>
      </c>
      <c r="E516" s="5" t="s">
        <v>1</v>
      </c>
      <c r="F516" s="5" t="s">
        <v>76</v>
      </c>
      <c r="G516" s="5" t="s">
        <v>82</v>
      </c>
      <c r="H516" s="5" t="s">
        <v>83</v>
      </c>
    </row>
    <row r="517" spans="3:8" x14ac:dyDescent="0.3">
      <c r="C517" s="16" t="s">
        <v>85</v>
      </c>
      <c r="D517" s="6">
        <f>G517/H517</f>
        <v>0.05</v>
      </c>
      <c r="E517" s="6">
        <v>0.2</v>
      </c>
      <c r="F517" s="6">
        <v>0.1</v>
      </c>
      <c r="G517" s="9">
        <v>10</v>
      </c>
      <c r="H517" s="9">
        <v>200</v>
      </c>
    </row>
    <row r="518" spans="3:8" x14ac:dyDescent="0.3">
      <c r="C518" s="16" t="s">
        <v>86</v>
      </c>
      <c r="D518" s="6">
        <f t="shared" ref="D518:D520" si="17">G518/H518</f>
        <v>2.8571428571428571E-2</v>
      </c>
      <c r="E518" s="6">
        <v>0.2</v>
      </c>
      <c r="F518" s="6">
        <v>0.1</v>
      </c>
      <c r="G518" s="9">
        <v>10</v>
      </c>
      <c r="H518" s="9">
        <v>350</v>
      </c>
    </row>
    <row r="519" spans="3:8" x14ac:dyDescent="0.3">
      <c r="C519" s="16" t="s">
        <v>87</v>
      </c>
      <c r="D519" s="6">
        <f t="shared" si="17"/>
        <v>0.12857142857142856</v>
      </c>
      <c r="E519" s="6">
        <v>0.2</v>
      </c>
      <c r="F519" s="6">
        <v>0.1</v>
      </c>
      <c r="G519" s="9">
        <v>45</v>
      </c>
      <c r="H519" s="9">
        <v>350</v>
      </c>
    </row>
    <row r="520" spans="3:8" x14ac:dyDescent="0.3">
      <c r="C520" s="16" t="s">
        <v>88</v>
      </c>
      <c r="D520" s="6">
        <f t="shared" si="17"/>
        <v>7.1428571428571425E-2</v>
      </c>
      <c r="E520" s="6">
        <v>0.2</v>
      </c>
      <c r="F520" s="6">
        <v>0.1</v>
      </c>
      <c r="G520" s="9">
        <v>25</v>
      </c>
      <c r="H520" s="9">
        <v>350</v>
      </c>
    </row>
    <row r="521" spans="3:8" x14ac:dyDescent="0.3">
      <c r="C521" s="16" t="s">
        <v>89</v>
      </c>
      <c r="D521" s="6">
        <f t="shared" ref="D521" si="18">G521/H521</f>
        <v>7.1428571428571425E-2</v>
      </c>
      <c r="E521" s="6">
        <v>0.2</v>
      </c>
      <c r="F521" s="6">
        <v>0.1</v>
      </c>
      <c r="G521" s="9">
        <v>25</v>
      </c>
      <c r="H521" s="9">
        <v>350</v>
      </c>
    </row>
    <row r="522" spans="3:8" x14ac:dyDescent="0.3">
      <c r="C522" s="23" t="s">
        <v>90</v>
      </c>
      <c r="D522" s="6">
        <f t="shared" ref="D522" si="19">G522/H522</f>
        <v>0.10337972166998012</v>
      </c>
      <c r="E522" s="6">
        <v>0.2</v>
      </c>
      <c r="F522" s="6">
        <v>0.1</v>
      </c>
      <c r="G522" s="9">
        <v>156</v>
      </c>
      <c r="H522" s="9">
        <v>1509</v>
      </c>
    </row>
    <row r="523" spans="3:8" x14ac:dyDescent="0.3">
      <c r="C523" s="23" t="s">
        <v>91</v>
      </c>
      <c r="D523" s="6">
        <f t="shared" ref="D523:D525" si="20">G523/H523</f>
        <v>9.2776673293571907E-2</v>
      </c>
      <c r="E523" s="6">
        <v>0.2</v>
      </c>
      <c r="F523" s="6">
        <v>0.1</v>
      </c>
      <c r="G523" s="9">
        <v>140</v>
      </c>
      <c r="H523" s="9">
        <v>1509</v>
      </c>
    </row>
    <row r="524" spans="3:8" x14ac:dyDescent="0.3">
      <c r="C524" s="23" t="s">
        <v>92</v>
      </c>
      <c r="D524" s="6">
        <f t="shared" si="20"/>
        <v>0.10337972166998012</v>
      </c>
      <c r="E524" s="6">
        <v>0.2</v>
      </c>
      <c r="F524" s="6">
        <v>0.1</v>
      </c>
      <c r="G524" s="9">
        <v>156</v>
      </c>
      <c r="H524" s="9">
        <v>1509</v>
      </c>
    </row>
    <row r="525" spans="3:8" x14ac:dyDescent="0.3">
      <c r="C525" s="23" t="s">
        <v>93</v>
      </c>
      <c r="D525" s="6">
        <f t="shared" si="20"/>
        <v>0.10337972166998012</v>
      </c>
      <c r="E525" s="6">
        <v>0.2</v>
      </c>
      <c r="F525" s="6">
        <v>0.1</v>
      </c>
      <c r="G525" s="9">
        <v>156</v>
      </c>
      <c r="H525" s="9">
        <v>1509</v>
      </c>
    </row>
    <row r="526" spans="3:8" x14ac:dyDescent="0.3">
      <c r="C526" s="10"/>
      <c r="D526" s="9"/>
      <c r="E526" s="9"/>
      <c r="F526" s="9"/>
      <c r="G526" s="9"/>
      <c r="H526" s="9"/>
    </row>
    <row r="527" spans="3:8" x14ac:dyDescent="0.3">
      <c r="C527" s="10"/>
      <c r="D527" s="9"/>
      <c r="E527" s="9"/>
      <c r="F527" s="9"/>
      <c r="G527" s="9"/>
      <c r="H527" s="9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Sviluppo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2021-04-14T08:37:11Z</dcterms:created>
  <dcterms:modified xsi:type="dcterms:W3CDTF">2021-05-24T08:08:24Z</dcterms:modified>
</cp:coreProperties>
</file>