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cesso\"/>
    </mc:Choice>
  </mc:AlternateContent>
  <xr:revisionPtr revIDLastSave="0" documentId="13_ncr:1_{80D94D8E-B6E8-49F8-ACF5-87FDBD30597E}" xr6:coauthVersionLast="46" xr6:coauthVersionMax="46" xr10:uidLastSave="{00000000-0000-0000-0000-000000000000}"/>
  <bookViews>
    <workbookView xWindow="-108" yWindow="-108" windowWidth="23256" windowHeight="12576" activeTab="1" xr2:uid="{32F62035-8081-4F2C-A1C6-0EA80AA4F9D3}"/>
  </bookViews>
  <sheets>
    <sheet name="Pianificazione" sheetId="1" r:id="rId1"/>
    <sheet name="GestioneQualit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D16" i="2"/>
  <c r="D17" i="2"/>
  <c r="D112" i="1"/>
  <c r="C112" i="1" s="1"/>
  <c r="E112" i="1"/>
  <c r="D113" i="1"/>
  <c r="C113" i="1" s="1"/>
  <c r="E113" i="1"/>
  <c r="D114" i="1"/>
  <c r="C114" i="1" s="1"/>
  <c r="E114" i="1"/>
  <c r="D85" i="1"/>
  <c r="C85" i="1" s="1"/>
  <c r="E85" i="1"/>
  <c r="D86" i="1"/>
  <c r="E86" i="1"/>
  <c r="C86" i="1" s="1"/>
  <c r="D87" i="1"/>
  <c r="E87" i="1"/>
  <c r="C87" i="1" s="1"/>
  <c r="D69" i="1"/>
  <c r="D70" i="1"/>
  <c r="D71" i="1"/>
  <c r="C39" i="1"/>
  <c r="D39" i="1"/>
  <c r="E39" i="1"/>
  <c r="F39" i="1"/>
  <c r="C40" i="1"/>
  <c r="E40" i="1"/>
  <c r="F40" i="1"/>
  <c r="D40" i="1" s="1"/>
  <c r="C41" i="1"/>
  <c r="D41" i="1"/>
  <c r="E41" i="1"/>
  <c r="F41" i="1"/>
  <c r="E14" i="1"/>
  <c r="E15" i="1"/>
  <c r="E16" i="1"/>
  <c r="D84" i="1"/>
  <c r="D108" i="1" l="1"/>
  <c r="D65" i="1"/>
  <c r="D10" i="2" l="1"/>
  <c r="D11" i="2"/>
  <c r="D12" i="2"/>
  <c r="D13" i="2"/>
  <c r="D14" i="2"/>
  <c r="D9" i="2" l="1"/>
  <c r="C79" i="1"/>
  <c r="C80" i="1"/>
  <c r="C81" i="1"/>
  <c r="C82" i="1"/>
  <c r="C83" i="1"/>
  <c r="C84" i="1"/>
  <c r="E80" i="1"/>
  <c r="E79" i="1"/>
  <c r="E84" i="1"/>
  <c r="E83" i="1"/>
  <c r="E82" i="1"/>
  <c r="E81" i="1"/>
  <c r="E78" i="1"/>
  <c r="D79" i="1"/>
  <c r="D81" i="1"/>
  <c r="C109" i="1"/>
  <c r="C110" i="1"/>
  <c r="E106" i="1"/>
  <c r="E107" i="1"/>
  <c r="E108" i="1"/>
  <c r="E109" i="1"/>
  <c r="E110" i="1"/>
  <c r="E111" i="1"/>
  <c r="C111" i="1" s="1"/>
  <c r="D111" i="1"/>
  <c r="D106" i="1"/>
  <c r="C106" i="1" s="1"/>
  <c r="D107" i="1"/>
  <c r="C107" i="1" s="1"/>
  <c r="C108" i="1"/>
  <c r="D109" i="1"/>
  <c r="D110" i="1"/>
  <c r="D63" i="1"/>
  <c r="D66" i="1"/>
  <c r="C33" i="1"/>
  <c r="C34" i="1"/>
  <c r="C35" i="1"/>
  <c r="C36" i="1"/>
  <c r="C37" i="1"/>
  <c r="C38" i="1"/>
  <c r="C32" i="1"/>
  <c r="D33" i="1"/>
  <c r="E33" i="1"/>
  <c r="E35" i="1"/>
  <c r="F35" i="1"/>
  <c r="D35" i="1" s="1"/>
  <c r="F36" i="1"/>
  <c r="D82" i="1" s="1"/>
  <c r="F37" i="1"/>
  <c r="D83" i="1" s="1"/>
  <c r="F38" i="1"/>
  <c r="F34" i="1"/>
  <c r="E34" i="1" s="1"/>
  <c r="F33" i="1"/>
  <c r="F32" i="1"/>
  <c r="D78" i="1" s="1"/>
  <c r="E11" i="1"/>
  <c r="E12" i="1"/>
  <c r="E13" i="1"/>
  <c r="E10" i="1"/>
  <c r="D68" i="1" l="1"/>
  <c r="D80" i="1"/>
  <c r="D64" i="1"/>
  <c r="D38" i="1"/>
  <c r="D67" i="1"/>
  <c r="D37" i="1"/>
  <c r="E38" i="1"/>
  <c r="D36" i="1"/>
  <c r="E37" i="1"/>
  <c r="E36" i="1"/>
  <c r="D34" i="1"/>
  <c r="E105" i="1" l="1"/>
  <c r="D105" i="1"/>
  <c r="C105" i="1" s="1"/>
  <c r="D62" i="1"/>
  <c r="D32" i="1" l="1"/>
  <c r="E32" i="1"/>
  <c r="D8" i="2" l="1"/>
  <c r="D7" i="2"/>
  <c r="C78" i="1" l="1"/>
  <c r="E7" i="1" l="1"/>
</calcChain>
</file>

<file path=xl/sharedStrings.xml><?xml version="1.0" encoding="utf-8"?>
<sst xmlns="http://schemas.openxmlformats.org/spreadsheetml/2006/main" count="100" uniqueCount="35">
  <si>
    <t>Accettabile</t>
  </si>
  <si>
    <t>Ottimale</t>
  </si>
  <si>
    <t>Actual cost</t>
  </si>
  <si>
    <t>AC</t>
  </si>
  <si>
    <t xml:space="preserve">PV </t>
  </si>
  <si>
    <t>Variance at Completion</t>
  </si>
  <si>
    <t>Budget preventivato (BAC):</t>
  </si>
  <si>
    <t>VAC</t>
  </si>
  <si>
    <t>Estimate at Completion</t>
  </si>
  <si>
    <t>EAC</t>
  </si>
  <si>
    <t xml:space="preserve">Accettabile </t>
  </si>
  <si>
    <t>Schedule Variance</t>
  </si>
  <si>
    <t>SV</t>
  </si>
  <si>
    <t>PV</t>
  </si>
  <si>
    <t>EV</t>
  </si>
  <si>
    <t>Budget Variance</t>
  </si>
  <si>
    <t>PMS</t>
  </si>
  <si>
    <t xml:space="preserve">Metriche soddisfatte </t>
  </si>
  <si>
    <t>Metriche calcolate</t>
  </si>
  <si>
    <t>Percentuale Metriche soddisfatte</t>
  </si>
  <si>
    <t>Periodo</t>
  </si>
  <si>
    <t>A</t>
  </si>
  <si>
    <t>PA</t>
  </si>
  <si>
    <t>Budget Preventivato (BAC)</t>
  </si>
  <si>
    <t>Calcolo formula</t>
  </si>
  <si>
    <t>BV</t>
  </si>
  <si>
    <t>Incremento 5</t>
  </si>
  <si>
    <t>Incremento 6</t>
  </si>
  <si>
    <t>Incremento 7</t>
  </si>
  <si>
    <t>Incremento 8</t>
  </si>
  <si>
    <t>Incremento 9</t>
  </si>
  <si>
    <t>Incremento 10</t>
  </si>
  <si>
    <t>Incremento 11</t>
  </si>
  <si>
    <t>Incremento 12</t>
  </si>
  <si>
    <t>Incremento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</si>
</sst>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€&quot;\ #,##0;\-&quot;€&quot;\ #,##0"/>
    <numFmt numFmtId="164" formatCode="#,##0\ [$€-1];[Red]\-#,##0\ [$€-1]"/>
    <numFmt numFmtId="165" formatCode="#,##0_ ;[Red]\-#,##0\ "/>
    <numFmt numFmtId="166" formatCode="#,##0.00\ [$€-1];[Red]\-#,##0.00\ [$€-1]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49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Fill="1" applyBorder="1"/>
    <xf numFmtId="0" fontId="1" fillId="5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/>
    <xf numFmtId="9" fontId="0" fillId="0" borderId="1" xfId="0" applyNumberFormat="1" applyBorder="1"/>
    <xf numFmtId="164" fontId="1" fillId="3" borderId="1" xfId="0" applyNumberFormat="1" applyFont="1" applyFill="1" applyBorder="1"/>
    <xf numFmtId="164" fontId="1" fillId="0" borderId="0" xfId="0" applyNumberFormat="1" applyFont="1" applyFill="1" applyBorder="1"/>
    <xf numFmtId="0" fontId="1" fillId="2" borderId="2" xfId="0" applyFont="1" applyFill="1" applyBorder="1"/>
    <xf numFmtId="165" fontId="0" fillId="0" borderId="1" xfId="0" applyNumberFormat="1" applyBorder="1"/>
    <xf numFmtId="49" fontId="0" fillId="0" borderId="0" xfId="0" applyNumberFormat="1" applyFill="1" applyBorder="1"/>
    <xf numFmtId="164" fontId="0" fillId="0" borderId="1" xfId="0" applyNumberFormat="1" applyFont="1" applyBorder="1"/>
    <xf numFmtId="164" fontId="0" fillId="0" borderId="1" xfId="0" applyNumberFormat="1" applyFill="1" applyBorder="1"/>
    <xf numFmtId="0" fontId="2" fillId="0" borderId="0" xfId="0" applyFont="1" applyFill="1" applyBorder="1"/>
    <xf numFmtId="3" fontId="0" fillId="0" borderId="0" xfId="0" applyNumberFormat="1" applyFill="1" applyBorder="1"/>
    <xf numFmtId="0" fontId="1" fillId="3" borderId="2" xfId="0" applyFont="1" applyFill="1" applyBorder="1"/>
    <xf numFmtId="9" fontId="0" fillId="0" borderId="2" xfId="0" applyNumberFormat="1" applyBorder="1"/>
    <xf numFmtId="166" fontId="0" fillId="0" borderId="1" xfId="0" applyNumberFormat="1" applyFill="1" applyBorder="1"/>
    <xf numFmtId="10" fontId="0" fillId="0" borderId="2" xfId="0" applyNumberFormat="1" applyBorder="1"/>
    <xf numFmtId="49" fontId="0" fillId="0" borderId="3" xfId="0" applyNumberFormat="1" applyFill="1" applyBorder="1"/>
    <xf numFmtId="5" fontId="0" fillId="0" borderId="1" xfId="0" applyNumberFormat="1" applyBorder="1"/>
    <xf numFmtId="165" fontId="0" fillId="0" borderId="3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Actual Cost</a:t>
            </a:r>
          </a:p>
        </c:rich>
      </c:tx>
      <c:layout>
        <c:manualLayout>
          <c:xMode val="edge"/>
          <c:yMode val="edge"/>
          <c:x val="0.44677305714084409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Pianificazione!$D$5</c:f>
              <c:strCache>
                <c:ptCount val="1"/>
                <c:pt idx="0">
                  <c:v>Accettabile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Pianificazione!$B$6:$B$16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Pianificazione!$D$6:$D$16</c:f>
              <c:numCache>
                <c:formatCode>#,##0\ [$€-1];[Red]\-#,##0\ [$€-1]</c:formatCode>
                <c:ptCount val="11"/>
                <c:pt idx="0">
                  <c:v>13154</c:v>
                </c:pt>
                <c:pt idx="1">
                  <c:v>13154</c:v>
                </c:pt>
                <c:pt idx="2">
                  <c:v>13154</c:v>
                </c:pt>
                <c:pt idx="3">
                  <c:v>13154</c:v>
                </c:pt>
                <c:pt idx="4">
                  <c:v>13154</c:v>
                </c:pt>
                <c:pt idx="5">
                  <c:v>13154</c:v>
                </c:pt>
                <c:pt idx="6">
                  <c:v>13154</c:v>
                </c:pt>
                <c:pt idx="7">
                  <c:v>13154</c:v>
                </c:pt>
                <c:pt idx="8">
                  <c:v>13154</c:v>
                </c:pt>
                <c:pt idx="9">
                  <c:v>13154</c:v>
                </c:pt>
                <c:pt idx="10">
                  <c:v>13154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B-4A83-84DA-8F4A5B1DE794}"/>
            </c:ext>
          </c:extLst>
        </c:ser>
        <c:ser>
          <c:idx val="2"/>
          <c:order val="2"/>
          <c:tx>
            <c:strRef>
              <c:f>Pianificazione!$E$5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Pianificazione!$B$6:$B$16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Pianificazione!$E$6:$E$16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4482</c:v>
                </c:pt>
                <c:pt idx="2">
                  <c:v>1007</c:v>
                </c:pt>
                <c:pt idx="3">
                  <c:v>1197</c:v>
                </c:pt>
                <c:pt idx="4">
                  <c:v>1441</c:v>
                </c:pt>
                <c:pt idx="5">
                  <c:v>1411</c:v>
                </c:pt>
                <c:pt idx="6">
                  <c:v>521</c:v>
                </c:pt>
                <c:pt idx="7">
                  <c:v>583</c:v>
                </c:pt>
                <c:pt idx="8">
                  <c:v>584</c:v>
                </c:pt>
                <c:pt idx="9">
                  <c:v>585</c:v>
                </c:pt>
                <c:pt idx="10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B-4A83-84DA-8F4A5B1DE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lineChart>
        <c:grouping val="standard"/>
        <c:varyColors val="0"/>
        <c:ser>
          <c:idx val="0"/>
          <c:order val="0"/>
          <c:tx>
            <c:strRef>
              <c:f>Pianificazione!$C$5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Pianificazione!$B$6:$B$16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Pianificazione!$C$6:$C$16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4417</c:v>
                </c:pt>
                <c:pt idx="2">
                  <c:v>967</c:v>
                </c:pt>
                <c:pt idx="3">
                  <c:v>1326</c:v>
                </c:pt>
                <c:pt idx="4">
                  <c:v>1411</c:v>
                </c:pt>
                <c:pt idx="5">
                  <c:v>1396</c:v>
                </c:pt>
                <c:pt idx="6">
                  <c:v>521</c:v>
                </c:pt>
                <c:pt idx="7">
                  <c:v>568</c:v>
                </c:pt>
                <c:pt idx="8">
                  <c:v>568</c:v>
                </c:pt>
                <c:pt idx="9">
                  <c:v>568</c:v>
                </c:pt>
                <c:pt idx="10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B-4A83-84DA-8F4A5B1DE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Estimate</a:t>
            </a:r>
            <a:r>
              <a:rPr lang="it-IT" baseline="0"/>
              <a:t> at Completion</a:t>
            </a:r>
            <a:endParaRPr lang="it-IT"/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Pianificazione!$D$30</c:f>
              <c:strCache>
                <c:ptCount val="1"/>
                <c:pt idx="0">
                  <c:v>Accettabile 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Pianificazione!$B$31:$B$41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Pianificazione!$D$31:$D$41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4706.1000000000004</c:v>
                </c:pt>
                <c:pt idx="2">
                  <c:v>1057.3499999999999</c:v>
                </c:pt>
                <c:pt idx="3">
                  <c:v>1256.8499999999999</c:v>
                </c:pt>
                <c:pt idx="4">
                  <c:v>1513.05</c:v>
                </c:pt>
                <c:pt idx="5">
                  <c:v>1481.55</c:v>
                </c:pt>
                <c:pt idx="6">
                  <c:v>547.04999999999995</c:v>
                </c:pt>
                <c:pt idx="7">
                  <c:v>612.15</c:v>
                </c:pt>
                <c:pt idx="8">
                  <c:v>613.20000000000005</c:v>
                </c:pt>
                <c:pt idx="9">
                  <c:v>614.25</c:v>
                </c:pt>
                <c:pt idx="10">
                  <c:v>615.29999999999995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2-40BE-8A87-33B44F091159}"/>
            </c:ext>
          </c:extLst>
        </c:ser>
        <c:ser>
          <c:idx val="2"/>
          <c:order val="2"/>
          <c:tx>
            <c:strRef>
              <c:f>Pianificazione!$E$30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Pianificazione!$B$31:$B$41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Pianificazione!$E$31:$E$41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4482</c:v>
                </c:pt>
                <c:pt idx="2">
                  <c:v>1007</c:v>
                </c:pt>
                <c:pt idx="3">
                  <c:v>1197</c:v>
                </c:pt>
                <c:pt idx="4">
                  <c:v>1441</c:v>
                </c:pt>
                <c:pt idx="5">
                  <c:v>1411</c:v>
                </c:pt>
                <c:pt idx="6">
                  <c:v>521</c:v>
                </c:pt>
                <c:pt idx="7">
                  <c:v>583</c:v>
                </c:pt>
                <c:pt idx="8">
                  <c:v>584</c:v>
                </c:pt>
                <c:pt idx="9">
                  <c:v>585</c:v>
                </c:pt>
                <c:pt idx="10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2-40BE-8A87-33B44F09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lineChart>
        <c:grouping val="standard"/>
        <c:varyColors val="0"/>
        <c:ser>
          <c:idx val="0"/>
          <c:order val="0"/>
          <c:tx>
            <c:strRef>
              <c:f>Pianificazione!$C$30</c:f>
              <c:strCache>
                <c:ptCount val="1"/>
                <c:pt idx="0">
                  <c:v>EAC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2.3796237581906573E-2"/>
                  <c:y val="-5.3367838088610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EE-44A5-AB14-A23A3AFB8C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Pianificazione!$B$31:$B$41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Pianificazione!$C$31:$C$41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4417</c:v>
                </c:pt>
                <c:pt idx="2">
                  <c:v>967</c:v>
                </c:pt>
                <c:pt idx="3">
                  <c:v>1326</c:v>
                </c:pt>
                <c:pt idx="4">
                  <c:v>1411</c:v>
                </c:pt>
                <c:pt idx="5">
                  <c:v>1396</c:v>
                </c:pt>
                <c:pt idx="6">
                  <c:v>521</c:v>
                </c:pt>
                <c:pt idx="7">
                  <c:v>568</c:v>
                </c:pt>
                <c:pt idx="8">
                  <c:v>568</c:v>
                </c:pt>
                <c:pt idx="9">
                  <c:v>568</c:v>
                </c:pt>
                <c:pt idx="10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2-40BE-8A87-33B44F09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Variance at Completion</a:t>
            </a:r>
          </a:p>
        </c:rich>
      </c:tx>
      <c:layout>
        <c:manualLayout>
          <c:xMode val="edge"/>
          <c:yMode val="edge"/>
          <c:x val="0.3774254914394419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Pianificazione!$C$60</c:f>
              <c:strCache>
                <c:ptCount val="1"/>
                <c:pt idx="0">
                  <c:v>VAC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2631931233706837E-2"/>
                  <c:y val="-0.1196517629320343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17-4D4C-AAA7-6C47124ECA0B}"/>
                </c:ext>
              </c:extLst>
            </c:dLbl>
            <c:dLbl>
              <c:idx val="5"/>
              <c:layout>
                <c:manualLayout>
                  <c:x val="-1.4943281899527936E-2"/>
                  <c:y val="-4.9685397819531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17-4D4C-AAA7-6C47124ECA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Pianificazione!$B$61:$B$71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Pianificazione!$C$61:$C$71</c:f>
              <c:numCache>
                <c:formatCode>0.00%</c:formatCode>
                <c:ptCount val="11"/>
                <c:pt idx="0" formatCode="0%">
                  <c:v>0</c:v>
                </c:pt>
                <c:pt idx="1">
                  <c:v>6.4999999999999997E-3</c:v>
                </c:pt>
                <c:pt idx="2">
                  <c:v>4.0000000000000001E-3</c:v>
                </c:pt>
                <c:pt idx="3">
                  <c:v>-1.29E-2</c:v>
                </c:pt>
                <c:pt idx="4">
                  <c:v>3.0000000000000001E-3</c:v>
                </c:pt>
                <c:pt idx="5">
                  <c:v>1.5E-3</c:v>
                </c:pt>
                <c:pt idx="6">
                  <c:v>0</c:v>
                </c:pt>
                <c:pt idx="7">
                  <c:v>1.5E-3</c:v>
                </c:pt>
                <c:pt idx="8">
                  <c:v>1.0015000000000001</c:v>
                </c:pt>
                <c:pt idx="9">
                  <c:v>2.0015000000000001</c:v>
                </c:pt>
                <c:pt idx="10">
                  <c:v>3.0015000000000001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6-4B2C-89F0-0B78C3103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Schedule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Pianificazione!$C$76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5585852180652433E-2"/>
                  <c:y val="-4.9685397819531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5C-4087-9D63-EA656B29C2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Pianificazione!$B$77:$B$87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Pianificazione!$C$77:$C$87</c:f>
              <c:numCache>
                <c:formatCode>"€"#,##0_);\("€"#,##0\)</c:formatCode>
                <c:ptCount val="11"/>
                <c:pt idx="0" formatCode="#,##0\ [$€-1];[Red]\-#,##0\ [$€-1]">
                  <c:v>0</c:v>
                </c:pt>
                <c:pt idx="1">
                  <c:v>0</c:v>
                </c:pt>
                <c:pt idx="2">
                  <c:v>200</c:v>
                </c:pt>
                <c:pt idx="3">
                  <c:v>300</c:v>
                </c:pt>
                <c:pt idx="4">
                  <c:v>-35</c:v>
                </c:pt>
                <c:pt idx="5">
                  <c:v>50</c:v>
                </c:pt>
                <c:pt idx="6">
                  <c:v>0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4-4DA1-8A1E-58A5F43B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Budget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Pianificazione!$C$103</c:f>
              <c:strCache>
                <c:ptCount val="1"/>
                <c:pt idx="0">
                  <c:v>BV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4774008313957669E-2"/>
                  <c:y val="-0.1233342032011134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51-4C4B-8E1B-307D303008E1}"/>
                </c:ext>
              </c:extLst>
            </c:dLbl>
            <c:dLbl>
              <c:idx val="5"/>
              <c:layout>
                <c:manualLayout>
                  <c:x val="-1.6458817727048543E-2"/>
                  <c:y val="-4.60029575504523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51-4C4B-8E1B-307D303008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Pianificazione!$B$104:$B$114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Pianificazione!$C$104:$C$114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65</c:v>
                </c:pt>
                <c:pt idx="2">
                  <c:v>40</c:v>
                </c:pt>
                <c:pt idx="3">
                  <c:v>-129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A-40E2-9EF3-40759500E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metriche</a:t>
            </a:r>
            <a:r>
              <a:rPr lang="it-IT" baseline="0"/>
              <a:t> soddisfatte</a:t>
            </a:r>
            <a:endParaRPr lang="it-IT"/>
          </a:p>
        </c:rich>
      </c:tx>
      <c:layout>
        <c:manualLayout>
          <c:xMode val="edge"/>
          <c:yMode val="edge"/>
          <c:x val="0.3017940181779750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GestioneQualità!$D$6</c:f>
              <c:strCache>
                <c:ptCount val="1"/>
                <c:pt idx="0">
                  <c:v>PMS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GestioneQualità!$C$10:$C$17</c:f>
              <c:strCache>
                <c:ptCount val="8"/>
                <c:pt idx="0">
                  <c:v>Incremento 6</c:v>
                </c:pt>
                <c:pt idx="1">
                  <c:v>Incremento 7</c:v>
                </c:pt>
                <c:pt idx="2">
                  <c:v>Incremento 8</c:v>
                </c:pt>
                <c:pt idx="3">
                  <c:v>Incremento 9</c:v>
                </c:pt>
                <c:pt idx="4">
                  <c:v>Incremento 10</c:v>
                </c:pt>
                <c:pt idx="5">
                  <c:v>Incremento 11</c:v>
                </c:pt>
                <c:pt idx="6">
                  <c:v>Incremento 12</c:v>
                </c:pt>
                <c:pt idx="7">
                  <c:v>Incremento 13</c:v>
                </c:pt>
              </c:strCache>
            </c:strRef>
          </c:cat>
          <c:val>
            <c:numRef>
              <c:f>GestioneQualità!$D$10:$D$17</c:f>
              <c:numCache>
                <c:formatCode>0%</c:formatCode>
                <c:ptCount val="8"/>
                <c:pt idx="0">
                  <c:v>0.66666666666666663</c:v>
                </c:pt>
                <c:pt idx="1">
                  <c:v>0.77777777777777779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0.89473684210526316</c:v>
                </c:pt>
                <c:pt idx="5">
                  <c:v>0.89473684210526316</c:v>
                </c:pt>
                <c:pt idx="6">
                  <c:v>0.89473684210526316</c:v>
                </c:pt>
                <c:pt idx="7">
                  <c:v>0.89473684210526316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1-4B97-B0E8-349D24C99A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GestioneQualità!$E$6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GestioneQualità!$C$10:$C$17</c:f>
              <c:strCache>
                <c:ptCount val="8"/>
                <c:pt idx="0">
                  <c:v>Incremento 6</c:v>
                </c:pt>
                <c:pt idx="1">
                  <c:v>Incremento 7</c:v>
                </c:pt>
                <c:pt idx="2">
                  <c:v>Incremento 8</c:v>
                </c:pt>
                <c:pt idx="3">
                  <c:v>Incremento 9</c:v>
                </c:pt>
                <c:pt idx="4">
                  <c:v>Incremento 10</c:v>
                </c:pt>
                <c:pt idx="5">
                  <c:v>Incremento 11</c:v>
                </c:pt>
                <c:pt idx="6">
                  <c:v>Incremento 12</c:v>
                </c:pt>
                <c:pt idx="7">
                  <c:v>Incremento 13</c:v>
                </c:pt>
              </c:strCache>
            </c:strRef>
          </c:cat>
          <c:val>
            <c:numRef>
              <c:f>GestioneQualità!$E$10:$E$17</c:f>
              <c:numCache>
                <c:formatCode>0%</c:formatCode>
                <c:ptCount val="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81-4EE5-84A6-C6AB286D5B95}"/>
            </c:ext>
          </c:extLst>
        </c:ser>
        <c:ser>
          <c:idx val="2"/>
          <c:order val="2"/>
          <c:tx>
            <c:strRef>
              <c:f>GestioneQualità!$F$6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GestioneQualità!$C$10:$C$17</c:f>
              <c:strCache>
                <c:ptCount val="8"/>
                <c:pt idx="0">
                  <c:v>Incremento 6</c:v>
                </c:pt>
                <c:pt idx="1">
                  <c:v>Incremento 7</c:v>
                </c:pt>
                <c:pt idx="2">
                  <c:v>Incremento 8</c:v>
                </c:pt>
                <c:pt idx="3">
                  <c:v>Incremento 9</c:v>
                </c:pt>
                <c:pt idx="4">
                  <c:v>Incremento 10</c:v>
                </c:pt>
                <c:pt idx="5">
                  <c:v>Incremento 11</c:v>
                </c:pt>
                <c:pt idx="6">
                  <c:v>Incremento 12</c:v>
                </c:pt>
                <c:pt idx="7">
                  <c:v>Incremento 13</c:v>
                </c:pt>
              </c:strCache>
            </c:strRef>
          </c:cat>
          <c:val>
            <c:numRef>
              <c:f>GestioneQualità!$F$10:$F$17</c:f>
              <c:numCache>
                <c:formatCode>0%</c:formatCode>
                <c:ptCount val="8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81-4EE5-84A6-C6AB286D5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106680</xdr:rowOff>
    </xdr:from>
    <xdr:to>
      <xdr:col>15</xdr:col>
      <xdr:colOff>480360</xdr:colOff>
      <xdr:row>20</xdr:row>
      <xdr:rowOff>80760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10447D-96A8-4989-AE87-CD3A3E393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25</xdr:row>
      <xdr:rowOff>60960</xdr:rowOff>
    </xdr:from>
    <xdr:to>
      <xdr:col>15</xdr:col>
      <xdr:colOff>526080</xdr:colOff>
      <xdr:row>44</xdr:row>
      <xdr:rowOff>35040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C96E88E-60CD-4C5E-9F38-E7467CABD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53</xdr:row>
      <xdr:rowOff>7620</xdr:rowOff>
    </xdr:from>
    <xdr:to>
      <xdr:col>13</xdr:col>
      <xdr:colOff>175560</xdr:colOff>
      <xdr:row>71</xdr:row>
      <xdr:rowOff>164580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96020F1-56EF-409E-AC3B-087133A63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472440</xdr:colOff>
      <xdr:row>72</xdr:row>
      <xdr:rowOff>129540</xdr:rowOff>
    </xdr:from>
    <xdr:to>
      <xdr:col>13</xdr:col>
      <xdr:colOff>152700</xdr:colOff>
      <xdr:row>91</xdr:row>
      <xdr:rowOff>103620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C130994-B7B7-40D5-A9F7-806C68390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1562100</xdr:colOff>
      <xdr:row>95</xdr:row>
      <xdr:rowOff>114300</xdr:rowOff>
    </xdr:from>
    <xdr:to>
      <xdr:col>15</xdr:col>
      <xdr:colOff>23160</xdr:colOff>
      <xdr:row>114</xdr:row>
      <xdr:rowOff>88380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5BCF588-2FE7-4CEA-B396-03AA83255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1371600</xdr:colOff>
      <xdr:row>19</xdr:row>
      <xdr:rowOff>91440</xdr:rowOff>
    </xdr:from>
    <xdr:to>
      <xdr:col>14</xdr:col>
      <xdr:colOff>564180</xdr:colOff>
      <xdr:row>38</xdr:row>
      <xdr:rowOff>65520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083898-12D0-4318-BB77-02D81F163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098D-590A-4332-807C-B47041EA10F7}">
  <dimension ref="B4:F116"/>
  <sheetViews>
    <sheetView topLeftCell="A102" workbookViewId="0">
      <selection activeCell="D116" sqref="D116"/>
    </sheetView>
  </sheetViews>
  <sheetFormatPr defaultRowHeight="14.4" x14ac:dyDescent="0.3"/>
  <cols>
    <col min="2" max="2" width="26.33203125" customWidth="1"/>
    <col min="3" max="3" width="19.77734375" customWidth="1"/>
    <col min="4" max="4" width="23.33203125" customWidth="1"/>
    <col min="5" max="5" width="19.109375" customWidth="1"/>
    <col min="6" max="6" width="25.21875" customWidth="1"/>
  </cols>
  <sheetData>
    <row r="4" spans="2:6" x14ac:dyDescent="0.3">
      <c r="B4" s="2" t="s">
        <v>2</v>
      </c>
      <c r="C4" s="5"/>
      <c r="D4" s="5"/>
      <c r="E4" s="1"/>
    </row>
    <row r="5" spans="2:6" x14ac:dyDescent="0.3">
      <c r="B5" s="4" t="s">
        <v>20</v>
      </c>
      <c r="C5" s="3" t="s">
        <v>3</v>
      </c>
      <c r="D5" s="3" t="s">
        <v>0</v>
      </c>
      <c r="E5" s="3" t="s">
        <v>1</v>
      </c>
      <c r="F5" s="3" t="s">
        <v>4</v>
      </c>
    </row>
    <row r="6" spans="2:6" x14ac:dyDescent="0.3">
      <c r="B6" s="6" t="s">
        <v>21</v>
      </c>
      <c r="C6" s="7">
        <v>0</v>
      </c>
      <c r="D6" s="7">
        <v>13154</v>
      </c>
      <c r="E6" s="7">
        <v>0</v>
      </c>
      <c r="F6" s="7">
        <v>0</v>
      </c>
    </row>
    <row r="7" spans="2:6" x14ac:dyDescent="0.3">
      <c r="B7" s="6" t="s">
        <v>22</v>
      </c>
      <c r="C7" s="7">
        <v>4417</v>
      </c>
      <c r="D7" s="7">
        <v>13154</v>
      </c>
      <c r="E7" s="20">
        <f>F7</f>
        <v>4482</v>
      </c>
      <c r="F7" s="7">
        <v>4482</v>
      </c>
    </row>
    <row r="8" spans="2:6" x14ac:dyDescent="0.3">
      <c r="B8" s="8" t="s">
        <v>26</v>
      </c>
      <c r="C8" s="7">
        <v>967</v>
      </c>
      <c r="D8" s="7">
        <v>13154</v>
      </c>
      <c r="E8" s="7">
        <v>1007</v>
      </c>
      <c r="F8" s="7">
        <v>1007</v>
      </c>
    </row>
    <row r="9" spans="2:6" x14ac:dyDescent="0.3">
      <c r="B9" s="8" t="s">
        <v>27</v>
      </c>
      <c r="C9" s="7">
        <v>1326</v>
      </c>
      <c r="D9" s="7">
        <v>13154</v>
      </c>
      <c r="E9" s="7">
        <v>1197</v>
      </c>
      <c r="F9" s="7">
        <v>1197</v>
      </c>
    </row>
    <row r="10" spans="2:6" x14ac:dyDescent="0.3">
      <c r="B10" s="8" t="s">
        <v>28</v>
      </c>
      <c r="C10" s="7">
        <v>1411</v>
      </c>
      <c r="D10" s="7">
        <v>13154</v>
      </c>
      <c r="E10" s="7">
        <f>F10</f>
        <v>1441</v>
      </c>
      <c r="F10" s="7">
        <v>1441</v>
      </c>
    </row>
    <row r="11" spans="2:6" x14ac:dyDescent="0.3">
      <c r="B11" s="8" t="s">
        <v>29</v>
      </c>
      <c r="C11" s="7">
        <v>1396</v>
      </c>
      <c r="D11" s="7">
        <v>13154</v>
      </c>
      <c r="E11" s="7">
        <f t="shared" ref="E11:E13" si="0">F11</f>
        <v>1411</v>
      </c>
      <c r="F11" s="7">
        <v>1411</v>
      </c>
    </row>
    <row r="12" spans="2:6" x14ac:dyDescent="0.3">
      <c r="B12" s="8" t="s">
        <v>30</v>
      </c>
      <c r="C12" s="7">
        <v>521</v>
      </c>
      <c r="D12" s="7">
        <v>13154</v>
      </c>
      <c r="E12" s="7">
        <f t="shared" si="0"/>
        <v>521</v>
      </c>
      <c r="F12" s="7">
        <v>521</v>
      </c>
    </row>
    <row r="13" spans="2:6" x14ac:dyDescent="0.3">
      <c r="B13" s="28" t="s">
        <v>31</v>
      </c>
      <c r="C13" s="7">
        <v>568</v>
      </c>
      <c r="D13" s="7">
        <v>13154</v>
      </c>
      <c r="E13" s="7">
        <f t="shared" si="0"/>
        <v>583</v>
      </c>
      <c r="F13" s="7">
        <v>583</v>
      </c>
    </row>
    <row r="14" spans="2:6" x14ac:dyDescent="0.3">
      <c r="B14" s="28" t="s">
        <v>32</v>
      </c>
      <c r="C14" s="7">
        <v>568</v>
      </c>
      <c r="D14" s="7">
        <v>13154</v>
      </c>
      <c r="E14" s="7">
        <f t="shared" ref="E14:E16" si="1">F14</f>
        <v>584</v>
      </c>
      <c r="F14" s="7">
        <v>584</v>
      </c>
    </row>
    <row r="15" spans="2:6" x14ac:dyDescent="0.3">
      <c r="B15" s="28" t="s">
        <v>33</v>
      </c>
      <c r="C15" s="7">
        <v>568</v>
      </c>
      <c r="D15" s="7">
        <v>13154</v>
      </c>
      <c r="E15" s="7">
        <f t="shared" si="1"/>
        <v>585</v>
      </c>
      <c r="F15" s="7">
        <v>585</v>
      </c>
    </row>
    <row r="16" spans="2:6" x14ac:dyDescent="0.3">
      <c r="B16" s="28" t="s">
        <v>34</v>
      </c>
      <c r="C16" s="7">
        <v>568</v>
      </c>
      <c r="D16" s="7">
        <v>13154</v>
      </c>
      <c r="E16" s="7">
        <f t="shared" si="1"/>
        <v>586</v>
      </c>
      <c r="F16" s="7">
        <v>586</v>
      </c>
    </row>
    <row r="18" spans="2:6" x14ac:dyDescent="0.3">
      <c r="D18" s="10"/>
    </row>
    <row r="25" spans="2:6" x14ac:dyDescent="0.3">
      <c r="B25" s="9" t="s">
        <v>6</v>
      </c>
      <c r="C25" s="7">
        <v>13154</v>
      </c>
    </row>
    <row r="27" spans="2:6" x14ac:dyDescent="0.3">
      <c r="F27" s="1"/>
    </row>
    <row r="28" spans="2:6" x14ac:dyDescent="0.3">
      <c r="F28" s="11"/>
    </row>
    <row r="29" spans="2:6" x14ac:dyDescent="0.3">
      <c r="B29" s="2" t="s">
        <v>8</v>
      </c>
      <c r="C29" s="5"/>
      <c r="D29" s="5"/>
      <c r="E29" s="1"/>
      <c r="F29" s="12"/>
    </row>
    <row r="30" spans="2:6" x14ac:dyDescent="0.3">
      <c r="B30" s="4" t="s">
        <v>20</v>
      </c>
      <c r="C30" s="3" t="s">
        <v>9</v>
      </c>
      <c r="D30" s="3" t="s">
        <v>10</v>
      </c>
      <c r="E30" s="3" t="s">
        <v>1</v>
      </c>
      <c r="F30" s="15" t="s">
        <v>23</v>
      </c>
    </row>
    <row r="31" spans="2:6" x14ac:dyDescent="0.3">
      <c r="B31" s="6" t="s">
        <v>21</v>
      </c>
      <c r="C31" s="7">
        <v>0</v>
      </c>
      <c r="D31" s="7">
        <v>0</v>
      </c>
      <c r="E31" s="7">
        <v>0</v>
      </c>
      <c r="F31" s="7">
        <v>0</v>
      </c>
    </row>
    <row r="32" spans="2:6" x14ac:dyDescent="0.3">
      <c r="B32" s="6" t="s">
        <v>22</v>
      </c>
      <c r="C32" s="7">
        <f>C7</f>
        <v>4417</v>
      </c>
      <c r="D32" s="7">
        <f>F32+(F32*5/100)</f>
        <v>4706.1000000000004</v>
      </c>
      <c r="E32" s="7">
        <f>F32</f>
        <v>4482</v>
      </c>
      <c r="F32" s="21">
        <f>F7</f>
        <v>4482</v>
      </c>
    </row>
    <row r="33" spans="2:6" x14ac:dyDescent="0.3">
      <c r="B33" s="8" t="s">
        <v>26</v>
      </c>
      <c r="C33" s="7">
        <f t="shared" ref="C33:C41" si="2">C8</f>
        <v>967</v>
      </c>
      <c r="D33" s="7">
        <f t="shared" ref="D33:D38" si="3">F33+(F33*5/100)</f>
        <v>1057.3499999999999</v>
      </c>
      <c r="E33" s="7">
        <f t="shared" ref="E33:E38" si="4">F33</f>
        <v>1007</v>
      </c>
      <c r="F33" s="21">
        <f>F8</f>
        <v>1007</v>
      </c>
    </row>
    <row r="34" spans="2:6" x14ac:dyDescent="0.3">
      <c r="B34" s="8" t="s">
        <v>27</v>
      </c>
      <c r="C34" s="7">
        <f t="shared" si="2"/>
        <v>1326</v>
      </c>
      <c r="D34" s="7">
        <f t="shared" si="3"/>
        <v>1256.8499999999999</v>
      </c>
      <c r="E34" s="7">
        <f t="shared" si="4"/>
        <v>1197</v>
      </c>
      <c r="F34" s="21">
        <f>F9</f>
        <v>1197</v>
      </c>
    </row>
    <row r="35" spans="2:6" x14ac:dyDescent="0.3">
      <c r="B35" s="8" t="s">
        <v>28</v>
      </c>
      <c r="C35" s="7">
        <f t="shared" si="2"/>
        <v>1411</v>
      </c>
      <c r="D35" s="7">
        <f t="shared" si="3"/>
        <v>1513.05</v>
      </c>
      <c r="E35" s="7">
        <f t="shared" si="4"/>
        <v>1441</v>
      </c>
      <c r="F35" s="21">
        <f t="shared" ref="F35:F41" si="5">F10</f>
        <v>1441</v>
      </c>
    </row>
    <row r="36" spans="2:6" x14ac:dyDescent="0.3">
      <c r="B36" s="8" t="s">
        <v>29</v>
      </c>
      <c r="C36" s="7">
        <f t="shared" si="2"/>
        <v>1396</v>
      </c>
      <c r="D36" s="7">
        <f t="shared" si="3"/>
        <v>1481.55</v>
      </c>
      <c r="E36" s="7">
        <f t="shared" si="4"/>
        <v>1411</v>
      </c>
      <c r="F36" s="21">
        <f t="shared" si="5"/>
        <v>1411</v>
      </c>
    </row>
    <row r="37" spans="2:6" x14ac:dyDescent="0.3">
      <c r="B37" s="8" t="s">
        <v>30</v>
      </c>
      <c r="C37" s="7">
        <f t="shared" si="2"/>
        <v>521</v>
      </c>
      <c r="D37" s="7">
        <f t="shared" si="3"/>
        <v>547.04999999999995</v>
      </c>
      <c r="E37" s="7">
        <f t="shared" si="4"/>
        <v>521</v>
      </c>
      <c r="F37" s="21">
        <f t="shared" si="5"/>
        <v>521</v>
      </c>
    </row>
    <row r="38" spans="2:6" x14ac:dyDescent="0.3">
      <c r="B38" s="28" t="s">
        <v>31</v>
      </c>
      <c r="C38" s="7">
        <f t="shared" si="2"/>
        <v>568</v>
      </c>
      <c r="D38" s="7">
        <f t="shared" si="3"/>
        <v>612.15</v>
      </c>
      <c r="E38" s="7">
        <f t="shared" si="4"/>
        <v>583</v>
      </c>
      <c r="F38" s="21">
        <f t="shared" si="5"/>
        <v>583</v>
      </c>
    </row>
    <row r="39" spans="2:6" x14ac:dyDescent="0.3">
      <c r="B39" s="28" t="s">
        <v>32</v>
      </c>
      <c r="C39" s="7">
        <f t="shared" si="2"/>
        <v>568</v>
      </c>
      <c r="D39" s="7">
        <f t="shared" ref="D39:D41" si="6">F39+(F39*5/100)</f>
        <v>613.20000000000005</v>
      </c>
      <c r="E39" s="7">
        <f t="shared" ref="E39:E41" si="7">F39</f>
        <v>584</v>
      </c>
      <c r="F39" s="21">
        <f t="shared" si="5"/>
        <v>584</v>
      </c>
    </row>
    <row r="40" spans="2:6" x14ac:dyDescent="0.3">
      <c r="B40" s="28" t="s">
        <v>33</v>
      </c>
      <c r="C40" s="7">
        <f t="shared" si="2"/>
        <v>568</v>
      </c>
      <c r="D40" s="7">
        <f t="shared" si="6"/>
        <v>614.25</v>
      </c>
      <c r="E40" s="7">
        <f t="shared" si="7"/>
        <v>585</v>
      </c>
      <c r="F40" s="21">
        <f t="shared" si="5"/>
        <v>585</v>
      </c>
    </row>
    <row r="41" spans="2:6" x14ac:dyDescent="0.3">
      <c r="B41" s="28" t="s">
        <v>34</v>
      </c>
      <c r="C41" s="7">
        <f t="shared" si="2"/>
        <v>568</v>
      </c>
      <c r="D41" s="7">
        <f t="shared" si="6"/>
        <v>615.29999999999995</v>
      </c>
      <c r="E41" s="7">
        <f t="shared" si="7"/>
        <v>586</v>
      </c>
      <c r="F41" s="21">
        <f t="shared" si="5"/>
        <v>586</v>
      </c>
    </row>
    <row r="59" spans="2:6" x14ac:dyDescent="0.3">
      <c r="B59" s="2" t="s">
        <v>5</v>
      </c>
      <c r="C59" s="5"/>
      <c r="D59" s="5"/>
      <c r="E59" s="1"/>
    </row>
    <row r="60" spans="2:6" x14ac:dyDescent="0.3">
      <c r="B60" s="17" t="s">
        <v>20</v>
      </c>
      <c r="C60" s="24" t="s">
        <v>7</v>
      </c>
      <c r="D60" s="3" t="s">
        <v>24</v>
      </c>
      <c r="E60" s="11"/>
      <c r="F60" s="16"/>
    </row>
    <row r="61" spans="2:6" x14ac:dyDescent="0.3">
      <c r="B61" s="6" t="s">
        <v>21</v>
      </c>
      <c r="C61" s="25">
        <v>0</v>
      </c>
      <c r="D61" s="21">
        <v>0</v>
      </c>
      <c r="E61" s="12"/>
      <c r="F61" s="12"/>
    </row>
    <row r="62" spans="2:6" x14ac:dyDescent="0.3">
      <c r="B62" s="6" t="s">
        <v>22</v>
      </c>
      <c r="C62" s="27">
        <v>6.4999999999999997E-3</v>
      </c>
      <c r="D62" s="26">
        <f>(F32-C32)/100</f>
        <v>0.65</v>
      </c>
      <c r="E62" s="12"/>
      <c r="F62" s="12"/>
    </row>
    <row r="63" spans="2:6" x14ac:dyDescent="0.3">
      <c r="B63" s="8" t="s">
        <v>26</v>
      </c>
      <c r="C63" s="27">
        <v>4.0000000000000001E-3</v>
      </c>
      <c r="D63" s="26">
        <f>(F33-C33)/100</f>
        <v>0.4</v>
      </c>
      <c r="E63" s="12"/>
      <c r="F63" s="13"/>
    </row>
    <row r="64" spans="2:6" x14ac:dyDescent="0.3">
      <c r="B64" s="8" t="s">
        <v>27</v>
      </c>
      <c r="C64" s="27">
        <v>-1.29E-2</v>
      </c>
      <c r="D64" s="26">
        <f t="shared" ref="D64:D67" si="8">(F34-C34)/100</f>
        <v>-1.29</v>
      </c>
      <c r="E64" s="12"/>
      <c r="F64" s="13"/>
    </row>
    <row r="65" spans="2:6" x14ac:dyDescent="0.3">
      <c r="B65" s="8" t="s">
        <v>28</v>
      </c>
      <c r="C65" s="27">
        <v>3.0000000000000001E-3</v>
      </c>
      <c r="D65" s="26">
        <f>(F35-C35)/100</f>
        <v>0.3</v>
      </c>
      <c r="E65" s="13"/>
      <c r="F65" s="13"/>
    </row>
    <row r="66" spans="2:6" x14ac:dyDescent="0.3">
      <c r="B66" s="8" t="s">
        <v>29</v>
      </c>
      <c r="C66" s="27">
        <v>1.5E-3</v>
      </c>
      <c r="D66" s="26">
        <f t="shared" si="8"/>
        <v>0.15</v>
      </c>
      <c r="F66" s="13"/>
    </row>
    <row r="67" spans="2:6" x14ac:dyDescent="0.3">
      <c r="B67" s="8" t="s">
        <v>30</v>
      </c>
      <c r="C67" s="27">
        <v>0</v>
      </c>
      <c r="D67" s="26">
        <f t="shared" si="8"/>
        <v>0</v>
      </c>
    </row>
    <row r="68" spans="2:6" x14ac:dyDescent="0.3">
      <c r="B68" s="28" t="s">
        <v>31</v>
      </c>
      <c r="C68" s="27">
        <v>1.5E-3</v>
      </c>
      <c r="D68" s="26">
        <f>(F38-C38)/100</f>
        <v>0.15</v>
      </c>
    </row>
    <row r="69" spans="2:6" x14ac:dyDescent="0.3">
      <c r="B69" s="28" t="s">
        <v>32</v>
      </c>
      <c r="C69" s="27">
        <v>1.0015000000000001</v>
      </c>
      <c r="D69" s="26">
        <f t="shared" ref="D69:D71" si="9">(F39-C39)/100</f>
        <v>0.16</v>
      </c>
    </row>
    <row r="70" spans="2:6" x14ac:dyDescent="0.3">
      <c r="B70" s="28" t="s">
        <v>33</v>
      </c>
      <c r="C70" s="27">
        <v>2.0015000000000001</v>
      </c>
      <c r="D70" s="26">
        <f t="shared" si="9"/>
        <v>0.17</v>
      </c>
    </row>
    <row r="71" spans="2:6" x14ac:dyDescent="0.3">
      <c r="B71" s="28" t="s">
        <v>34</v>
      </c>
      <c r="C71" s="27">
        <v>3.0015000000000001</v>
      </c>
      <c r="D71" s="26">
        <f t="shared" si="9"/>
        <v>0.18</v>
      </c>
    </row>
    <row r="75" spans="2:6" x14ac:dyDescent="0.3">
      <c r="B75" s="2" t="s">
        <v>11</v>
      </c>
      <c r="C75" s="5"/>
    </row>
    <row r="76" spans="2:6" x14ac:dyDescent="0.3">
      <c r="B76" s="17" t="s">
        <v>20</v>
      </c>
      <c r="C76" s="3" t="s">
        <v>12</v>
      </c>
      <c r="D76" s="3" t="s">
        <v>13</v>
      </c>
      <c r="E76" s="3" t="s">
        <v>14</v>
      </c>
    </row>
    <row r="77" spans="2:6" x14ac:dyDescent="0.3">
      <c r="B77" s="6" t="s">
        <v>21</v>
      </c>
      <c r="C77" s="7">
        <v>0</v>
      </c>
      <c r="D77" s="7">
        <v>0</v>
      </c>
      <c r="E77" s="7">
        <v>0</v>
      </c>
    </row>
    <row r="78" spans="2:6" x14ac:dyDescent="0.3">
      <c r="B78" s="6" t="s">
        <v>22</v>
      </c>
      <c r="C78" s="29">
        <f>E78-D78</f>
        <v>0</v>
      </c>
      <c r="D78" s="7">
        <f>F32</f>
        <v>4482</v>
      </c>
      <c r="E78" s="7">
        <f>4482</f>
        <v>4482</v>
      </c>
    </row>
    <row r="79" spans="2:6" x14ac:dyDescent="0.3">
      <c r="B79" s="8" t="s">
        <v>26</v>
      </c>
      <c r="C79" s="29">
        <f t="shared" ref="C79:C84" si="10">E79-D79</f>
        <v>200</v>
      </c>
      <c r="D79" s="7">
        <f t="shared" ref="D79:D83" si="11">F33</f>
        <v>1007</v>
      </c>
      <c r="E79" s="7">
        <f>1007+200</f>
        <v>1207</v>
      </c>
    </row>
    <row r="80" spans="2:6" x14ac:dyDescent="0.3">
      <c r="B80" s="8" t="s">
        <v>27</v>
      </c>
      <c r="C80" s="29">
        <f t="shared" si="10"/>
        <v>300</v>
      </c>
      <c r="D80" s="7">
        <f t="shared" si="11"/>
        <v>1197</v>
      </c>
      <c r="E80" s="7">
        <f>1197+300</f>
        <v>1497</v>
      </c>
    </row>
    <row r="81" spans="2:5" x14ac:dyDescent="0.3">
      <c r="B81" s="8" t="s">
        <v>28</v>
      </c>
      <c r="C81" s="29">
        <f t="shared" si="10"/>
        <v>-35</v>
      </c>
      <c r="D81" s="7">
        <f t="shared" si="11"/>
        <v>1441</v>
      </c>
      <c r="E81" s="7">
        <f>1141+265</f>
        <v>1406</v>
      </c>
    </row>
    <row r="82" spans="2:5" x14ac:dyDescent="0.3">
      <c r="B82" s="8" t="s">
        <v>29</v>
      </c>
      <c r="C82" s="29">
        <f t="shared" si="10"/>
        <v>50</v>
      </c>
      <c r="D82" s="7">
        <f t="shared" si="11"/>
        <v>1411</v>
      </c>
      <c r="E82" s="7">
        <f>1411+50</f>
        <v>1461</v>
      </c>
    </row>
    <row r="83" spans="2:5" x14ac:dyDescent="0.3">
      <c r="B83" s="8" t="s">
        <v>30</v>
      </c>
      <c r="C83" s="29">
        <f t="shared" si="10"/>
        <v>0</v>
      </c>
      <c r="D83" s="7">
        <f t="shared" si="11"/>
        <v>521</v>
      </c>
      <c r="E83" s="7">
        <f>521</f>
        <v>521</v>
      </c>
    </row>
    <row r="84" spans="2:5" x14ac:dyDescent="0.3">
      <c r="B84" s="28" t="s">
        <v>31</v>
      </c>
      <c r="C84" s="29">
        <f t="shared" si="10"/>
        <v>10</v>
      </c>
      <c r="D84" s="7">
        <f>F38</f>
        <v>583</v>
      </c>
      <c r="E84" s="7">
        <f>583+10</f>
        <v>593</v>
      </c>
    </row>
    <row r="85" spans="2:5" x14ac:dyDescent="0.3">
      <c r="B85" s="28" t="s">
        <v>32</v>
      </c>
      <c r="C85" s="29">
        <f t="shared" ref="C85:C87" si="12">E85-D85</f>
        <v>9</v>
      </c>
      <c r="D85" s="7">
        <f t="shared" ref="D85:D87" si="13">F39</f>
        <v>584</v>
      </c>
      <c r="E85" s="7">
        <f t="shared" ref="E85:E87" si="14">583+10</f>
        <v>593</v>
      </c>
    </row>
    <row r="86" spans="2:5" x14ac:dyDescent="0.3">
      <c r="B86" s="28" t="s">
        <v>33</v>
      </c>
      <c r="C86" s="29">
        <f t="shared" si="12"/>
        <v>8</v>
      </c>
      <c r="D86" s="7">
        <f t="shared" si="13"/>
        <v>585</v>
      </c>
      <c r="E86" s="7">
        <f t="shared" si="14"/>
        <v>593</v>
      </c>
    </row>
    <row r="87" spans="2:5" x14ac:dyDescent="0.3">
      <c r="B87" s="28" t="s">
        <v>34</v>
      </c>
      <c r="C87" s="29">
        <f t="shared" si="12"/>
        <v>7</v>
      </c>
      <c r="D87" s="7">
        <f t="shared" si="13"/>
        <v>586</v>
      </c>
      <c r="E87" s="7">
        <f t="shared" si="14"/>
        <v>593</v>
      </c>
    </row>
    <row r="92" spans="2:5" x14ac:dyDescent="0.3">
      <c r="B92" s="22"/>
      <c r="C92" s="11"/>
      <c r="D92" s="13"/>
      <c r="E92" s="13"/>
    </row>
    <row r="93" spans="2:5" x14ac:dyDescent="0.3">
      <c r="B93" s="11"/>
      <c r="C93" s="11"/>
      <c r="D93" s="11"/>
      <c r="E93" s="11"/>
    </row>
    <row r="94" spans="2:5" x14ac:dyDescent="0.3">
      <c r="B94" s="19"/>
      <c r="C94" s="12"/>
      <c r="D94" s="12"/>
      <c r="E94" s="12"/>
    </row>
    <row r="95" spans="2:5" x14ac:dyDescent="0.3">
      <c r="B95" s="19"/>
      <c r="C95" s="12"/>
      <c r="D95" s="12"/>
      <c r="E95" s="12"/>
    </row>
    <row r="96" spans="2:5" x14ac:dyDescent="0.3">
      <c r="B96" s="19"/>
      <c r="C96" s="12"/>
      <c r="D96" s="23"/>
      <c r="E96" s="12"/>
    </row>
    <row r="97" spans="2:5" x14ac:dyDescent="0.3">
      <c r="B97" s="19"/>
      <c r="C97" s="12"/>
      <c r="D97" s="23"/>
      <c r="E97" s="12"/>
    </row>
    <row r="102" spans="2:5" x14ac:dyDescent="0.3">
      <c r="B102" s="2" t="s">
        <v>15</v>
      </c>
      <c r="C102" s="5"/>
      <c r="D102" s="1"/>
      <c r="E102" s="1"/>
    </row>
    <row r="103" spans="2:5" x14ac:dyDescent="0.3">
      <c r="B103" s="17" t="s">
        <v>20</v>
      </c>
      <c r="C103" s="3" t="s">
        <v>25</v>
      </c>
      <c r="D103" s="3" t="s">
        <v>13</v>
      </c>
      <c r="E103" s="3" t="s">
        <v>3</v>
      </c>
    </row>
    <row r="104" spans="2:5" x14ac:dyDescent="0.3">
      <c r="B104" s="6" t="s">
        <v>21</v>
      </c>
      <c r="C104" s="7">
        <v>0</v>
      </c>
      <c r="D104" s="7">
        <v>0</v>
      </c>
      <c r="E104" s="7">
        <v>0</v>
      </c>
    </row>
    <row r="105" spans="2:5" x14ac:dyDescent="0.3">
      <c r="B105" s="6" t="s">
        <v>22</v>
      </c>
      <c r="C105" s="7">
        <f>D105-E105</f>
        <v>65</v>
      </c>
      <c r="D105" s="7">
        <f>F7</f>
        <v>4482</v>
      </c>
      <c r="E105" s="7">
        <f>C7</f>
        <v>4417</v>
      </c>
    </row>
    <row r="106" spans="2:5" x14ac:dyDescent="0.3">
      <c r="B106" s="8" t="s">
        <v>26</v>
      </c>
      <c r="C106" s="7">
        <f t="shared" ref="C106:C111" si="15">D106-E106</f>
        <v>40</v>
      </c>
      <c r="D106" s="7">
        <f t="shared" ref="D106:D110" si="16">F8</f>
        <v>1007</v>
      </c>
      <c r="E106" s="7">
        <f t="shared" ref="E106:E111" si="17">C8</f>
        <v>967</v>
      </c>
    </row>
    <row r="107" spans="2:5" x14ac:dyDescent="0.3">
      <c r="B107" s="8" t="s">
        <v>27</v>
      </c>
      <c r="C107" s="7">
        <f t="shared" si="15"/>
        <v>-129</v>
      </c>
      <c r="D107" s="7">
        <f t="shared" si="16"/>
        <v>1197</v>
      </c>
      <c r="E107" s="7">
        <f t="shared" si="17"/>
        <v>1326</v>
      </c>
    </row>
    <row r="108" spans="2:5" x14ac:dyDescent="0.3">
      <c r="B108" s="8" t="s">
        <v>28</v>
      </c>
      <c r="C108" s="7">
        <f t="shared" si="15"/>
        <v>30</v>
      </c>
      <c r="D108" s="7">
        <f>F10</f>
        <v>1441</v>
      </c>
      <c r="E108" s="7">
        <f t="shared" si="17"/>
        <v>1411</v>
      </c>
    </row>
    <row r="109" spans="2:5" x14ac:dyDescent="0.3">
      <c r="B109" s="8" t="s">
        <v>29</v>
      </c>
      <c r="C109" s="7">
        <f t="shared" si="15"/>
        <v>15</v>
      </c>
      <c r="D109" s="7">
        <f t="shared" si="16"/>
        <v>1411</v>
      </c>
      <c r="E109" s="7">
        <f t="shared" si="17"/>
        <v>1396</v>
      </c>
    </row>
    <row r="110" spans="2:5" x14ac:dyDescent="0.3">
      <c r="B110" s="8" t="s">
        <v>30</v>
      </c>
      <c r="C110" s="7">
        <f t="shared" si="15"/>
        <v>0</v>
      </c>
      <c r="D110" s="7">
        <f t="shared" si="16"/>
        <v>521</v>
      </c>
      <c r="E110" s="7">
        <f t="shared" si="17"/>
        <v>521</v>
      </c>
    </row>
    <row r="111" spans="2:5" x14ac:dyDescent="0.3">
      <c r="B111" s="28" t="s">
        <v>31</v>
      </c>
      <c r="C111" s="7">
        <f t="shared" si="15"/>
        <v>15</v>
      </c>
      <c r="D111" s="7">
        <f>F13</f>
        <v>583</v>
      </c>
      <c r="E111" s="7">
        <f t="shared" si="17"/>
        <v>568</v>
      </c>
    </row>
    <row r="112" spans="2:5" x14ac:dyDescent="0.3">
      <c r="B112" s="28" t="s">
        <v>32</v>
      </c>
      <c r="C112" s="7">
        <f t="shared" ref="C112:C114" si="18">D112-E112</f>
        <v>16</v>
      </c>
      <c r="D112" s="7">
        <f t="shared" ref="D112:D114" si="19">F14</f>
        <v>584</v>
      </c>
      <c r="E112" s="7">
        <f t="shared" ref="E112:E114" si="20">C14</f>
        <v>568</v>
      </c>
    </row>
    <row r="113" spans="2:5" x14ac:dyDescent="0.3">
      <c r="B113" s="28" t="s">
        <v>33</v>
      </c>
      <c r="C113" s="7">
        <f t="shared" si="18"/>
        <v>17</v>
      </c>
      <c r="D113" s="7">
        <f t="shared" si="19"/>
        <v>585</v>
      </c>
      <c r="E113" s="7">
        <f t="shared" si="20"/>
        <v>568</v>
      </c>
    </row>
    <row r="114" spans="2:5" x14ac:dyDescent="0.3">
      <c r="B114" s="28" t="s">
        <v>34</v>
      </c>
      <c r="C114" s="7">
        <f t="shared" si="18"/>
        <v>18</v>
      </c>
      <c r="D114" s="7">
        <f t="shared" si="19"/>
        <v>586</v>
      </c>
      <c r="E114" s="7">
        <f t="shared" si="20"/>
        <v>568</v>
      </c>
    </row>
    <row r="116" spans="2:5" x14ac:dyDescent="0.3">
      <c r="D116" s="10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7753-E669-4835-90BB-B57BBACA4DE7}">
  <dimension ref="C5:H21"/>
  <sheetViews>
    <sheetView tabSelected="1" topLeftCell="C13" workbookViewId="0">
      <selection activeCell="G15" sqref="F15:G17"/>
    </sheetView>
  </sheetViews>
  <sheetFormatPr defaultRowHeight="14.4" x14ac:dyDescent="0.3"/>
  <cols>
    <col min="3" max="3" width="39.77734375" customWidth="1"/>
    <col min="4" max="4" width="9.88671875" bestFit="1" customWidth="1"/>
    <col min="5" max="5" width="19.109375" customWidth="1"/>
    <col min="6" max="6" width="18.33203125" customWidth="1"/>
    <col min="7" max="7" width="20.44140625" customWidth="1"/>
    <col min="8" max="8" width="20.77734375" customWidth="1"/>
  </cols>
  <sheetData>
    <row r="5" spans="3:8" x14ac:dyDescent="0.3">
      <c r="C5" s="2" t="s">
        <v>19</v>
      </c>
      <c r="D5" s="5"/>
      <c r="E5" s="5"/>
      <c r="F5" s="1"/>
      <c r="G5" s="12"/>
    </row>
    <row r="6" spans="3:8" x14ac:dyDescent="0.3">
      <c r="C6" s="4" t="s">
        <v>20</v>
      </c>
      <c r="D6" s="3" t="s">
        <v>16</v>
      </c>
      <c r="E6" s="3" t="s">
        <v>0</v>
      </c>
      <c r="F6" s="3" t="s">
        <v>1</v>
      </c>
      <c r="G6" s="3" t="s">
        <v>17</v>
      </c>
      <c r="H6" s="3" t="s">
        <v>18</v>
      </c>
    </row>
    <row r="7" spans="3:8" x14ac:dyDescent="0.3">
      <c r="C7" s="6" t="s">
        <v>21</v>
      </c>
      <c r="D7" s="14">
        <f>G7/H7</f>
        <v>1</v>
      </c>
      <c r="E7" s="14">
        <v>0.6</v>
      </c>
      <c r="F7" s="14">
        <v>0.8</v>
      </c>
      <c r="G7" s="18">
        <v>3</v>
      </c>
      <c r="H7" s="18">
        <v>3</v>
      </c>
    </row>
    <row r="8" spans="3:8" x14ac:dyDescent="0.3">
      <c r="C8" s="6" t="s">
        <v>22</v>
      </c>
      <c r="D8" s="14">
        <f>G8/H8</f>
        <v>1</v>
      </c>
      <c r="E8" s="14">
        <v>0.6</v>
      </c>
      <c r="F8" s="14">
        <v>0.8</v>
      </c>
      <c r="G8" s="18">
        <v>8</v>
      </c>
      <c r="H8" s="18">
        <v>8</v>
      </c>
    </row>
    <row r="9" spans="3:8" x14ac:dyDescent="0.3">
      <c r="C9" s="8" t="s">
        <v>26</v>
      </c>
      <c r="D9" s="14">
        <f>G9/H9</f>
        <v>0.94444444444444442</v>
      </c>
      <c r="E9" s="14">
        <v>0.6</v>
      </c>
      <c r="F9" s="14">
        <v>0.8</v>
      </c>
      <c r="G9" s="18">
        <v>17</v>
      </c>
      <c r="H9" s="18">
        <v>18</v>
      </c>
    </row>
    <row r="10" spans="3:8" x14ac:dyDescent="0.3">
      <c r="C10" s="8" t="s">
        <v>27</v>
      </c>
      <c r="D10" s="14">
        <f t="shared" ref="D10:D15" si="0">G10/H10</f>
        <v>0.66666666666666663</v>
      </c>
      <c r="E10" s="14">
        <v>0.6</v>
      </c>
      <c r="F10" s="14">
        <v>0.8</v>
      </c>
      <c r="G10" s="18">
        <v>12</v>
      </c>
      <c r="H10" s="18">
        <v>18</v>
      </c>
    </row>
    <row r="11" spans="3:8" x14ac:dyDescent="0.3">
      <c r="C11" s="8" t="s">
        <v>28</v>
      </c>
      <c r="D11" s="14">
        <f t="shared" si="0"/>
        <v>0.77777777777777779</v>
      </c>
      <c r="E11" s="14">
        <v>0.6</v>
      </c>
      <c r="F11" s="14">
        <v>0.8</v>
      </c>
      <c r="G11" s="30">
        <v>14</v>
      </c>
      <c r="H11" s="18">
        <v>18</v>
      </c>
    </row>
    <row r="12" spans="3:8" x14ac:dyDescent="0.3">
      <c r="C12" s="8" t="s">
        <v>29</v>
      </c>
      <c r="D12" s="14">
        <f t="shared" si="0"/>
        <v>0.83333333333333337</v>
      </c>
      <c r="E12" s="14">
        <v>0.6</v>
      </c>
      <c r="F12" s="14">
        <v>0.8</v>
      </c>
      <c r="G12" s="30">
        <v>15</v>
      </c>
      <c r="H12" s="18">
        <v>18</v>
      </c>
    </row>
    <row r="13" spans="3:8" x14ac:dyDescent="0.3">
      <c r="C13" s="8" t="s">
        <v>30</v>
      </c>
      <c r="D13" s="14">
        <f t="shared" si="0"/>
        <v>0.83333333333333337</v>
      </c>
      <c r="E13" s="14">
        <v>0.6</v>
      </c>
      <c r="F13" s="14">
        <v>0.8</v>
      </c>
      <c r="G13" s="30">
        <v>15</v>
      </c>
      <c r="H13" s="18">
        <v>18</v>
      </c>
    </row>
    <row r="14" spans="3:8" x14ac:dyDescent="0.3">
      <c r="C14" s="28" t="s">
        <v>31</v>
      </c>
      <c r="D14" s="14">
        <f t="shared" si="0"/>
        <v>0.89473684210526316</v>
      </c>
      <c r="E14" s="14">
        <v>0.6</v>
      </c>
      <c r="F14" s="14">
        <v>0.8</v>
      </c>
      <c r="G14" s="30">
        <v>17</v>
      </c>
      <c r="H14" s="18">
        <v>19</v>
      </c>
    </row>
    <row r="15" spans="3:8" x14ac:dyDescent="0.3">
      <c r="C15" s="28" t="s">
        <v>32</v>
      </c>
      <c r="D15" s="14">
        <f t="shared" ref="D15:D17" si="1">G15/H15</f>
        <v>0.89473684210526316</v>
      </c>
      <c r="E15" s="14">
        <v>0.6</v>
      </c>
      <c r="F15" s="14">
        <v>0.8</v>
      </c>
      <c r="G15" s="30">
        <v>17</v>
      </c>
      <c r="H15" s="18">
        <v>19</v>
      </c>
    </row>
    <row r="16" spans="3:8" x14ac:dyDescent="0.3">
      <c r="C16" s="28" t="s">
        <v>33</v>
      </c>
      <c r="D16" s="14">
        <f t="shared" si="1"/>
        <v>0.89473684210526316</v>
      </c>
      <c r="E16" s="14">
        <v>0.6</v>
      </c>
      <c r="F16" s="14">
        <v>0.8</v>
      </c>
      <c r="G16" s="30">
        <v>17</v>
      </c>
      <c r="H16" s="18">
        <v>19</v>
      </c>
    </row>
    <row r="17" spans="3:8" x14ac:dyDescent="0.3">
      <c r="C17" s="28" t="s">
        <v>34</v>
      </c>
      <c r="D17" s="14">
        <f t="shared" si="1"/>
        <v>0.89473684210526316</v>
      </c>
      <c r="E17" s="14">
        <v>0.6</v>
      </c>
      <c r="F17" s="14">
        <v>0.8</v>
      </c>
      <c r="G17" s="30">
        <v>17</v>
      </c>
      <c r="H17" s="18">
        <v>19</v>
      </c>
    </row>
    <row r="19" spans="3:8" x14ac:dyDescent="0.3">
      <c r="F19" s="10"/>
    </row>
    <row r="21" spans="3:8" x14ac:dyDescent="0.3">
      <c r="F21" s="10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Pianificazione</vt:lpstr>
      <vt:lpstr>GestioneQualità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2021-02-25T14:30:41Z</dcterms:created>
  <dcterms:modified xsi:type="dcterms:W3CDTF">2021-05-13T07:28:44Z</dcterms:modified>
</cp:coreProperties>
</file>