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metriche\grafici\qualitàProdotto\"/>
    </mc:Choice>
  </mc:AlternateContent>
  <xr:revisionPtr revIDLastSave="0" documentId="13_ncr:1_{E5F50CB2-6294-4E94-9923-00018FBBB413}" xr6:coauthVersionLast="45" xr6:coauthVersionMax="45" xr10:uidLastSave="{00000000-0000-0000-0000-000000000000}"/>
  <bookViews>
    <workbookView xWindow="-108" yWindow="-108" windowWidth="23256" windowHeight="12576" xr2:uid="{E6A987FF-90E1-49FC-8E34-192DB323E80C}"/>
  </bookViews>
  <sheets>
    <sheet name="Svilup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2" i="1" l="1"/>
  <c r="G313" i="1"/>
  <c r="G311" i="1"/>
  <c r="H311" i="1"/>
  <c r="H310" i="1"/>
  <c r="G258" i="1"/>
  <c r="H258" i="1"/>
  <c r="G257" i="1"/>
  <c r="H257" i="1"/>
  <c r="G256" i="1"/>
  <c r="H256" i="1"/>
  <c r="G255" i="1"/>
  <c r="H255" i="1"/>
  <c r="G254" i="1"/>
  <c r="H254" i="1"/>
  <c r="G253" i="1"/>
  <c r="H253" i="1"/>
  <c r="G194" i="1"/>
  <c r="H194" i="1"/>
  <c r="G193" i="1"/>
  <c r="H193" i="1"/>
  <c r="G192" i="1"/>
  <c r="H192" i="1"/>
  <c r="G191" i="1"/>
  <c r="G190" i="1"/>
  <c r="H190" i="1"/>
  <c r="H191" i="1"/>
  <c r="G189" i="1"/>
  <c r="H189" i="1"/>
  <c r="H188" i="1"/>
  <c r="G188" i="1"/>
  <c r="G187" i="1"/>
  <c r="H187" i="1"/>
  <c r="G144" i="1"/>
  <c r="H144" i="1"/>
  <c r="G143" i="1"/>
  <c r="H143" i="1"/>
  <c r="G142" i="1"/>
  <c r="H142" i="1"/>
  <c r="G141" i="1"/>
  <c r="H141" i="1"/>
  <c r="H140" i="1"/>
  <c r="G140" i="1"/>
  <c r="H139" i="1"/>
  <c r="G139" i="1"/>
  <c r="H138" i="1"/>
  <c r="G138" i="1"/>
  <c r="G137" i="1"/>
  <c r="H137" i="1"/>
  <c r="D312" i="1" l="1"/>
  <c r="D311" i="1"/>
  <c r="D310" i="1"/>
  <c r="D309" i="1"/>
  <c r="D256" i="1"/>
  <c r="D253" i="1"/>
  <c r="D47" i="1"/>
  <c r="D48" i="1"/>
  <c r="D49" i="1"/>
  <c r="D50" i="1"/>
  <c r="D51" i="1"/>
  <c r="D52" i="1"/>
  <c r="D53" i="1"/>
  <c r="D46" i="1"/>
  <c r="D9" i="1"/>
  <c r="D8" i="1"/>
  <c r="D10" i="1"/>
  <c r="D11" i="1"/>
  <c r="D12" i="1"/>
  <c r="D13" i="1"/>
  <c r="D14" i="1"/>
  <c r="D15" i="1"/>
  <c r="D314" i="1" l="1"/>
  <c r="D315" i="1"/>
  <c r="D252" i="1"/>
  <c r="D140" i="1"/>
  <c r="D141" i="1"/>
  <c r="D144" i="1"/>
  <c r="D142" i="1"/>
  <c r="D143" i="1"/>
  <c r="D139" i="1"/>
  <c r="D192" i="1"/>
  <c r="D193" i="1"/>
  <c r="D190" i="1"/>
  <c r="D308" i="1"/>
  <c r="D313" i="1"/>
  <c r="D257" i="1"/>
  <c r="D255" i="1"/>
  <c r="D254" i="1"/>
  <c r="D251" i="1"/>
  <c r="D258" i="1"/>
  <c r="D191" i="1"/>
  <c r="D188" i="1"/>
  <c r="D137" i="1"/>
  <c r="D138" i="1"/>
  <c r="D189" i="1"/>
  <c r="D187" i="1"/>
  <c r="D194" i="1"/>
</calcChain>
</file>

<file path=xl/sharedStrings.xml><?xml version="1.0" encoding="utf-8"?>
<sst xmlns="http://schemas.openxmlformats.org/spreadsheetml/2006/main" count="105" uniqueCount="72">
  <si>
    <t>Periodo</t>
  </si>
  <si>
    <t>Ottimale</t>
  </si>
  <si>
    <t>Completezza informazioni</t>
  </si>
  <si>
    <t>CI</t>
  </si>
  <si>
    <t>Funzioni non implementtate</t>
  </si>
  <si>
    <t>Funzioni implementate</t>
  </si>
  <si>
    <t>Numero errori</t>
  </si>
  <si>
    <t>Numero test effettuati</t>
  </si>
  <si>
    <t>DE</t>
  </si>
  <si>
    <t>Accettable</t>
  </si>
  <si>
    <t>Facilità utilizzo</t>
  </si>
  <si>
    <t>Click</t>
  </si>
  <si>
    <t>Densità degli errori</t>
  </si>
  <si>
    <t>SC</t>
  </si>
  <si>
    <t>numero metodi totali</t>
  </si>
  <si>
    <t>numero classi</t>
  </si>
  <si>
    <t>Classe</t>
  </si>
  <si>
    <t>numero metodi</t>
  </si>
  <si>
    <t>Semplicità classi FE</t>
  </si>
  <si>
    <t>Semplicità classi BE</t>
  </si>
  <si>
    <t>Semplicità funzioni FE</t>
  </si>
  <si>
    <t>numero parametri totali</t>
  </si>
  <si>
    <t>numero funzioni</t>
  </si>
  <si>
    <t>SF</t>
  </si>
  <si>
    <t>Semplicità funzioni BE</t>
  </si>
  <si>
    <t>Facilità apprendimento</t>
  </si>
  <si>
    <t>Minuti</t>
  </si>
  <si>
    <t>CartListSection</t>
  </si>
  <si>
    <t>CartProductList</t>
  </si>
  <si>
    <t>PayButton</t>
  </si>
  <si>
    <t>PayButtonContent</t>
  </si>
  <si>
    <t>CategoryList</t>
  </si>
  <si>
    <t>CategoryListSection</t>
  </si>
  <si>
    <t>DashboardLinks</t>
  </si>
  <si>
    <t>ModifyProductForm</t>
  </si>
  <si>
    <t>NewCategoryForm</t>
  </si>
  <si>
    <t>NewProductForm</t>
  </si>
  <si>
    <t>OldProductInformations</t>
  </si>
  <si>
    <t>OrderList</t>
  </si>
  <si>
    <t>OrderSection</t>
  </si>
  <si>
    <t>ProductList</t>
  </si>
  <si>
    <t>ProductSection</t>
  </si>
  <si>
    <t>OrderDetails</t>
  </si>
  <si>
    <t>CartSection</t>
  </si>
  <si>
    <t>AddToCartList</t>
  </si>
  <si>
    <t>CategoryProductList</t>
  </si>
  <si>
    <t>ListingSection</t>
  </si>
  <si>
    <t>ModifyProfileForm</t>
  </si>
  <si>
    <t>ProfileButton</t>
  </si>
  <si>
    <t>ProfileInfoForm</t>
  </si>
  <si>
    <t>SearchBar</t>
  </si>
  <si>
    <t>SearchBarSection</t>
  </si>
  <si>
    <t>Fetcher</t>
  </si>
  <si>
    <t>ModifyProducPage</t>
  </si>
  <si>
    <t>Dashboard</t>
  </si>
  <si>
    <t>OrderPage</t>
  </si>
  <si>
    <t>ProducPage</t>
  </si>
  <si>
    <t>ProductListingPage</t>
  </si>
  <si>
    <t>EditProfile</t>
  </si>
  <si>
    <t>ProfilePage</t>
  </si>
  <si>
    <t>SearchPage</t>
  </si>
  <si>
    <t>CategoryListHome</t>
  </si>
  <si>
    <t>JustCreateProduct</t>
  </si>
  <si>
    <t>Order</t>
  </si>
  <si>
    <t>ProductImage</t>
  </si>
  <si>
    <t>ProductInCart</t>
  </si>
  <si>
    <t>Profile</t>
  </si>
  <si>
    <t>StoredProduct</t>
  </si>
  <si>
    <t>Cart</t>
  </si>
  <si>
    <t>Category</t>
  </si>
  <si>
    <t>Product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</si>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</sst>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[$€-1];[Red]\-#,##0\ [$€-1]"/>
    <numFmt numFmtId="165" formatCode="#,##0_ ;[Red]\-#,##0\ 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164" fontId="0" fillId="0" borderId="0" xfId="0" applyNumberFormat="1"/>
    <xf numFmtId="0" fontId="1" fillId="3" borderId="1" xfId="0" applyFont="1" applyFill="1" applyBorder="1"/>
    <xf numFmtId="0" fontId="1" fillId="4" borderId="1" xfId="0" applyFont="1" applyFill="1" applyBorder="1"/>
    <xf numFmtId="9" fontId="0" fillId="0" borderId="1" xfId="0" applyNumberFormat="1" applyBorder="1"/>
    <xf numFmtId="0" fontId="1" fillId="0" borderId="0" xfId="0" applyFont="1" applyFill="1" applyBorder="1"/>
    <xf numFmtId="165" fontId="0" fillId="0" borderId="0" xfId="0" applyNumberFormat="1" applyFill="1" applyBorder="1"/>
    <xf numFmtId="1" fontId="0" fillId="0" borderId="1" xfId="0" applyNumberFormat="1" applyBorder="1"/>
    <xf numFmtId="166" fontId="0" fillId="0" borderId="1" xfId="0" applyNumberFormat="1" applyBorder="1"/>
    <xf numFmtId="1" fontId="0" fillId="0" borderId="0" xfId="0" applyNumberFormat="1" applyFill="1" applyBorder="1"/>
    <xf numFmtId="166" fontId="0" fillId="0" borderId="0" xfId="0" applyNumberFormat="1" applyFill="1" applyBorder="1"/>
    <xf numFmtId="9" fontId="0" fillId="0" borderId="0" xfId="0" applyNumberFormat="1" applyFill="1" applyBorder="1"/>
    <xf numFmtId="0" fontId="0" fillId="0" borderId="0" xfId="0" applyFill="1" applyBorder="1"/>
    <xf numFmtId="1" fontId="0" fillId="0" borderId="2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Completezza informazioni</a:t>
            </a:r>
          </a:p>
        </c:rich>
      </c:tx>
      <c:layout>
        <c:manualLayout>
          <c:xMode val="edge"/>
          <c:yMode val="edge"/>
          <c:x val="0.37358596462892674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Sviluppo!$D$7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Sviluppo!$C$8:$C$15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Sviluppo!$D$8:$D$15</c:f>
              <c:numCache>
                <c:formatCode>0%</c:formatCode>
                <c:ptCount val="8"/>
                <c:pt idx="0">
                  <c:v>0.4</c:v>
                </c:pt>
                <c:pt idx="1">
                  <c:v>0.42000000000000004</c:v>
                </c:pt>
                <c:pt idx="2">
                  <c:v>0.53</c:v>
                </c:pt>
                <c:pt idx="3">
                  <c:v>0.7</c:v>
                </c:pt>
                <c:pt idx="4">
                  <c:v>0.85</c:v>
                </c:pt>
                <c:pt idx="5">
                  <c:v>0.92</c:v>
                </c:pt>
                <c:pt idx="6">
                  <c:v>0.95</c:v>
                </c:pt>
                <c:pt idx="7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F-4CDA-AA55-A8BEB2BA4F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365907192"/>
        <c:axId val="365909112"/>
      </c:barChart>
      <c:lineChart>
        <c:grouping val="standard"/>
        <c:varyColors val="0"/>
        <c:ser>
          <c:idx val="1"/>
          <c:order val="1"/>
          <c:tx>
            <c:strRef>
              <c:f>Sviluppo!$E$7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Sviluppo!$C$8:$C$15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Sviluppo!$E$8:$E$15</c:f>
              <c:numCache>
                <c:formatCode>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8F-4CDA-AA55-A8BEB2BA4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numFmt formatCode="yyyy\-mm\-dd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  <c:majorUnit val="5"/>
        <c:majorTimeUnit val="days"/>
        <c:minorUnit val="5"/>
        <c:minorTimeUnit val="days"/>
      </c:date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Densità</a:t>
            </a:r>
            <a:r>
              <a:rPr lang="it-IT" baseline="0"/>
              <a:t> errori</a:t>
            </a:r>
            <a:endParaRPr lang="it-IT"/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Sviluppo!$F$45</c:f>
              <c:strCache>
                <c:ptCount val="1"/>
                <c:pt idx="0">
                  <c:v>Accettable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solidFill>
                <a:schemeClr val="accent5">
                  <a:lumMod val="40000"/>
                  <a:lumOff val="60000"/>
                </a:schemeClr>
              </a:solidFill>
            </a:ln>
            <a:effectLst/>
          </c:spPr>
          <c:cat>
            <c:numRef>
              <c:f>Sviluppo!$C$46:$C$56</c:f>
              <c:numCache>
                <c:formatCode>yyyy\-mm\-dd;@</c:formatCode>
                <c:ptCount val="11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Sviluppo!$F$46:$F$56</c:f>
              <c:numCache>
                <c:formatCode>0%</c:formatCode>
                <c:ptCount val="11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1D-44FF-9EF7-547C07D9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lineChart>
        <c:grouping val="standard"/>
        <c:varyColors val="0"/>
        <c:ser>
          <c:idx val="0"/>
          <c:order val="0"/>
          <c:tx>
            <c:strRef>
              <c:f>Sviluppo!$D$45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Sviluppo!$C$46:$C$56</c:f>
              <c:numCache>
                <c:formatCode>yyyy\-mm\-dd;@</c:formatCode>
                <c:ptCount val="11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Sviluppo!$D$46:$D$56</c:f>
              <c:numCache>
                <c:formatCode>0%</c:formatCode>
                <c:ptCount val="1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1D-44FF-9EF7-547C07D9E375}"/>
            </c:ext>
          </c:extLst>
        </c:ser>
        <c:ser>
          <c:idx val="1"/>
          <c:order val="1"/>
          <c:tx>
            <c:strRef>
              <c:f>Sviluppo!$E$45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Sviluppo!$C$46:$C$56</c:f>
              <c:numCache>
                <c:formatCode>yyyy\-mm\-dd;@</c:formatCode>
                <c:ptCount val="11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Sviluppo!$E$46:$E$56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D-44FF-9EF7-547C07D9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</c:date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Facilità utilizzo</a:t>
            </a:r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Sviluppo!$F$89</c:f>
              <c:strCache>
                <c:ptCount val="1"/>
                <c:pt idx="0">
                  <c:v>Accettable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Sviluppo!$C$90:$C$100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Sviluppo!$F$90:$F$100</c:f>
              <c:numCache>
                <c:formatCode>0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2-42B7-A4CB-C6D459122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areaChart>
        <c:grouping val="standard"/>
        <c:varyColors val="0"/>
        <c:ser>
          <c:idx val="1"/>
          <c:order val="1"/>
          <c:tx>
            <c:strRef>
              <c:f>Sviluppo!$E$89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Sviluppo!$C$90:$C$100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Sviluppo!$E$90:$E$100</c:f>
              <c:numCache>
                <c:formatCode>0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2-42B7-A4CB-C6D459122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342776"/>
        <c:axId val="509339576"/>
      </c:areaChart>
      <c:lineChart>
        <c:grouping val="standard"/>
        <c:varyColors val="0"/>
        <c:ser>
          <c:idx val="0"/>
          <c:order val="0"/>
          <c:tx>
            <c:strRef>
              <c:f>Sviluppo!$D$89</c:f>
              <c:strCache>
                <c:ptCount val="1"/>
                <c:pt idx="0">
                  <c:v>Click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Sviluppo!$C$90:$C$100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Sviluppo!$D$90:$D$100</c:f>
              <c:numCache>
                <c:formatCode>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2-42B7-A4CB-C6D459122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</c:date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click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valAx>
        <c:axId val="509339576"/>
        <c:scaling>
          <c:orientation val="minMax"/>
          <c:max val="16"/>
        </c:scaling>
        <c:delete val="1"/>
        <c:axPos val="r"/>
        <c:numFmt formatCode="0" sourceLinked="1"/>
        <c:majorTickMark val="out"/>
        <c:minorTickMark val="none"/>
        <c:tickLblPos val="nextTo"/>
        <c:crossAx val="509342776"/>
        <c:crosses val="max"/>
        <c:crossBetween val="between"/>
      </c:valAx>
      <c:dateAx>
        <c:axId val="509342776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509339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Semplicità classi FE</a:t>
            </a:r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Sviluppo!$F$136</c:f>
              <c:strCache>
                <c:ptCount val="1"/>
                <c:pt idx="0">
                  <c:v>Accettable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Sviluppo!$C$137:$C$144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Sviluppo!$F$137:$F$144</c:f>
              <c:numCache>
                <c:formatCode>0</c:formatCode>
                <c:ptCount val="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6-42F5-BE1D-34F08CCA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areaChart>
        <c:grouping val="standard"/>
        <c:varyColors val="0"/>
        <c:ser>
          <c:idx val="1"/>
          <c:order val="1"/>
          <c:tx>
            <c:strRef>
              <c:f>Sviluppo!$E$136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Sviluppo!$C$137:$C$144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Sviluppo!$E$137:$E$144</c:f>
              <c:numCache>
                <c:formatCode>0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6-42F5-BE1D-34F08CCA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342776"/>
        <c:axId val="509339576"/>
      </c:areaChart>
      <c:lineChart>
        <c:grouping val="standard"/>
        <c:varyColors val="0"/>
        <c:ser>
          <c:idx val="0"/>
          <c:order val="0"/>
          <c:tx>
            <c:strRef>
              <c:f>Sviluppo!$D$136</c:f>
              <c:strCache>
                <c:ptCount val="1"/>
                <c:pt idx="0">
                  <c:v>SC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Sviluppo!$C$137:$C$144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Sviluppo!$D$137:$D$144</c:f>
              <c:numCache>
                <c:formatCode>0</c:formatCode>
                <c:ptCount val="8"/>
                <c:pt idx="0">
                  <c:v>1.8181818181818181</c:v>
                </c:pt>
                <c:pt idx="1">
                  <c:v>1.6923076923076923</c:v>
                </c:pt>
                <c:pt idx="2">
                  <c:v>1.7333333333333334</c:v>
                </c:pt>
                <c:pt idx="3">
                  <c:v>1.6818181818181819</c:v>
                </c:pt>
                <c:pt idx="4">
                  <c:v>1.5714285714285714</c:v>
                </c:pt>
                <c:pt idx="5">
                  <c:v>1.5526315789473684</c:v>
                </c:pt>
                <c:pt idx="6">
                  <c:v>1.3777777777777778</c:v>
                </c:pt>
                <c:pt idx="7">
                  <c:v>1.3777777777777778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26-42F5-BE1D-34F08CCA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  <c:majorUnit val="5"/>
        <c:majorTimeUnit val="days"/>
      </c:date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valAx>
        <c:axId val="509339576"/>
        <c:scaling>
          <c:orientation val="minMax"/>
          <c:max val="16"/>
        </c:scaling>
        <c:delete val="1"/>
        <c:axPos val="r"/>
        <c:numFmt formatCode="0" sourceLinked="1"/>
        <c:majorTickMark val="out"/>
        <c:minorTickMark val="none"/>
        <c:tickLblPos val="nextTo"/>
        <c:crossAx val="509342776"/>
        <c:crosses val="max"/>
        <c:crossBetween val="between"/>
      </c:valAx>
      <c:dateAx>
        <c:axId val="509342776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509339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Semplicità classi BE</a:t>
            </a:r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Sviluppo!$F$186</c:f>
              <c:strCache>
                <c:ptCount val="1"/>
                <c:pt idx="0">
                  <c:v>Accettable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Sviluppo!$C$187:$C$194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Sviluppo!$F$187:$F$194</c:f>
              <c:numCache>
                <c:formatCode>0</c:formatCode>
                <c:ptCount val="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5-4AAF-B74D-A7A08FCF5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areaChart>
        <c:grouping val="standard"/>
        <c:varyColors val="0"/>
        <c:ser>
          <c:idx val="1"/>
          <c:order val="1"/>
          <c:tx>
            <c:strRef>
              <c:f>Sviluppo!$E$186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Sviluppo!$C$187:$C$194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Sviluppo!$E$187:$E$194</c:f>
              <c:numCache>
                <c:formatCode>0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15-4AAF-B74D-A7A08FCF5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342776"/>
        <c:axId val="509339576"/>
      </c:areaChart>
      <c:lineChart>
        <c:grouping val="standard"/>
        <c:varyColors val="0"/>
        <c:ser>
          <c:idx val="0"/>
          <c:order val="0"/>
          <c:tx>
            <c:strRef>
              <c:f>Sviluppo!$D$186</c:f>
              <c:strCache>
                <c:ptCount val="1"/>
                <c:pt idx="0">
                  <c:v>SC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Sviluppo!$C$187:$C$194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Sviluppo!$D$187:$D$194</c:f>
              <c:numCache>
                <c:formatCode>0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6.5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15-4AAF-B74D-A7A08FCF5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  <c:majorUnit val="5"/>
        <c:majorTimeUnit val="days"/>
      </c:date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valAx>
        <c:axId val="509339576"/>
        <c:scaling>
          <c:orientation val="minMax"/>
          <c:max val="16"/>
        </c:scaling>
        <c:delete val="1"/>
        <c:axPos val="r"/>
        <c:numFmt formatCode="0" sourceLinked="1"/>
        <c:majorTickMark val="out"/>
        <c:minorTickMark val="none"/>
        <c:tickLblPos val="nextTo"/>
        <c:crossAx val="509342776"/>
        <c:crosses val="max"/>
        <c:crossBetween val="between"/>
      </c:valAx>
      <c:dateAx>
        <c:axId val="509342776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509339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Semplicità funzioni FE</a:t>
            </a:r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Sviluppo!$F$250</c:f>
              <c:strCache>
                <c:ptCount val="1"/>
                <c:pt idx="0">
                  <c:v>Accettable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Sviluppo!$C$251:$C$258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Sviluppo!$F$251:$F$258</c:f>
              <c:numCache>
                <c:formatCode>0</c:formatCode>
                <c:ptCount val="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7-47DB-A0E4-9189F3D24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areaChart>
        <c:grouping val="standard"/>
        <c:varyColors val="0"/>
        <c:ser>
          <c:idx val="1"/>
          <c:order val="1"/>
          <c:tx>
            <c:strRef>
              <c:f>Sviluppo!$E$250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Sviluppo!$C$251:$C$258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Sviluppo!$E$251:$E$258</c:f>
              <c:numCache>
                <c:formatCode>0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B7-47DB-A0E4-9189F3D24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342776"/>
        <c:axId val="509339576"/>
      </c:areaChart>
      <c:lineChart>
        <c:grouping val="standard"/>
        <c:varyColors val="0"/>
        <c:ser>
          <c:idx val="0"/>
          <c:order val="0"/>
          <c:tx>
            <c:strRef>
              <c:f>Sviluppo!$D$250</c:f>
              <c:strCache>
                <c:ptCount val="1"/>
                <c:pt idx="0">
                  <c:v>SF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Sviluppo!$C$251:$C$258</c:f>
              <c:numCache>
                <c:formatCode>yyyy\-mm\-dd;@</c:formatCode>
                <c:ptCount val="8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Sviluppo!$D$251:$D$258</c:f>
              <c:numCache>
                <c:formatCode>0</c:formatCode>
                <c:ptCount val="8"/>
                <c:pt idx="0">
                  <c:v>0.70588235294117652</c:v>
                </c:pt>
                <c:pt idx="1">
                  <c:v>1.2857142857142858</c:v>
                </c:pt>
                <c:pt idx="2">
                  <c:v>1.553191489361702</c:v>
                </c:pt>
                <c:pt idx="3">
                  <c:v>1.56</c:v>
                </c:pt>
                <c:pt idx="4">
                  <c:v>1.5535714285714286</c:v>
                </c:pt>
                <c:pt idx="5">
                  <c:v>1.5614035087719298</c:v>
                </c:pt>
                <c:pt idx="6">
                  <c:v>1.523076923076923</c:v>
                </c:pt>
                <c:pt idx="7">
                  <c:v>1.5074626865671641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B7-47DB-A0E4-9189F3D24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  <c:majorUnit val="5"/>
        <c:majorTimeUnit val="days"/>
      </c:date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valAx>
        <c:axId val="509339576"/>
        <c:scaling>
          <c:orientation val="minMax"/>
          <c:max val="16"/>
        </c:scaling>
        <c:delete val="1"/>
        <c:axPos val="r"/>
        <c:numFmt formatCode="0" sourceLinked="1"/>
        <c:majorTickMark val="out"/>
        <c:minorTickMark val="none"/>
        <c:tickLblPos val="nextTo"/>
        <c:crossAx val="509342776"/>
        <c:crosses val="max"/>
        <c:crossBetween val="between"/>
      </c:valAx>
      <c:dateAx>
        <c:axId val="509342776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509339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Semplicità funzioni BE</a:t>
            </a:r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Sviluppo!$F$307</c:f>
              <c:strCache>
                <c:ptCount val="1"/>
                <c:pt idx="0">
                  <c:v>Accettable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Sviluppo!$C$308:$C$318</c:f>
              <c:numCache>
                <c:formatCode>yyyy\-mm\-dd;@</c:formatCode>
                <c:ptCount val="11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Sviluppo!$F$308:$F$318</c:f>
              <c:numCache>
                <c:formatCode>0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3-4712-87F0-3A788FCD7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areaChart>
        <c:grouping val="standard"/>
        <c:varyColors val="0"/>
        <c:ser>
          <c:idx val="1"/>
          <c:order val="1"/>
          <c:tx>
            <c:strRef>
              <c:f>Sviluppo!$E$307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Sviluppo!$C$308:$C$318</c:f>
              <c:numCache>
                <c:formatCode>yyyy\-mm\-dd;@</c:formatCode>
                <c:ptCount val="11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Sviluppo!$E$308:$E$318</c:f>
              <c:numCache>
                <c:formatCode>0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A3-4712-87F0-3A788FCD7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342776"/>
        <c:axId val="509339576"/>
      </c:areaChart>
      <c:lineChart>
        <c:grouping val="standard"/>
        <c:varyColors val="0"/>
        <c:ser>
          <c:idx val="0"/>
          <c:order val="0"/>
          <c:tx>
            <c:strRef>
              <c:f>Sviluppo!$D$307</c:f>
              <c:strCache>
                <c:ptCount val="1"/>
                <c:pt idx="0">
                  <c:v>SF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Sviluppo!$C$308:$C$318</c:f>
              <c:numCache>
                <c:formatCode>yyyy\-mm\-dd;@</c:formatCode>
                <c:ptCount val="11"/>
                <c:pt idx="0">
                  <c:v>44265</c:v>
                </c:pt>
                <c:pt idx="1">
                  <c:v>44270</c:v>
                </c:pt>
                <c:pt idx="2">
                  <c:v>44275</c:v>
                </c:pt>
                <c:pt idx="3">
                  <c:v>44280</c:v>
                </c:pt>
                <c:pt idx="4">
                  <c:v>44285</c:v>
                </c:pt>
                <c:pt idx="5">
                  <c:v>44290</c:v>
                </c:pt>
                <c:pt idx="6">
                  <c:v>44295</c:v>
                </c:pt>
                <c:pt idx="7">
                  <c:v>44300</c:v>
                </c:pt>
              </c:numCache>
            </c:numRef>
          </c:cat>
          <c:val>
            <c:numRef>
              <c:f>Sviluppo!$D$308:$D$318</c:f>
              <c:numCache>
                <c:formatCode>0</c:formatCode>
                <c:ptCount val="11"/>
                <c:pt idx="0">
                  <c:v>0.91304347826086951</c:v>
                </c:pt>
                <c:pt idx="1">
                  <c:v>1.0689655172413792</c:v>
                </c:pt>
                <c:pt idx="2">
                  <c:v>0.91666666666666663</c:v>
                </c:pt>
                <c:pt idx="3">
                  <c:v>1.4098360655737705</c:v>
                </c:pt>
                <c:pt idx="4">
                  <c:v>1.4098360655737705</c:v>
                </c:pt>
                <c:pt idx="5">
                  <c:v>1.4098360655737705</c:v>
                </c:pt>
                <c:pt idx="6">
                  <c:v>1.5</c:v>
                </c:pt>
                <c:pt idx="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A3-4712-87F0-3A788FCD7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  <c:majorUnit val="5"/>
        <c:majorTimeUnit val="days"/>
      </c:date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valAx>
        <c:axId val="509339576"/>
        <c:scaling>
          <c:orientation val="minMax"/>
          <c:max val="16"/>
        </c:scaling>
        <c:delete val="1"/>
        <c:axPos val="r"/>
        <c:numFmt formatCode="0" sourceLinked="1"/>
        <c:majorTickMark val="out"/>
        <c:minorTickMark val="none"/>
        <c:tickLblPos val="nextTo"/>
        <c:crossAx val="509342776"/>
        <c:crosses val="max"/>
        <c:crossBetween val="between"/>
      </c:valAx>
      <c:dateAx>
        <c:axId val="509342776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509339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Facilità apprendimento</a:t>
            </a:r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Sviluppo!$F$368</c:f>
              <c:strCache>
                <c:ptCount val="1"/>
                <c:pt idx="0">
                  <c:v>Accettable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Sviluppo!$C$369:$C$379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Sviluppo!$F$369:$F$379</c:f>
              <c:numCache>
                <c:formatCode>0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E-4761-8C3E-430F8E018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areaChart>
        <c:grouping val="standard"/>
        <c:varyColors val="0"/>
        <c:ser>
          <c:idx val="1"/>
          <c:order val="1"/>
          <c:tx>
            <c:strRef>
              <c:f>Sviluppo!$E$368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numRef>
              <c:f>Sviluppo!$C$369:$C$379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Sviluppo!$E$369:$E$379</c:f>
              <c:numCache>
                <c:formatCode>0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4E-4761-8C3E-430F8E018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342776"/>
        <c:axId val="509339576"/>
      </c:areaChart>
      <c:lineChart>
        <c:grouping val="standard"/>
        <c:varyColors val="0"/>
        <c:ser>
          <c:idx val="0"/>
          <c:order val="0"/>
          <c:tx>
            <c:strRef>
              <c:f>Sviluppo!$D$368</c:f>
              <c:strCache>
                <c:ptCount val="1"/>
                <c:pt idx="0">
                  <c:v>Minuti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Sviluppo!$C$369:$C$379</c:f>
              <c:numCache>
                <c:formatCode>yyyy\-mm\-dd;@</c:formatCode>
                <c:ptCount val="11"/>
                <c:pt idx="0">
                  <c:v>44250</c:v>
                </c:pt>
                <c:pt idx="1">
                  <c:v>44251</c:v>
                </c:pt>
                <c:pt idx="2">
                  <c:v>44252</c:v>
                </c:pt>
                <c:pt idx="3">
                  <c:v>44253</c:v>
                </c:pt>
                <c:pt idx="4">
                  <c:v>44254</c:v>
                </c:pt>
                <c:pt idx="5">
                  <c:v>44255</c:v>
                </c:pt>
                <c:pt idx="6">
                  <c:v>44256</c:v>
                </c:pt>
                <c:pt idx="7">
                  <c:v>44257</c:v>
                </c:pt>
                <c:pt idx="8">
                  <c:v>44258</c:v>
                </c:pt>
                <c:pt idx="9">
                  <c:v>44259</c:v>
                </c:pt>
                <c:pt idx="10">
                  <c:v>44260</c:v>
                </c:pt>
              </c:numCache>
            </c:numRef>
          </c:cat>
          <c:val>
            <c:numRef>
              <c:f>Sviluppo!$D$369:$D$379</c:f>
              <c:numCache>
                <c:formatCode>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E-4761-8C3E-430F8E018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date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Offset val="100"/>
        <c:baseTimeUnit val="days"/>
      </c:date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Numero minuti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valAx>
        <c:axId val="509339576"/>
        <c:scaling>
          <c:orientation val="minMax"/>
          <c:max val="16"/>
        </c:scaling>
        <c:delete val="1"/>
        <c:axPos val="r"/>
        <c:numFmt formatCode="0" sourceLinked="1"/>
        <c:majorTickMark val="out"/>
        <c:minorTickMark val="none"/>
        <c:tickLblPos val="nextTo"/>
        <c:crossAx val="509342776"/>
        <c:crosses val="max"/>
        <c:crossBetween val="between"/>
      </c:valAx>
      <c:dateAx>
        <c:axId val="509342776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50933957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19</xdr:row>
      <xdr:rowOff>76200</xdr:rowOff>
    </xdr:from>
    <xdr:to>
      <xdr:col>6</xdr:col>
      <xdr:colOff>274320</xdr:colOff>
      <xdr:row>38</xdr:row>
      <xdr:rowOff>50280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ED1C104-DD2D-4C26-AB4F-4E0553F9B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60</xdr:row>
      <xdr:rowOff>0</xdr:rowOff>
    </xdr:from>
    <xdr:to>
      <xdr:col>6</xdr:col>
      <xdr:colOff>297480</xdr:colOff>
      <xdr:row>78</xdr:row>
      <xdr:rowOff>156960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5740A34-DAE7-4DCE-99BA-83F6ECA45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106</xdr:row>
      <xdr:rowOff>0</xdr:rowOff>
    </xdr:from>
    <xdr:to>
      <xdr:col>6</xdr:col>
      <xdr:colOff>297480</xdr:colOff>
      <xdr:row>124</xdr:row>
      <xdr:rowOff>156960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2EB4577-151D-4F4F-AD47-2456F6B5E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157</xdr:row>
      <xdr:rowOff>0</xdr:rowOff>
    </xdr:from>
    <xdr:to>
      <xdr:col>6</xdr:col>
      <xdr:colOff>68580</xdr:colOff>
      <xdr:row>175</xdr:row>
      <xdr:rowOff>156960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5E48386-98FC-43DD-80B8-48777FFBB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205</xdr:row>
      <xdr:rowOff>0</xdr:rowOff>
    </xdr:from>
    <xdr:to>
      <xdr:col>5</xdr:col>
      <xdr:colOff>1554480</xdr:colOff>
      <xdr:row>223</xdr:row>
      <xdr:rowOff>156960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3E1F827D-0C01-4FCC-A089-D0E71B6F0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272</xdr:row>
      <xdr:rowOff>0</xdr:rowOff>
    </xdr:from>
    <xdr:to>
      <xdr:col>6</xdr:col>
      <xdr:colOff>22860</xdr:colOff>
      <xdr:row>290</xdr:row>
      <xdr:rowOff>156960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651532D7-8154-4C4B-A930-0AD81CBD3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76200</xdr:colOff>
      <xdr:row>330</xdr:row>
      <xdr:rowOff>99060</xdr:rowOff>
    </xdr:from>
    <xdr:to>
      <xdr:col>6</xdr:col>
      <xdr:colOff>60960</xdr:colOff>
      <xdr:row>349</xdr:row>
      <xdr:rowOff>73140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0369555C-B263-454D-970D-EF685016C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387</xdr:row>
      <xdr:rowOff>0</xdr:rowOff>
    </xdr:from>
    <xdr:to>
      <xdr:col>6</xdr:col>
      <xdr:colOff>297480</xdr:colOff>
      <xdr:row>405</xdr:row>
      <xdr:rowOff>156960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790487CE-52A7-4C86-BF90-CBBABC16E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4DE7-87B1-4CD4-B318-8D739C70AC78}">
  <dimension ref="C6:L379"/>
  <sheetViews>
    <sheetView tabSelected="1" topLeftCell="A91" workbookViewId="0">
      <selection activeCell="G343" sqref="G343"/>
    </sheetView>
  </sheetViews>
  <sheetFormatPr defaultRowHeight="14.4" x14ac:dyDescent="0.3"/>
  <cols>
    <col min="3" max="3" width="37" customWidth="1"/>
    <col min="6" max="6" width="23.6640625" customWidth="1"/>
    <col min="7" max="7" width="24.77734375" customWidth="1"/>
    <col min="8" max="8" width="22.5546875" customWidth="1"/>
    <col min="9" max="9" width="16.88671875" customWidth="1"/>
    <col min="10" max="10" width="14.33203125" customWidth="1"/>
    <col min="11" max="11" width="18.77734375" customWidth="1"/>
    <col min="12" max="12" width="16.21875" customWidth="1"/>
  </cols>
  <sheetData>
    <row r="6" spans="3:8" x14ac:dyDescent="0.3">
      <c r="C6" s="1" t="s">
        <v>2</v>
      </c>
      <c r="D6" s="2"/>
      <c r="E6" s="2"/>
      <c r="G6" s="3"/>
    </row>
    <row r="7" spans="3:8" x14ac:dyDescent="0.3">
      <c r="C7" s="4" t="s">
        <v>0</v>
      </c>
      <c r="D7" s="5" t="s">
        <v>3</v>
      </c>
      <c r="E7" s="5" t="s">
        <v>1</v>
      </c>
      <c r="F7" s="5" t="s">
        <v>4</v>
      </c>
      <c r="G7" s="5" t="s">
        <v>5</v>
      </c>
      <c r="H7" s="7"/>
    </row>
    <row r="8" spans="3:8" x14ac:dyDescent="0.3">
      <c r="C8" s="10">
        <v>44265</v>
      </c>
      <c r="D8" s="6">
        <f>(1-F8/G8)</f>
        <v>0.4</v>
      </c>
      <c r="E8" s="6">
        <v>1</v>
      </c>
      <c r="F8" s="9">
        <v>60</v>
      </c>
      <c r="G8" s="9">
        <v>100</v>
      </c>
      <c r="H8" s="8"/>
    </row>
    <row r="9" spans="3:8" x14ac:dyDescent="0.3">
      <c r="C9" s="10">
        <v>44270</v>
      </c>
      <c r="D9" s="6">
        <f>(1-F9/G9)</f>
        <v>0.42000000000000004</v>
      </c>
      <c r="E9" s="6">
        <v>1</v>
      </c>
      <c r="F9" s="9">
        <v>58</v>
      </c>
      <c r="G9" s="9">
        <v>100</v>
      </c>
      <c r="H9" s="8"/>
    </row>
    <row r="10" spans="3:8" x14ac:dyDescent="0.3">
      <c r="C10" s="10">
        <v>44275</v>
      </c>
      <c r="D10" s="6">
        <f t="shared" ref="D10:D15" si="0">(1-F10/G10)</f>
        <v>0.53</v>
      </c>
      <c r="E10" s="6">
        <v>1</v>
      </c>
      <c r="F10" s="9">
        <v>47</v>
      </c>
      <c r="G10" s="9">
        <v>100</v>
      </c>
      <c r="H10" s="8"/>
    </row>
    <row r="11" spans="3:8" x14ac:dyDescent="0.3">
      <c r="C11" s="10">
        <v>44280</v>
      </c>
      <c r="D11" s="6">
        <f t="shared" si="0"/>
        <v>0.7</v>
      </c>
      <c r="E11" s="6">
        <v>1</v>
      </c>
      <c r="F11" s="9">
        <v>30</v>
      </c>
      <c r="G11" s="9">
        <v>100</v>
      </c>
      <c r="H11" s="8"/>
    </row>
    <row r="12" spans="3:8" x14ac:dyDescent="0.3">
      <c r="C12" s="10">
        <v>44285</v>
      </c>
      <c r="D12" s="6">
        <f t="shared" si="0"/>
        <v>0.85</v>
      </c>
      <c r="E12" s="6">
        <v>1</v>
      </c>
      <c r="F12" s="9">
        <v>15</v>
      </c>
      <c r="G12" s="9">
        <v>100</v>
      </c>
    </row>
    <row r="13" spans="3:8" x14ac:dyDescent="0.3">
      <c r="C13" s="10">
        <v>44290</v>
      </c>
      <c r="D13" s="6">
        <f t="shared" si="0"/>
        <v>0.92</v>
      </c>
      <c r="E13" s="6">
        <v>1</v>
      </c>
      <c r="F13" s="9">
        <v>8</v>
      </c>
      <c r="G13" s="9">
        <v>100</v>
      </c>
    </row>
    <row r="14" spans="3:8" x14ac:dyDescent="0.3">
      <c r="C14" s="10">
        <v>44295</v>
      </c>
      <c r="D14" s="6">
        <f t="shared" si="0"/>
        <v>0.95</v>
      </c>
      <c r="E14" s="6">
        <v>1</v>
      </c>
      <c r="F14" s="9">
        <v>5</v>
      </c>
      <c r="G14" s="9">
        <v>100</v>
      </c>
    </row>
    <row r="15" spans="3:8" x14ac:dyDescent="0.3">
      <c r="C15" s="10">
        <v>44300</v>
      </c>
      <c r="D15" s="6">
        <f t="shared" si="0"/>
        <v>0.95</v>
      </c>
      <c r="E15" s="6">
        <v>1</v>
      </c>
      <c r="F15" s="9">
        <v>5</v>
      </c>
      <c r="G15" s="9">
        <v>100</v>
      </c>
    </row>
    <row r="16" spans="3:8" x14ac:dyDescent="0.3">
      <c r="C16" s="12"/>
      <c r="D16" s="13"/>
      <c r="E16" s="13"/>
      <c r="F16" s="11"/>
      <c r="G16" s="11"/>
    </row>
    <row r="17" spans="3:7" x14ac:dyDescent="0.3">
      <c r="C17" s="14"/>
      <c r="D17" s="13"/>
      <c r="E17" s="13"/>
      <c r="F17" s="11"/>
      <c r="G17" s="11"/>
    </row>
    <row r="18" spans="3:7" x14ac:dyDescent="0.3">
      <c r="C18" s="12"/>
      <c r="D18" s="13"/>
      <c r="E18" s="13"/>
      <c r="F18" s="11"/>
      <c r="G18" s="11"/>
    </row>
    <row r="44" spans="3:8" x14ac:dyDescent="0.3">
      <c r="C44" s="1" t="s">
        <v>12</v>
      </c>
      <c r="D44" s="2"/>
      <c r="E44" s="2"/>
      <c r="G44" s="3"/>
    </row>
    <row r="45" spans="3:8" x14ac:dyDescent="0.3">
      <c r="C45" s="4" t="s">
        <v>0</v>
      </c>
      <c r="D45" s="5" t="s">
        <v>8</v>
      </c>
      <c r="E45" s="5" t="s">
        <v>1</v>
      </c>
      <c r="F45" s="5" t="s">
        <v>9</v>
      </c>
      <c r="G45" s="5" t="s">
        <v>6</v>
      </c>
      <c r="H45" s="5" t="s">
        <v>7</v>
      </c>
    </row>
    <row r="46" spans="3:8" x14ac:dyDescent="0.3">
      <c r="C46" s="10">
        <v>44265</v>
      </c>
      <c r="D46" s="6">
        <f>(G46/H46)</f>
        <v>0.1</v>
      </c>
      <c r="E46" s="6">
        <v>0</v>
      </c>
      <c r="F46" s="6">
        <v>0.15</v>
      </c>
      <c r="G46" s="9">
        <v>10</v>
      </c>
      <c r="H46" s="9">
        <v>100</v>
      </c>
    </row>
    <row r="47" spans="3:8" x14ac:dyDescent="0.3">
      <c r="C47" s="10">
        <v>44270</v>
      </c>
      <c r="D47" s="6">
        <f t="shared" ref="D47:D53" si="1">(G47/H47)</f>
        <v>0.1</v>
      </c>
      <c r="E47" s="6">
        <v>0</v>
      </c>
      <c r="F47" s="6">
        <v>0.15</v>
      </c>
      <c r="G47" s="9">
        <v>10</v>
      </c>
      <c r="H47" s="9">
        <v>100</v>
      </c>
    </row>
    <row r="48" spans="3:8" x14ac:dyDescent="0.3">
      <c r="C48" s="10">
        <v>44275</v>
      </c>
      <c r="D48" s="6">
        <f t="shared" si="1"/>
        <v>0.1</v>
      </c>
      <c r="E48" s="6">
        <v>0</v>
      </c>
      <c r="F48" s="6">
        <v>0.15</v>
      </c>
      <c r="G48" s="9">
        <v>10</v>
      </c>
      <c r="H48" s="9">
        <v>100</v>
      </c>
    </row>
    <row r="49" spans="3:8" x14ac:dyDescent="0.3">
      <c r="C49" s="10">
        <v>44280</v>
      </c>
      <c r="D49" s="6">
        <f t="shared" si="1"/>
        <v>0.1</v>
      </c>
      <c r="E49" s="6">
        <v>0</v>
      </c>
      <c r="F49" s="6">
        <v>0.15</v>
      </c>
      <c r="G49" s="9">
        <v>10</v>
      </c>
      <c r="H49" s="9">
        <v>100</v>
      </c>
    </row>
    <row r="50" spans="3:8" x14ac:dyDescent="0.3">
      <c r="C50" s="10">
        <v>44285</v>
      </c>
      <c r="D50" s="6">
        <f t="shared" si="1"/>
        <v>0.1</v>
      </c>
      <c r="E50" s="6">
        <v>0</v>
      </c>
      <c r="F50" s="6">
        <v>0.15</v>
      </c>
      <c r="G50" s="9">
        <v>10</v>
      </c>
      <c r="H50" s="9">
        <v>100</v>
      </c>
    </row>
    <row r="51" spans="3:8" x14ac:dyDescent="0.3">
      <c r="C51" s="10">
        <v>44290</v>
      </c>
      <c r="D51" s="6">
        <f t="shared" si="1"/>
        <v>0.1</v>
      </c>
      <c r="E51" s="6">
        <v>0</v>
      </c>
      <c r="F51" s="6">
        <v>0.15</v>
      </c>
      <c r="G51" s="9">
        <v>10</v>
      </c>
      <c r="H51" s="9">
        <v>100</v>
      </c>
    </row>
    <row r="52" spans="3:8" x14ac:dyDescent="0.3">
      <c r="C52" s="10">
        <v>44295</v>
      </c>
      <c r="D52" s="6">
        <f t="shared" si="1"/>
        <v>0.1</v>
      </c>
      <c r="E52" s="6">
        <v>0</v>
      </c>
      <c r="F52" s="6">
        <v>0.15</v>
      </c>
      <c r="G52" s="9">
        <v>10</v>
      </c>
      <c r="H52" s="9">
        <v>100</v>
      </c>
    </row>
    <row r="53" spans="3:8" x14ac:dyDescent="0.3">
      <c r="C53" s="10">
        <v>44300</v>
      </c>
      <c r="D53" s="6">
        <f t="shared" si="1"/>
        <v>0.1</v>
      </c>
      <c r="E53" s="6">
        <v>0</v>
      </c>
      <c r="F53" s="6">
        <v>0.15</v>
      </c>
      <c r="G53" s="9">
        <v>10</v>
      </c>
      <c r="H53" s="9">
        <v>100</v>
      </c>
    </row>
    <row r="54" spans="3:8" x14ac:dyDescent="0.3">
      <c r="C54" s="10"/>
      <c r="D54" s="6"/>
      <c r="E54" s="6"/>
      <c r="F54" s="6"/>
      <c r="G54" s="9"/>
      <c r="H54" s="9"/>
    </row>
    <row r="55" spans="3:8" x14ac:dyDescent="0.3">
      <c r="C55" s="10"/>
      <c r="D55" s="6"/>
      <c r="E55" s="6"/>
      <c r="F55" s="6"/>
      <c r="G55" s="9"/>
      <c r="H55" s="9"/>
    </row>
    <row r="56" spans="3:8" x14ac:dyDescent="0.3">
      <c r="C56" s="10"/>
      <c r="D56" s="6"/>
      <c r="E56" s="6"/>
      <c r="F56" s="6"/>
      <c r="G56" s="9"/>
      <c r="H56" s="9"/>
    </row>
    <row r="88" spans="3:8" x14ac:dyDescent="0.3">
      <c r="C88" s="1" t="s">
        <v>10</v>
      </c>
      <c r="D88" s="2"/>
      <c r="E88" s="2"/>
      <c r="G88" s="3"/>
    </row>
    <row r="89" spans="3:8" x14ac:dyDescent="0.3">
      <c r="C89" s="4" t="s">
        <v>0</v>
      </c>
      <c r="D89" s="5" t="s">
        <v>11</v>
      </c>
      <c r="E89" s="5" t="s">
        <v>1</v>
      </c>
      <c r="F89" s="5" t="s">
        <v>9</v>
      </c>
      <c r="G89" s="7"/>
      <c r="H89" s="7"/>
    </row>
    <row r="90" spans="3:8" x14ac:dyDescent="0.3">
      <c r="C90" s="10">
        <v>44250</v>
      </c>
      <c r="D90" s="9">
        <v>2</v>
      </c>
      <c r="E90" s="9">
        <v>10</v>
      </c>
      <c r="F90" s="9">
        <v>15</v>
      </c>
      <c r="G90" s="11"/>
      <c r="H90" s="11"/>
    </row>
    <row r="91" spans="3:8" x14ac:dyDescent="0.3">
      <c r="C91" s="10">
        <v>44251</v>
      </c>
      <c r="D91" s="9">
        <v>2</v>
      </c>
      <c r="E91" s="9">
        <v>10</v>
      </c>
      <c r="F91" s="9">
        <v>15</v>
      </c>
      <c r="G91" s="11"/>
      <c r="H91" s="11"/>
    </row>
    <row r="92" spans="3:8" x14ac:dyDescent="0.3">
      <c r="C92" s="10">
        <v>44252</v>
      </c>
      <c r="D92" s="9">
        <v>2</v>
      </c>
      <c r="E92" s="9">
        <v>10</v>
      </c>
      <c r="F92" s="9">
        <v>15</v>
      </c>
      <c r="G92" s="11"/>
      <c r="H92" s="11"/>
    </row>
    <row r="93" spans="3:8" x14ac:dyDescent="0.3">
      <c r="C93" s="10">
        <v>44253</v>
      </c>
      <c r="D93" s="9">
        <v>2</v>
      </c>
      <c r="E93" s="9">
        <v>10</v>
      </c>
      <c r="F93" s="9">
        <v>15</v>
      </c>
      <c r="G93" s="11"/>
      <c r="H93" s="11"/>
    </row>
    <row r="94" spans="3:8" x14ac:dyDescent="0.3">
      <c r="C94" s="10">
        <v>44254</v>
      </c>
      <c r="D94" s="9">
        <v>2</v>
      </c>
      <c r="E94" s="9">
        <v>10</v>
      </c>
      <c r="F94" s="9">
        <v>15</v>
      </c>
      <c r="G94" s="11"/>
      <c r="H94" s="11"/>
    </row>
    <row r="95" spans="3:8" x14ac:dyDescent="0.3">
      <c r="C95" s="10">
        <v>44255</v>
      </c>
      <c r="D95" s="9">
        <v>2</v>
      </c>
      <c r="E95" s="9">
        <v>10</v>
      </c>
      <c r="F95" s="9">
        <v>15</v>
      </c>
      <c r="G95" s="11"/>
      <c r="H95" s="11"/>
    </row>
    <row r="96" spans="3:8" x14ac:dyDescent="0.3">
      <c r="C96" s="10">
        <v>44256</v>
      </c>
      <c r="D96" s="9">
        <v>2</v>
      </c>
      <c r="E96" s="9">
        <v>10</v>
      </c>
      <c r="F96" s="9">
        <v>15</v>
      </c>
      <c r="G96" s="11"/>
      <c r="H96" s="11"/>
    </row>
    <row r="97" spans="3:8" x14ac:dyDescent="0.3">
      <c r="C97" s="10">
        <v>44257</v>
      </c>
      <c r="D97" s="9">
        <v>2</v>
      </c>
      <c r="E97" s="9">
        <v>10</v>
      </c>
      <c r="F97" s="9">
        <v>15</v>
      </c>
      <c r="G97" s="11"/>
      <c r="H97" s="11"/>
    </row>
    <row r="98" spans="3:8" x14ac:dyDescent="0.3">
      <c r="C98" s="10">
        <v>44258</v>
      </c>
      <c r="D98" s="9">
        <v>2</v>
      </c>
      <c r="E98" s="9">
        <v>10</v>
      </c>
      <c r="F98" s="9">
        <v>15</v>
      </c>
      <c r="G98" s="11"/>
      <c r="H98" s="11"/>
    </row>
    <row r="99" spans="3:8" x14ac:dyDescent="0.3">
      <c r="C99" s="10">
        <v>44259</v>
      </c>
      <c r="D99" s="9">
        <v>2</v>
      </c>
      <c r="E99" s="9">
        <v>10</v>
      </c>
      <c r="F99" s="9">
        <v>15</v>
      </c>
      <c r="G99" s="11"/>
      <c r="H99" s="11"/>
    </row>
    <row r="100" spans="3:8" x14ac:dyDescent="0.3">
      <c r="C100" s="10">
        <v>44260</v>
      </c>
      <c r="D100" s="9">
        <v>2</v>
      </c>
      <c r="E100" s="9">
        <v>10</v>
      </c>
      <c r="F100" s="9">
        <v>15</v>
      </c>
      <c r="G100" s="11"/>
      <c r="H100" s="11"/>
    </row>
    <row r="135" spans="3:8" x14ac:dyDescent="0.3">
      <c r="C135" s="1" t="s">
        <v>18</v>
      </c>
      <c r="D135" s="2"/>
      <c r="E135" s="2"/>
    </row>
    <row r="136" spans="3:8" x14ac:dyDescent="0.3">
      <c r="C136" s="4" t="s">
        <v>0</v>
      </c>
      <c r="D136" s="5" t="s">
        <v>13</v>
      </c>
      <c r="E136" s="5" t="s">
        <v>1</v>
      </c>
      <c r="F136" s="5" t="s">
        <v>9</v>
      </c>
      <c r="G136" s="5" t="s">
        <v>14</v>
      </c>
      <c r="H136" s="5" t="s">
        <v>15</v>
      </c>
    </row>
    <row r="137" spans="3:8" x14ac:dyDescent="0.3">
      <c r="C137" s="10">
        <v>44265</v>
      </c>
      <c r="D137" s="9">
        <f>G137/H137</f>
        <v>1.8181818181818181</v>
      </c>
      <c r="E137" s="9">
        <v>10</v>
      </c>
      <c r="F137" s="9">
        <v>15</v>
      </c>
      <c r="G137" s="9">
        <f>SUM(L161:L171)</f>
        <v>20</v>
      </c>
      <c r="H137" s="9">
        <f>COUNTA(K161:K171)</f>
        <v>11</v>
      </c>
    </row>
    <row r="138" spans="3:8" x14ac:dyDescent="0.3">
      <c r="C138" s="10">
        <v>44270</v>
      </c>
      <c r="D138" s="9">
        <f t="shared" ref="D138:D147" si="2">G138/H138</f>
        <v>1.6923076923076923</v>
      </c>
      <c r="E138" s="9">
        <v>10</v>
      </c>
      <c r="F138" s="9">
        <v>15</v>
      </c>
      <c r="G138" s="9">
        <f>SUM(L161:L173)</f>
        <v>22</v>
      </c>
      <c r="H138" s="9">
        <f>COUNTA(K161:K173)</f>
        <v>13</v>
      </c>
    </row>
    <row r="139" spans="3:8" x14ac:dyDescent="0.3">
      <c r="C139" s="10">
        <v>44275</v>
      </c>
      <c r="D139" s="9">
        <f t="shared" si="2"/>
        <v>1.7333333333333334</v>
      </c>
      <c r="E139" s="9">
        <v>10</v>
      </c>
      <c r="F139" s="9">
        <v>15</v>
      </c>
      <c r="G139" s="9">
        <f>SUM(L161:L175)</f>
        <v>26</v>
      </c>
      <c r="H139" s="9">
        <f>COUNTA(K161:K175)</f>
        <v>15</v>
      </c>
    </row>
    <row r="140" spans="3:8" x14ac:dyDescent="0.3">
      <c r="C140" s="10">
        <v>44280</v>
      </c>
      <c r="D140" s="9">
        <f t="shared" si="2"/>
        <v>1.6818181818181819</v>
      </c>
      <c r="E140" s="9">
        <v>10</v>
      </c>
      <c r="F140" s="9">
        <v>15</v>
      </c>
      <c r="G140" s="9">
        <f>SUM(L161:L182)</f>
        <v>37</v>
      </c>
      <c r="H140" s="9">
        <f>COUNTA(K161:K182)</f>
        <v>22</v>
      </c>
    </row>
    <row r="141" spans="3:8" x14ac:dyDescent="0.3">
      <c r="C141" s="10">
        <v>44285</v>
      </c>
      <c r="D141" s="9">
        <f t="shared" si="2"/>
        <v>1.5714285714285714</v>
      </c>
      <c r="E141" s="9">
        <v>10</v>
      </c>
      <c r="F141" s="9">
        <v>15</v>
      </c>
      <c r="G141" s="9">
        <f>SUM(L161:L195)</f>
        <v>55</v>
      </c>
      <c r="H141" s="9">
        <f>COUNTA(K161:K195)</f>
        <v>35</v>
      </c>
    </row>
    <row r="142" spans="3:8" x14ac:dyDescent="0.3">
      <c r="C142" s="10">
        <v>44290</v>
      </c>
      <c r="D142" s="9">
        <f t="shared" si="2"/>
        <v>1.5526315789473684</v>
      </c>
      <c r="E142" s="9">
        <v>10</v>
      </c>
      <c r="F142" s="9">
        <v>15</v>
      </c>
      <c r="G142" s="9">
        <f>SUM(L161:L198)</f>
        <v>59</v>
      </c>
      <c r="H142" s="9">
        <f>COUNTA(K161:K198)</f>
        <v>38</v>
      </c>
    </row>
    <row r="143" spans="3:8" x14ac:dyDescent="0.3">
      <c r="C143" s="10">
        <v>44295</v>
      </c>
      <c r="D143" s="9">
        <f t="shared" si="2"/>
        <v>1.3777777777777778</v>
      </c>
      <c r="E143" s="9">
        <v>10</v>
      </c>
      <c r="F143" s="9">
        <v>15</v>
      </c>
      <c r="G143" s="9">
        <f>SUM(L161:L205)</f>
        <v>62</v>
      </c>
      <c r="H143" s="9">
        <f>COUNTA(K161:K205)</f>
        <v>45</v>
      </c>
    </row>
    <row r="144" spans="3:8" x14ac:dyDescent="0.3">
      <c r="C144" s="10">
        <v>44300</v>
      </c>
      <c r="D144" s="9">
        <f t="shared" si="2"/>
        <v>1.3777777777777778</v>
      </c>
      <c r="E144" s="9">
        <v>10</v>
      </c>
      <c r="F144" s="9">
        <v>15</v>
      </c>
      <c r="G144" s="9">
        <f>SUM(L161:L205)</f>
        <v>62</v>
      </c>
      <c r="H144" s="9">
        <f>COUNTA(K161:K205)</f>
        <v>45</v>
      </c>
    </row>
    <row r="145" spans="3:12" x14ac:dyDescent="0.3">
      <c r="C145" s="10"/>
      <c r="D145" s="9"/>
      <c r="E145" s="9"/>
      <c r="F145" s="9"/>
      <c r="G145" s="9"/>
      <c r="H145" s="9"/>
    </row>
    <row r="146" spans="3:12" x14ac:dyDescent="0.3">
      <c r="C146" s="10"/>
      <c r="D146" s="9"/>
      <c r="E146" s="9"/>
      <c r="F146" s="9"/>
      <c r="G146" s="9"/>
      <c r="H146" s="9"/>
    </row>
    <row r="147" spans="3:12" x14ac:dyDescent="0.3">
      <c r="C147" s="10"/>
      <c r="D147" s="9"/>
      <c r="E147" s="9"/>
      <c r="F147" s="9"/>
      <c r="G147" s="9"/>
      <c r="H147" s="9"/>
    </row>
    <row r="160" spans="3:12" x14ac:dyDescent="0.3">
      <c r="K160" s="5" t="s">
        <v>16</v>
      </c>
      <c r="L160" s="5" t="s">
        <v>17</v>
      </c>
    </row>
    <row r="161" spans="11:12" x14ac:dyDescent="0.3">
      <c r="K161" s="9" t="s">
        <v>27</v>
      </c>
      <c r="L161" s="9">
        <v>6</v>
      </c>
    </row>
    <row r="162" spans="11:12" x14ac:dyDescent="0.3">
      <c r="K162" s="9" t="s">
        <v>28</v>
      </c>
      <c r="L162" s="9">
        <v>1</v>
      </c>
    </row>
    <row r="163" spans="11:12" x14ac:dyDescent="0.3">
      <c r="K163" s="9" t="s">
        <v>29</v>
      </c>
      <c r="L163" s="9">
        <v>2</v>
      </c>
    </row>
    <row r="164" spans="11:12" x14ac:dyDescent="0.3">
      <c r="K164" s="9" t="s">
        <v>30</v>
      </c>
      <c r="L164" s="9">
        <v>2</v>
      </c>
    </row>
    <row r="165" spans="11:12" x14ac:dyDescent="0.3">
      <c r="K165" s="9" t="s">
        <v>31</v>
      </c>
      <c r="L165" s="9">
        <v>1</v>
      </c>
    </row>
    <row r="166" spans="11:12" x14ac:dyDescent="0.3">
      <c r="K166" s="9" t="s">
        <v>32</v>
      </c>
      <c r="L166" s="9">
        <v>3</v>
      </c>
    </row>
    <row r="167" spans="11:12" x14ac:dyDescent="0.3">
      <c r="K167" s="9" t="s">
        <v>33</v>
      </c>
      <c r="L167" s="9">
        <v>1</v>
      </c>
    </row>
    <row r="168" spans="11:12" x14ac:dyDescent="0.3">
      <c r="K168" s="9" t="s">
        <v>34</v>
      </c>
      <c r="L168" s="9">
        <v>1</v>
      </c>
    </row>
    <row r="169" spans="11:12" x14ac:dyDescent="0.3">
      <c r="K169" s="9" t="s">
        <v>35</v>
      </c>
      <c r="L169" s="9">
        <v>1</v>
      </c>
    </row>
    <row r="170" spans="11:12" x14ac:dyDescent="0.3">
      <c r="K170" s="9" t="s">
        <v>36</v>
      </c>
      <c r="L170" s="9">
        <v>1</v>
      </c>
    </row>
    <row r="171" spans="11:12" x14ac:dyDescent="0.3">
      <c r="K171" s="9" t="s">
        <v>37</v>
      </c>
      <c r="L171" s="9">
        <v>1</v>
      </c>
    </row>
    <row r="172" spans="11:12" x14ac:dyDescent="0.3">
      <c r="K172" s="15" t="s">
        <v>38</v>
      </c>
      <c r="L172" s="15">
        <v>1</v>
      </c>
    </row>
    <row r="173" spans="11:12" x14ac:dyDescent="0.3">
      <c r="K173" s="15" t="s">
        <v>39</v>
      </c>
      <c r="L173" s="15">
        <v>1</v>
      </c>
    </row>
    <row r="174" spans="11:12" x14ac:dyDescent="0.3">
      <c r="K174" s="15" t="s">
        <v>40</v>
      </c>
      <c r="L174" s="15">
        <v>1</v>
      </c>
    </row>
    <row r="175" spans="11:12" x14ac:dyDescent="0.3">
      <c r="K175" s="15" t="s">
        <v>41</v>
      </c>
      <c r="L175" s="15">
        <v>3</v>
      </c>
    </row>
    <row r="176" spans="11:12" x14ac:dyDescent="0.3">
      <c r="K176" s="15" t="s">
        <v>31</v>
      </c>
      <c r="L176" s="15">
        <v>1</v>
      </c>
    </row>
    <row r="177" spans="3:12" x14ac:dyDescent="0.3">
      <c r="K177" s="15" t="s">
        <v>42</v>
      </c>
      <c r="L177" s="15">
        <v>1</v>
      </c>
    </row>
    <row r="178" spans="3:12" x14ac:dyDescent="0.3">
      <c r="K178" s="15" t="s">
        <v>43</v>
      </c>
      <c r="L178" s="15">
        <v>2</v>
      </c>
    </row>
    <row r="179" spans="3:12" x14ac:dyDescent="0.3">
      <c r="K179" s="15" t="s">
        <v>41</v>
      </c>
      <c r="L179" s="15">
        <v>1</v>
      </c>
    </row>
    <row r="180" spans="3:12" x14ac:dyDescent="0.3">
      <c r="K180" s="15" t="s">
        <v>44</v>
      </c>
      <c r="L180" s="15">
        <v>1</v>
      </c>
    </row>
    <row r="181" spans="3:12" x14ac:dyDescent="0.3">
      <c r="K181" s="15" t="s">
        <v>45</v>
      </c>
      <c r="L181" s="15">
        <v>1</v>
      </c>
    </row>
    <row r="182" spans="3:12" x14ac:dyDescent="0.3">
      <c r="K182" s="15" t="s">
        <v>46</v>
      </c>
      <c r="L182" s="15">
        <v>4</v>
      </c>
    </row>
    <row r="183" spans="3:12" x14ac:dyDescent="0.3">
      <c r="K183" s="15" t="s">
        <v>47</v>
      </c>
      <c r="L183" s="15">
        <v>1</v>
      </c>
    </row>
    <row r="184" spans="3:12" x14ac:dyDescent="0.3">
      <c r="K184" s="15" t="s">
        <v>38</v>
      </c>
      <c r="L184" s="15">
        <v>1</v>
      </c>
    </row>
    <row r="185" spans="3:12" x14ac:dyDescent="0.3">
      <c r="C185" s="1" t="s">
        <v>19</v>
      </c>
      <c r="D185" s="2"/>
      <c r="E185" s="2"/>
      <c r="K185" s="15" t="s">
        <v>48</v>
      </c>
      <c r="L185" s="15">
        <v>1</v>
      </c>
    </row>
    <row r="186" spans="3:12" x14ac:dyDescent="0.3">
      <c r="C186" s="4" t="s">
        <v>0</v>
      </c>
      <c r="D186" s="5" t="s">
        <v>13</v>
      </c>
      <c r="E186" s="5" t="s">
        <v>1</v>
      </c>
      <c r="F186" s="5" t="s">
        <v>9</v>
      </c>
      <c r="G186" s="5" t="s">
        <v>14</v>
      </c>
      <c r="H186" s="5" t="s">
        <v>15</v>
      </c>
      <c r="K186" s="15" t="s">
        <v>49</v>
      </c>
      <c r="L186" s="15">
        <v>1</v>
      </c>
    </row>
    <row r="187" spans="3:12" x14ac:dyDescent="0.3">
      <c r="C187" s="10">
        <v>44265</v>
      </c>
      <c r="D187" s="9">
        <f>G187/H187</f>
        <v>11</v>
      </c>
      <c r="E187" s="9">
        <v>10</v>
      </c>
      <c r="F187" s="9">
        <v>15</v>
      </c>
      <c r="G187" s="9">
        <f>SUM(L210)</f>
        <v>11</v>
      </c>
      <c r="H187" s="9">
        <f>COUNTA(K210)</f>
        <v>1</v>
      </c>
      <c r="K187" s="15" t="s">
        <v>50</v>
      </c>
      <c r="L187" s="15">
        <v>1</v>
      </c>
    </row>
    <row r="188" spans="3:12" x14ac:dyDescent="0.3">
      <c r="C188" s="10">
        <v>44270</v>
      </c>
      <c r="D188" s="9">
        <f t="shared" ref="D188:D197" si="3">G188/H188</f>
        <v>11</v>
      </c>
      <c r="E188" s="9">
        <v>10</v>
      </c>
      <c r="F188" s="9">
        <v>15</v>
      </c>
      <c r="G188" s="9">
        <f>SUM(L210)</f>
        <v>11</v>
      </c>
      <c r="H188" s="9">
        <f>COUNTA(K210)</f>
        <v>1</v>
      </c>
      <c r="K188" s="15" t="s">
        <v>51</v>
      </c>
      <c r="L188" s="15">
        <v>3</v>
      </c>
    </row>
    <row r="189" spans="3:12" x14ac:dyDescent="0.3">
      <c r="C189" s="10">
        <v>44275</v>
      </c>
      <c r="D189" s="9">
        <f t="shared" si="3"/>
        <v>6.5</v>
      </c>
      <c r="E189" s="9">
        <v>10</v>
      </c>
      <c r="F189" s="9">
        <v>15</v>
      </c>
      <c r="G189" s="9">
        <f>SUM(L210:L211)</f>
        <v>13</v>
      </c>
      <c r="H189" s="9">
        <f>COUNTA(K210:K211)</f>
        <v>2</v>
      </c>
      <c r="K189" s="15" t="s">
        <v>52</v>
      </c>
      <c r="L189" s="15">
        <v>1</v>
      </c>
    </row>
    <row r="190" spans="3:12" x14ac:dyDescent="0.3">
      <c r="C190" s="10">
        <v>44280</v>
      </c>
      <c r="D190" s="9">
        <f t="shared" si="3"/>
        <v>5</v>
      </c>
      <c r="E190" s="9">
        <v>10</v>
      </c>
      <c r="F190" s="9">
        <v>15</v>
      </c>
      <c r="G190" s="9">
        <f>SUM(L210:L212)</f>
        <v>15</v>
      </c>
      <c r="H190" s="9">
        <f>COUNTA(L210:L212)</f>
        <v>3</v>
      </c>
      <c r="K190" s="15" t="s">
        <v>53</v>
      </c>
      <c r="L190" s="15">
        <v>2</v>
      </c>
    </row>
    <row r="191" spans="3:12" x14ac:dyDescent="0.3">
      <c r="C191" s="10">
        <v>44285</v>
      </c>
      <c r="D191" s="9">
        <f t="shared" si="3"/>
        <v>5</v>
      </c>
      <c r="E191" s="9">
        <v>10</v>
      </c>
      <c r="F191" s="9">
        <v>15</v>
      </c>
      <c r="G191" s="9">
        <f>SUM(L210:L212)</f>
        <v>15</v>
      </c>
      <c r="H191" s="9">
        <f>COUNTA(L210:L212)</f>
        <v>3</v>
      </c>
      <c r="K191" s="15" t="s">
        <v>54</v>
      </c>
      <c r="L191" s="15">
        <v>2</v>
      </c>
    </row>
    <row r="192" spans="3:12" x14ac:dyDescent="0.3">
      <c r="C192" s="10">
        <v>44290</v>
      </c>
      <c r="D192" s="9">
        <f t="shared" si="3"/>
        <v>5</v>
      </c>
      <c r="E192" s="9">
        <v>10</v>
      </c>
      <c r="F192" s="9">
        <v>15</v>
      </c>
      <c r="G192" s="9">
        <f>SUM(L210:L212)</f>
        <v>15</v>
      </c>
      <c r="H192" s="9">
        <f>COUNTA(K210:K212)</f>
        <v>3</v>
      </c>
      <c r="K192" s="15" t="s">
        <v>55</v>
      </c>
      <c r="L192" s="15">
        <v>1</v>
      </c>
    </row>
    <row r="193" spans="3:12" x14ac:dyDescent="0.3">
      <c r="C193" s="10">
        <v>44295</v>
      </c>
      <c r="D193" s="9">
        <f t="shared" si="3"/>
        <v>4</v>
      </c>
      <c r="E193" s="9">
        <v>10</v>
      </c>
      <c r="F193" s="9">
        <v>15</v>
      </c>
      <c r="G193" s="9">
        <f>SUM(L210:L214)</f>
        <v>20</v>
      </c>
      <c r="H193" s="9">
        <f>COUNTA(K210:K214)</f>
        <v>5</v>
      </c>
      <c r="K193" s="15" t="s">
        <v>56</v>
      </c>
      <c r="L193" s="15">
        <v>1</v>
      </c>
    </row>
    <row r="194" spans="3:12" x14ac:dyDescent="0.3">
      <c r="C194" s="10">
        <v>44300</v>
      </c>
      <c r="D194" s="9">
        <f t="shared" si="3"/>
        <v>4</v>
      </c>
      <c r="E194" s="9">
        <v>10</v>
      </c>
      <c r="F194" s="9">
        <v>15</v>
      </c>
      <c r="G194" s="9">
        <f>SUM(L210:L214)</f>
        <v>20</v>
      </c>
      <c r="H194" s="9">
        <f>COUNTA(K210:K214)</f>
        <v>5</v>
      </c>
      <c r="K194" s="15" t="s">
        <v>57</v>
      </c>
      <c r="L194" s="15">
        <v>1</v>
      </c>
    </row>
    <row r="195" spans="3:12" x14ac:dyDescent="0.3">
      <c r="C195" s="10"/>
      <c r="D195" s="9"/>
      <c r="E195" s="9"/>
      <c r="F195" s="9"/>
      <c r="G195" s="9"/>
      <c r="H195" s="9"/>
      <c r="K195" s="15" t="s">
        <v>58</v>
      </c>
      <c r="L195" s="15">
        <v>2</v>
      </c>
    </row>
    <row r="196" spans="3:12" x14ac:dyDescent="0.3">
      <c r="C196" s="10"/>
      <c r="D196" s="9"/>
      <c r="E196" s="9"/>
      <c r="F196" s="9"/>
      <c r="G196" s="9"/>
      <c r="H196" s="9"/>
      <c r="K196" s="15" t="s">
        <v>55</v>
      </c>
      <c r="L196" s="15">
        <v>1</v>
      </c>
    </row>
    <row r="197" spans="3:12" x14ac:dyDescent="0.3">
      <c r="C197" s="10"/>
      <c r="D197" s="9"/>
      <c r="E197" s="9"/>
      <c r="F197" s="9"/>
      <c r="G197" s="9"/>
      <c r="H197" s="9"/>
      <c r="K197" s="15" t="s">
        <v>59</v>
      </c>
      <c r="L197" s="15">
        <v>2</v>
      </c>
    </row>
    <row r="198" spans="3:12" x14ac:dyDescent="0.3">
      <c r="K198" s="15" t="s">
        <v>60</v>
      </c>
      <c r="L198" s="15">
        <v>1</v>
      </c>
    </row>
    <row r="199" spans="3:12" x14ac:dyDescent="0.3">
      <c r="K199" s="15" t="s">
        <v>61</v>
      </c>
      <c r="L199" s="15">
        <v>1</v>
      </c>
    </row>
    <row r="200" spans="3:12" x14ac:dyDescent="0.3">
      <c r="K200" s="15" t="s">
        <v>62</v>
      </c>
      <c r="L200" s="15">
        <v>0</v>
      </c>
    </row>
    <row r="201" spans="3:12" x14ac:dyDescent="0.3">
      <c r="K201" s="15" t="s">
        <v>63</v>
      </c>
      <c r="L201" s="15">
        <v>0</v>
      </c>
    </row>
    <row r="202" spans="3:12" x14ac:dyDescent="0.3">
      <c r="K202" s="15" t="s">
        <v>64</v>
      </c>
      <c r="L202" s="15">
        <v>0</v>
      </c>
    </row>
    <row r="203" spans="3:12" x14ac:dyDescent="0.3">
      <c r="K203" s="15" t="s">
        <v>65</v>
      </c>
      <c r="L203" s="15">
        <v>2</v>
      </c>
    </row>
    <row r="204" spans="3:12" x14ac:dyDescent="0.3">
      <c r="K204" s="15" t="s">
        <v>66</v>
      </c>
      <c r="L204" s="15">
        <v>0</v>
      </c>
    </row>
    <row r="205" spans="3:12" x14ac:dyDescent="0.3">
      <c r="K205" s="15" t="s">
        <v>67</v>
      </c>
      <c r="L205" s="15">
        <v>0</v>
      </c>
    </row>
    <row r="209" spans="11:12" x14ac:dyDescent="0.3">
      <c r="K209" s="5" t="s">
        <v>16</v>
      </c>
      <c r="L209" s="5" t="s">
        <v>17</v>
      </c>
    </row>
    <row r="210" spans="11:12" x14ac:dyDescent="0.3">
      <c r="K210" s="9" t="s">
        <v>68</v>
      </c>
      <c r="L210" s="9">
        <v>11</v>
      </c>
    </row>
    <row r="211" spans="11:12" x14ac:dyDescent="0.3">
      <c r="K211" s="9" t="s">
        <v>69</v>
      </c>
      <c r="L211" s="9">
        <v>2</v>
      </c>
    </row>
    <row r="212" spans="11:12" x14ac:dyDescent="0.3">
      <c r="K212" s="9" t="s">
        <v>63</v>
      </c>
      <c r="L212" s="9">
        <v>2</v>
      </c>
    </row>
    <row r="213" spans="11:12" x14ac:dyDescent="0.3">
      <c r="K213" s="9" t="s">
        <v>70</v>
      </c>
      <c r="L213" s="9">
        <v>2</v>
      </c>
    </row>
    <row r="214" spans="11:12" x14ac:dyDescent="0.3">
      <c r="K214" s="9" t="s">
        <v>71</v>
      </c>
      <c r="L214" s="9">
        <v>3</v>
      </c>
    </row>
    <row r="215" spans="11:12" x14ac:dyDescent="0.3">
      <c r="K215" s="9"/>
      <c r="L215" s="9"/>
    </row>
    <row r="216" spans="11:12" x14ac:dyDescent="0.3">
      <c r="K216" s="9"/>
      <c r="L216" s="9"/>
    </row>
    <row r="217" spans="11:12" x14ac:dyDescent="0.3">
      <c r="K217" s="9"/>
      <c r="L217" s="9"/>
    </row>
    <row r="218" spans="11:12" x14ac:dyDescent="0.3">
      <c r="K218" s="9"/>
      <c r="L218" s="9"/>
    </row>
    <row r="219" spans="11:12" x14ac:dyDescent="0.3">
      <c r="K219" s="9"/>
      <c r="L219" s="9"/>
    </row>
    <row r="220" spans="11:12" x14ac:dyDescent="0.3">
      <c r="K220" s="9"/>
      <c r="L220" s="9"/>
    </row>
    <row r="249" spans="3:11" x14ac:dyDescent="0.3">
      <c r="C249" s="1" t="s">
        <v>20</v>
      </c>
      <c r="D249" s="2"/>
      <c r="E249" s="2"/>
    </row>
    <row r="250" spans="3:11" x14ac:dyDescent="0.3">
      <c r="C250" s="4" t="s">
        <v>0</v>
      </c>
      <c r="D250" s="5" t="s">
        <v>23</v>
      </c>
      <c r="E250" s="5" t="s">
        <v>1</v>
      </c>
      <c r="F250" s="5" t="s">
        <v>9</v>
      </c>
      <c r="G250" s="5" t="s">
        <v>21</v>
      </c>
      <c r="H250" s="5" t="s">
        <v>22</v>
      </c>
      <c r="J250" s="7"/>
      <c r="K250" s="7"/>
    </row>
    <row r="251" spans="3:11" x14ac:dyDescent="0.3">
      <c r="C251" s="10">
        <v>44265</v>
      </c>
      <c r="D251" s="9">
        <f>G251/H251</f>
        <v>0.70588235294117652</v>
      </c>
      <c r="E251" s="9">
        <v>3</v>
      </c>
      <c r="F251" s="9">
        <v>6</v>
      </c>
      <c r="G251" s="9">
        <v>12</v>
      </c>
      <c r="H251" s="9">
        <v>17</v>
      </c>
      <c r="J251" s="11"/>
      <c r="K251" s="11"/>
    </row>
    <row r="252" spans="3:11" x14ac:dyDescent="0.3">
      <c r="C252" s="10">
        <v>44270</v>
      </c>
      <c r="D252" s="9">
        <f t="shared" ref="D252:D261" si="4">G252/H252</f>
        <v>1.2857142857142858</v>
      </c>
      <c r="E252" s="9">
        <v>3</v>
      </c>
      <c r="F252" s="9">
        <v>6</v>
      </c>
      <c r="G252" s="9">
        <v>36</v>
      </c>
      <c r="H252" s="9">
        <v>28</v>
      </c>
      <c r="J252" s="11"/>
      <c r="K252" s="11"/>
    </row>
    <row r="253" spans="3:11" x14ac:dyDescent="0.3">
      <c r="C253" s="10">
        <v>44275</v>
      </c>
      <c r="D253" s="9">
        <f t="shared" si="4"/>
        <v>1.553191489361702</v>
      </c>
      <c r="E253" s="9">
        <v>3</v>
      </c>
      <c r="F253" s="9">
        <v>6</v>
      </c>
      <c r="G253" s="9">
        <f>37+36</f>
        <v>73</v>
      </c>
      <c r="H253" s="9">
        <f>19+28</f>
        <v>47</v>
      </c>
      <c r="J253" s="11"/>
      <c r="K253" s="11"/>
    </row>
    <row r="254" spans="3:11" x14ac:dyDescent="0.3">
      <c r="C254" s="10">
        <v>44280</v>
      </c>
      <c r="D254" s="9">
        <f t="shared" si="4"/>
        <v>1.56</v>
      </c>
      <c r="E254" s="9">
        <v>3</v>
      </c>
      <c r="F254" s="9">
        <v>6</v>
      </c>
      <c r="G254" s="9">
        <f>78</f>
        <v>78</v>
      </c>
      <c r="H254" s="9">
        <f>50</f>
        <v>50</v>
      </c>
      <c r="J254" s="11"/>
      <c r="K254" s="11"/>
    </row>
    <row r="255" spans="3:11" x14ac:dyDescent="0.3">
      <c r="C255" s="10">
        <v>44285</v>
      </c>
      <c r="D255" s="9">
        <f t="shared" si="4"/>
        <v>1.5535714285714286</v>
      </c>
      <c r="E255" s="9">
        <v>3</v>
      </c>
      <c r="F255" s="9">
        <v>6</v>
      </c>
      <c r="G255" s="9">
        <f>78+9</f>
        <v>87</v>
      </c>
      <c r="H255" s="9">
        <f>56</f>
        <v>56</v>
      </c>
      <c r="J255" s="11"/>
      <c r="K255" s="11"/>
    </row>
    <row r="256" spans="3:11" x14ac:dyDescent="0.3">
      <c r="C256" s="10">
        <v>44290</v>
      </c>
      <c r="D256" s="9">
        <f>G256/H256</f>
        <v>1.5614035087719298</v>
      </c>
      <c r="E256" s="9">
        <v>3</v>
      </c>
      <c r="F256" s="9">
        <v>6</v>
      </c>
      <c r="G256" s="9">
        <f>89</f>
        <v>89</v>
      </c>
      <c r="H256" s="9">
        <f>57</f>
        <v>57</v>
      </c>
      <c r="J256" s="11"/>
      <c r="K256" s="11"/>
    </row>
    <row r="257" spans="3:11" x14ac:dyDescent="0.3">
      <c r="C257" s="10">
        <v>44295</v>
      </c>
      <c r="D257" s="9">
        <f t="shared" si="4"/>
        <v>1.523076923076923</v>
      </c>
      <c r="E257" s="9">
        <v>3</v>
      </c>
      <c r="F257" s="9">
        <v>6</v>
      </c>
      <c r="G257" s="9">
        <f>99</f>
        <v>99</v>
      </c>
      <c r="H257" s="9">
        <f>57+8</f>
        <v>65</v>
      </c>
      <c r="J257" s="11"/>
      <c r="K257" s="11"/>
    </row>
    <row r="258" spans="3:11" x14ac:dyDescent="0.3">
      <c r="C258" s="10">
        <v>44300</v>
      </c>
      <c r="D258" s="9">
        <f t="shared" si="4"/>
        <v>1.5074626865671641</v>
      </c>
      <c r="E258" s="9">
        <v>3</v>
      </c>
      <c r="F258" s="9">
        <v>6</v>
      </c>
      <c r="G258" s="9">
        <f>101</f>
        <v>101</v>
      </c>
      <c r="H258" s="9">
        <f>67</f>
        <v>67</v>
      </c>
      <c r="J258" s="11"/>
      <c r="K258" s="11"/>
    </row>
    <row r="259" spans="3:11" x14ac:dyDescent="0.3">
      <c r="C259" s="10"/>
      <c r="D259" s="9"/>
      <c r="E259" s="9"/>
      <c r="F259" s="9"/>
      <c r="G259" s="9"/>
      <c r="H259" s="9"/>
      <c r="J259" s="11"/>
      <c r="K259" s="11"/>
    </row>
    <row r="260" spans="3:11" x14ac:dyDescent="0.3">
      <c r="C260" s="10"/>
      <c r="D260" s="9"/>
      <c r="E260" s="9"/>
      <c r="F260" s="9"/>
      <c r="G260" s="9"/>
      <c r="H260" s="9"/>
      <c r="J260" s="11"/>
      <c r="K260" s="11"/>
    </row>
    <row r="261" spans="3:11" x14ac:dyDescent="0.3">
      <c r="C261" s="10"/>
      <c r="D261" s="9"/>
      <c r="E261" s="9"/>
      <c r="F261" s="9"/>
      <c r="G261" s="9"/>
      <c r="H261" s="9"/>
      <c r="J261" s="11"/>
      <c r="K261" s="11"/>
    </row>
    <row r="306" spans="3:11" x14ac:dyDescent="0.3">
      <c r="C306" s="1" t="s">
        <v>24</v>
      </c>
      <c r="D306" s="2"/>
      <c r="E306" s="2"/>
    </row>
    <row r="307" spans="3:11" x14ac:dyDescent="0.3">
      <c r="C307" s="4" t="s">
        <v>0</v>
      </c>
      <c r="D307" s="5" t="s">
        <v>23</v>
      </c>
      <c r="E307" s="5" t="s">
        <v>1</v>
      </c>
      <c r="F307" s="5" t="s">
        <v>9</v>
      </c>
      <c r="G307" s="5" t="s">
        <v>21</v>
      </c>
      <c r="H307" s="5" t="s">
        <v>22</v>
      </c>
      <c r="J307" s="7"/>
      <c r="K307" s="7"/>
    </row>
    <row r="308" spans="3:11" x14ac:dyDescent="0.3">
      <c r="C308" s="10">
        <v>44265</v>
      </c>
      <c r="D308" s="9">
        <f>G308/H308</f>
        <v>0.91304347826086951</v>
      </c>
      <c r="E308" s="9">
        <v>3</v>
      </c>
      <c r="F308" s="9">
        <v>6</v>
      </c>
      <c r="G308" s="9">
        <v>21</v>
      </c>
      <c r="H308" s="9">
        <v>23</v>
      </c>
      <c r="J308" s="11"/>
      <c r="K308" s="11"/>
    </row>
    <row r="309" spans="3:11" x14ac:dyDescent="0.3">
      <c r="C309" s="10">
        <v>44270</v>
      </c>
      <c r="D309" s="9">
        <f t="shared" ref="D309:D312" si="5">G309/H309</f>
        <v>1.0689655172413792</v>
      </c>
      <c r="E309" s="9">
        <v>3</v>
      </c>
      <c r="F309" s="9">
        <v>6</v>
      </c>
      <c r="G309" s="9">
        <v>31</v>
      </c>
      <c r="H309" s="9">
        <v>29</v>
      </c>
      <c r="J309" s="11"/>
      <c r="K309" s="11"/>
    </row>
    <row r="310" spans="3:11" x14ac:dyDescent="0.3">
      <c r="C310" s="10">
        <v>44275</v>
      </c>
      <c r="D310" s="9">
        <f t="shared" si="5"/>
        <v>0.91666666666666663</v>
      </c>
      <c r="E310" s="9">
        <v>3</v>
      </c>
      <c r="F310" s="9">
        <v>6</v>
      </c>
      <c r="G310" s="9">
        <v>44</v>
      </c>
      <c r="H310" s="9">
        <f>29+19</f>
        <v>48</v>
      </c>
      <c r="J310" s="11"/>
      <c r="K310" s="11"/>
    </row>
    <row r="311" spans="3:11" x14ac:dyDescent="0.3">
      <c r="C311" s="10">
        <v>44280</v>
      </c>
      <c r="D311" s="9">
        <f t="shared" si="5"/>
        <v>1.4098360655737705</v>
      </c>
      <c r="E311" s="9">
        <v>3</v>
      </c>
      <c r="F311" s="9">
        <v>6</v>
      </c>
      <c r="G311" s="9">
        <f>86</f>
        <v>86</v>
      </c>
      <c r="H311" s="9">
        <f>48+13</f>
        <v>61</v>
      </c>
      <c r="J311" s="11"/>
      <c r="K311" s="11"/>
    </row>
    <row r="312" spans="3:11" x14ac:dyDescent="0.3">
      <c r="C312" s="10">
        <v>44285</v>
      </c>
      <c r="D312" s="9">
        <f t="shared" si="5"/>
        <v>1.4098360655737705</v>
      </c>
      <c r="E312" s="9">
        <v>3</v>
      </c>
      <c r="F312" s="9">
        <v>6</v>
      </c>
      <c r="G312" s="9">
        <f>86</f>
        <v>86</v>
      </c>
      <c r="H312" s="9">
        <v>61</v>
      </c>
      <c r="J312" s="11"/>
      <c r="K312" s="11"/>
    </row>
    <row r="313" spans="3:11" x14ac:dyDescent="0.3">
      <c r="C313" s="10">
        <v>44290</v>
      </c>
      <c r="D313" s="9">
        <f>G313/H313</f>
        <v>1.4098360655737705</v>
      </c>
      <c r="E313" s="9">
        <v>3</v>
      </c>
      <c r="F313" s="9">
        <v>6</v>
      </c>
      <c r="G313" s="9">
        <f>86</f>
        <v>86</v>
      </c>
      <c r="H313" s="9">
        <v>61</v>
      </c>
      <c r="J313" s="11"/>
      <c r="K313" s="11"/>
    </row>
    <row r="314" spans="3:11" x14ac:dyDescent="0.3">
      <c r="C314" s="10">
        <v>44295</v>
      </c>
      <c r="D314" s="9">
        <f t="shared" ref="D314:D318" si="6">G314/H314</f>
        <v>1.5</v>
      </c>
      <c r="E314" s="9">
        <v>3</v>
      </c>
      <c r="F314" s="9">
        <v>6</v>
      </c>
      <c r="G314" s="9">
        <v>96</v>
      </c>
      <c r="H314" s="9">
        <v>64</v>
      </c>
      <c r="J314" s="11"/>
      <c r="K314" s="11"/>
    </row>
    <row r="315" spans="3:11" x14ac:dyDescent="0.3">
      <c r="C315" s="10">
        <v>44300</v>
      </c>
      <c r="D315" s="9">
        <f t="shared" si="6"/>
        <v>1.5</v>
      </c>
      <c r="E315" s="9">
        <v>3</v>
      </c>
      <c r="F315" s="9">
        <v>6</v>
      </c>
      <c r="G315" s="9">
        <v>96</v>
      </c>
      <c r="H315" s="9">
        <v>64</v>
      </c>
      <c r="J315" s="11"/>
      <c r="K315" s="11"/>
    </row>
    <row r="316" spans="3:11" x14ac:dyDescent="0.3">
      <c r="C316" s="10"/>
      <c r="D316" s="9"/>
      <c r="E316" s="9"/>
      <c r="F316" s="9"/>
      <c r="G316" s="9"/>
      <c r="H316" s="9"/>
      <c r="J316" s="11"/>
      <c r="K316" s="11"/>
    </row>
    <row r="317" spans="3:11" x14ac:dyDescent="0.3">
      <c r="C317" s="10"/>
      <c r="D317" s="9"/>
      <c r="E317" s="9"/>
      <c r="F317" s="9"/>
      <c r="G317" s="9"/>
      <c r="H317" s="9"/>
      <c r="J317" s="11"/>
      <c r="K317" s="11"/>
    </row>
    <row r="318" spans="3:11" x14ac:dyDescent="0.3">
      <c r="C318" s="10"/>
      <c r="D318" s="9"/>
      <c r="E318" s="9"/>
      <c r="F318" s="9"/>
      <c r="G318" s="9"/>
      <c r="H318" s="9"/>
      <c r="J318" s="11"/>
      <c r="K318" s="11"/>
    </row>
    <row r="367" spans="3:6" x14ac:dyDescent="0.3">
      <c r="C367" s="1" t="s">
        <v>25</v>
      </c>
      <c r="D367" s="2"/>
      <c r="E367" s="2"/>
    </row>
    <row r="368" spans="3:6" x14ac:dyDescent="0.3">
      <c r="C368" s="4" t="s">
        <v>0</v>
      </c>
      <c r="D368" s="5" t="s">
        <v>26</v>
      </c>
      <c r="E368" s="5" t="s">
        <v>1</v>
      </c>
      <c r="F368" s="5" t="s">
        <v>9</v>
      </c>
    </row>
    <row r="369" spans="3:6" x14ac:dyDescent="0.3">
      <c r="C369" s="10">
        <v>44250</v>
      </c>
      <c r="D369" s="9">
        <v>2</v>
      </c>
      <c r="E369" s="9">
        <v>6</v>
      </c>
      <c r="F369" s="9">
        <v>8</v>
      </c>
    </row>
    <row r="370" spans="3:6" x14ac:dyDescent="0.3">
      <c r="C370" s="10">
        <v>44251</v>
      </c>
      <c r="D370" s="9">
        <v>2</v>
      </c>
      <c r="E370" s="9">
        <v>6</v>
      </c>
      <c r="F370" s="9">
        <v>8</v>
      </c>
    </row>
    <row r="371" spans="3:6" x14ac:dyDescent="0.3">
      <c r="C371" s="10">
        <v>44252</v>
      </c>
      <c r="D371" s="9">
        <v>2</v>
      </c>
      <c r="E371" s="9">
        <v>6</v>
      </c>
      <c r="F371" s="9">
        <v>8</v>
      </c>
    </row>
    <row r="372" spans="3:6" x14ac:dyDescent="0.3">
      <c r="C372" s="10">
        <v>44253</v>
      </c>
      <c r="D372" s="9">
        <v>2</v>
      </c>
      <c r="E372" s="9">
        <v>6</v>
      </c>
      <c r="F372" s="9">
        <v>8</v>
      </c>
    </row>
    <row r="373" spans="3:6" x14ac:dyDescent="0.3">
      <c r="C373" s="10">
        <v>44254</v>
      </c>
      <c r="D373" s="9">
        <v>2</v>
      </c>
      <c r="E373" s="9">
        <v>6</v>
      </c>
      <c r="F373" s="9">
        <v>8</v>
      </c>
    </row>
    <row r="374" spans="3:6" x14ac:dyDescent="0.3">
      <c r="C374" s="10">
        <v>44255</v>
      </c>
      <c r="D374" s="9">
        <v>2</v>
      </c>
      <c r="E374" s="9">
        <v>6</v>
      </c>
      <c r="F374" s="9">
        <v>8</v>
      </c>
    </row>
    <row r="375" spans="3:6" x14ac:dyDescent="0.3">
      <c r="C375" s="10">
        <v>44256</v>
      </c>
      <c r="D375" s="9">
        <v>2</v>
      </c>
      <c r="E375" s="9">
        <v>6</v>
      </c>
      <c r="F375" s="9">
        <v>8</v>
      </c>
    </row>
    <row r="376" spans="3:6" x14ac:dyDescent="0.3">
      <c r="C376" s="10">
        <v>44257</v>
      </c>
      <c r="D376" s="9">
        <v>2</v>
      </c>
      <c r="E376" s="9">
        <v>6</v>
      </c>
      <c r="F376" s="9">
        <v>8</v>
      </c>
    </row>
    <row r="377" spans="3:6" x14ac:dyDescent="0.3">
      <c r="C377" s="10">
        <v>44258</v>
      </c>
      <c r="D377" s="9">
        <v>2</v>
      </c>
      <c r="E377" s="9">
        <v>6</v>
      </c>
      <c r="F377" s="9">
        <v>8</v>
      </c>
    </row>
    <row r="378" spans="3:6" x14ac:dyDescent="0.3">
      <c r="C378" s="10">
        <v>44259</v>
      </c>
      <c r="D378" s="9">
        <v>2</v>
      </c>
      <c r="E378" s="9">
        <v>6</v>
      </c>
      <c r="F378" s="9">
        <v>8</v>
      </c>
    </row>
    <row r="379" spans="3:6" x14ac:dyDescent="0.3">
      <c r="C379" s="10">
        <v>44260</v>
      </c>
      <c r="D379" s="9">
        <v>2</v>
      </c>
      <c r="E379" s="9">
        <v>6</v>
      </c>
      <c r="F379" s="9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Sviluppo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2021-04-14T08:37:11Z</dcterms:created>
  <dcterms:modified xsi:type="dcterms:W3CDTF">2021-04-15T21:05:54Z</dcterms:modified>
</cp:coreProperties>
</file>