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id\Dropbox\Omid-Majid\AI-ML Research Collaboration\p_1\"/>
    </mc:Choice>
  </mc:AlternateContent>
  <bookViews>
    <workbookView xWindow="720" yWindow="225" windowWidth="14325" windowHeight="8100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AK242" i="1" l="1"/>
  <c r="AH242" i="1"/>
  <c r="E242" i="1"/>
  <c r="G242" i="1"/>
  <c r="Q242" i="1"/>
  <c r="M242" i="1"/>
  <c r="L242" i="1"/>
  <c r="AK241" i="1"/>
  <c r="F241" i="1"/>
  <c r="Y241" i="1"/>
  <c r="AI241" i="1"/>
  <c r="E241" i="1"/>
  <c r="G241" i="1"/>
  <c r="Q241" i="1"/>
  <c r="R241" i="1"/>
  <c r="AK240" i="1"/>
  <c r="E240" i="1"/>
  <c r="L240" i="1"/>
  <c r="G240" i="1"/>
  <c r="Q240" i="1"/>
  <c r="AK239" i="1"/>
  <c r="AI239" i="1"/>
  <c r="E239" i="1"/>
  <c r="G239" i="1"/>
  <c r="V239" i="1"/>
  <c r="Q239" i="1"/>
  <c r="R239" i="1"/>
  <c r="F239" i="1"/>
  <c r="Y239" i="1"/>
  <c r="AK238" i="1"/>
  <c r="E238" i="1"/>
  <c r="L238" i="1"/>
  <c r="G238" i="1"/>
  <c r="V238" i="1"/>
  <c r="W238" i="1"/>
  <c r="Q238" i="1"/>
  <c r="AK237" i="1"/>
  <c r="E237" i="1"/>
  <c r="G237" i="1"/>
  <c r="R237" i="1"/>
  <c r="Q237" i="1"/>
  <c r="AK236" i="1"/>
  <c r="F236" i="1"/>
  <c r="Y236" i="1"/>
  <c r="E236" i="1"/>
  <c r="G236" i="1"/>
  <c r="M236" i="1"/>
  <c r="Q236" i="1"/>
  <c r="AK235" i="1"/>
  <c r="AI235" i="1"/>
  <c r="E235" i="1"/>
  <c r="L235" i="1"/>
  <c r="G235" i="1"/>
  <c r="V235" i="1"/>
  <c r="Q235" i="1"/>
  <c r="AK446" i="1"/>
  <c r="E446" i="1"/>
  <c r="G446" i="1"/>
  <c r="Q446" i="1"/>
  <c r="AK445" i="1"/>
  <c r="E445" i="1"/>
  <c r="G445" i="1"/>
  <c r="V445" i="1"/>
  <c r="Q445" i="1"/>
  <c r="AK444" i="1"/>
  <c r="E444" i="1"/>
  <c r="L444" i="1"/>
  <c r="G444" i="1"/>
  <c r="Q444" i="1"/>
  <c r="AK443" i="1"/>
  <c r="AI443" i="1"/>
  <c r="E443" i="1"/>
  <c r="G443" i="1"/>
  <c r="V443" i="1"/>
  <c r="Q443" i="1"/>
  <c r="F443" i="1"/>
  <c r="Y443" i="1"/>
  <c r="AK442" i="1"/>
  <c r="E442" i="1"/>
  <c r="L442" i="1"/>
  <c r="G442" i="1"/>
  <c r="Q442" i="1"/>
  <c r="AK441" i="1"/>
  <c r="E441" i="1"/>
  <c r="G441" i="1"/>
  <c r="V441" i="1"/>
  <c r="Q441" i="1"/>
  <c r="AK440" i="1"/>
  <c r="AH440" i="1"/>
  <c r="E440" i="1"/>
  <c r="G440" i="1"/>
  <c r="Q440" i="1"/>
  <c r="F440" i="1"/>
  <c r="Y440" i="1"/>
  <c r="AK439" i="1"/>
  <c r="AH439" i="1"/>
  <c r="E439" i="1"/>
  <c r="M439" i="1"/>
  <c r="G439" i="1"/>
  <c r="V439" i="1"/>
  <c r="Q439" i="1"/>
  <c r="AK425" i="1"/>
  <c r="AH425" i="1"/>
  <c r="E425" i="1"/>
  <c r="L425" i="1"/>
  <c r="G425" i="1"/>
  <c r="Q425" i="1"/>
  <c r="AK424" i="1"/>
  <c r="E424" i="1"/>
  <c r="G424" i="1"/>
  <c r="V424" i="1"/>
  <c r="Q424" i="1"/>
  <c r="F424" i="1"/>
  <c r="Y424" i="1"/>
  <c r="L424" i="1"/>
  <c r="AK423" i="1"/>
  <c r="AH423" i="1"/>
  <c r="E423" i="1"/>
  <c r="G423" i="1"/>
  <c r="Q423" i="1"/>
  <c r="AK422" i="1"/>
  <c r="F422" i="1"/>
  <c r="Y422" i="1"/>
  <c r="E422" i="1"/>
  <c r="G422" i="1"/>
  <c r="V422" i="1"/>
  <c r="W422" i="1"/>
  <c r="Q422" i="1"/>
  <c r="AK421" i="1"/>
  <c r="E421" i="1"/>
  <c r="G421" i="1"/>
  <c r="V421" i="1"/>
  <c r="W421" i="1"/>
  <c r="Q421" i="1"/>
  <c r="AK420" i="1"/>
  <c r="E420" i="1"/>
  <c r="G420" i="1"/>
  <c r="R420" i="1"/>
  <c r="Q420" i="1"/>
  <c r="AK419" i="1"/>
  <c r="E419" i="1"/>
  <c r="G419" i="1"/>
  <c r="Q419" i="1"/>
  <c r="AK418" i="1"/>
  <c r="AI418" i="1"/>
  <c r="E418" i="1"/>
  <c r="G418" i="1"/>
  <c r="V418" i="1"/>
  <c r="W418" i="1"/>
  <c r="Q418" i="1"/>
  <c r="AK404" i="1"/>
  <c r="E404" i="1"/>
  <c r="G404" i="1"/>
  <c r="Q404" i="1"/>
  <c r="F404" i="1"/>
  <c r="Y404" i="1"/>
  <c r="L404" i="1"/>
  <c r="AK403" i="1"/>
  <c r="AH403" i="1"/>
  <c r="E403" i="1"/>
  <c r="G403" i="1"/>
  <c r="V403" i="1"/>
  <c r="Q403" i="1"/>
  <c r="L403" i="1"/>
  <c r="AK402" i="1"/>
  <c r="F402" i="1"/>
  <c r="Y402" i="1"/>
  <c r="E402" i="1"/>
  <c r="G402" i="1"/>
  <c r="Q402" i="1"/>
  <c r="R402" i="1"/>
  <c r="S402" i="1"/>
  <c r="T402" i="1"/>
  <c r="AK401" i="1"/>
  <c r="E401" i="1"/>
  <c r="G401" i="1"/>
  <c r="V401" i="1"/>
  <c r="Q401" i="1"/>
  <c r="R401" i="1"/>
  <c r="AK400" i="1"/>
  <c r="F400" i="1"/>
  <c r="Y400" i="1"/>
  <c r="E400" i="1"/>
  <c r="G400" i="1"/>
  <c r="Q400" i="1"/>
  <c r="R400" i="1"/>
  <c r="S400" i="1"/>
  <c r="T400" i="1"/>
  <c r="AK399" i="1"/>
  <c r="H399" i="1"/>
  <c r="E399" i="1"/>
  <c r="G399" i="1"/>
  <c r="V399" i="1"/>
  <c r="Q399" i="1"/>
  <c r="R399" i="1"/>
  <c r="F399" i="1"/>
  <c r="Y399" i="1"/>
  <c r="AK398" i="1"/>
  <c r="E398" i="1"/>
  <c r="G398" i="1"/>
  <c r="Q398" i="1"/>
  <c r="F398" i="1"/>
  <c r="Y398" i="1"/>
  <c r="AK397" i="1"/>
  <c r="AH397" i="1"/>
  <c r="H397" i="1"/>
  <c r="AI397" i="1"/>
  <c r="E397" i="1"/>
  <c r="G397" i="1"/>
  <c r="V397" i="1"/>
  <c r="Q397" i="1"/>
  <c r="R397" i="1"/>
  <c r="S397" i="1"/>
  <c r="F397" i="1"/>
  <c r="Y397" i="1"/>
  <c r="AK383" i="1"/>
  <c r="F383" i="1"/>
  <c r="Y383" i="1"/>
  <c r="E383" i="1"/>
  <c r="G383" i="1"/>
  <c r="Q383" i="1"/>
  <c r="AK382" i="1"/>
  <c r="AH382" i="1"/>
  <c r="E382" i="1"/>
  <c r="G382" i="1"/>
  <c r="Q382" i="1"/>
  <c r="AK381" i="1"/>
  <c r="F381" i="1"/>
  <c r="Y381" i="1"/>
  <c r="E381" i="1"/>
  <c r="G381" i="1"/>
  <c r="Q381" i="1"/>
  <c r="AK380" i="1"/>
  <c r="E380" i="1"/>
  <c r="G380" i="1"/>
  <c r="V380" i="1"/>
  <c r="W380" i="1"/>
  <c r="Q380" i="1"/>
  <c r="AK379" i="1"/>
  <c r="E379" i="1"/>
  <c r="G379" i="1"/>
  <c r="V379" i="1"/>
  <c r="W379" i="1"/>
  <c r="Q379" i="1"/>
  <c r="AK378" i="1"/>
  <c r="E378" i="1"/>
  <c r="L378" i="1"/>
  <c r="G378" i="1"/>
  <c r="V378" i="1"/>
  <c r="W378" i="1"/>
  <c r="Q378" i="1"/>
  <c r="AK377" i="1"/>
  <c r="E377" i="1"/>
  <c r="G377" i="1"/>
  <c r="V377" i="1"/>
  <c r="W377" i="1"/>
  <c r="Q377" i="1"/>
  <c r="AK376" i="1"/>
  <c r="H376" i="1"/>
  <c r="E376" i="1"/>
  <c r="G376" i="1"/>
  <c r="R376" i="1"/>
  <c r="S376" i="1"/>
  <c r="Q376" i="1"/>
  <c r="F376" i="1"/>
  <c r="Y376" i="1"/>
  <c r="L376" i="1"/>
  <c r="AK362" i="1"/>
  <c r="E362" i="1"/>
  <c r="G362" i="1"/>
  <c r="Q362" i="1"/>
  <c r="L362" i="1"/>
  <c r="AK361" i="1"/>
  <c r="AH361" i="1"/>
  <c r="E361" i="1"/>
  <c r="G361" i="1"/>
  <c r="Q361" i="1"/>
  <c r="AK360" i="1"/>
  <c r="AH360" i="1"/>
  <c r="E360" i="1"/>
  <c r="G360" i="1"/>
  <c r="V360" i="1"/>
  <c r="Q360" i="1"/>
  <c r="AK359" i="1"/>
  <c r="F359" i="1"/>
  <c r="Y359" i="1"/>
  <c r="E359" i="1"/>
  <c r="G359" i="1"/>
  <c r="Q359" i="1"/>
  <c r="L359" i="1"/>
  <c r="AK358" i="1"/>
  <c r="E358" i="1"/>
  <c r="G358" i="1"/>
  <c r="Q358" i="1"/>
  <c r="AK357" i="1"/>
  <c r="AI357" i="1"/>
  <c r="E357" i="1"/>
  <c r="G357" i="1"/>
  <c r="V357" i="1"/>
  <c r="Q357" i="1"/>
  <c r="AK356" i="1"/>
  <c r="AI356" i="1"/>
  <c r="E356" i="1"/>
  <c r="L356" i="1"/>
  <c r="G356" i="1"/>
  <c r="Q356" i="1"/>
  <c r="AK355" i="1"/>
  <c r="AI355" i="1"/>
  <c r="E355" i="1"/>
  <c r="G355" i="1"/>
  <c r="V355" i="1"/>
  <c r="Q355" i="1"/>
  <c r="AK329" i="1"/>
  <c r="F329" i="1"/>
  <c r="Y329" i="1"/>
  <c r="E329" i="1"/>
  <c r="L329" i="1"/>
  <c r="G329" i="1"/>
  <c r="V329" i="1"/>
  <c r="Q329" i="1"/>
  <c r="AK328" i="1"/>
  <c r="E328" i="1"/>
  <c r="G328" i="1"/>
  <c r="V328" i="1"/>
  <c r="Q328" i="1"/>
  <c r="R328" i="1"/>
  <c r="AK327" i="1"/>
  <c r="E327" i="1"/>
  <c r="G327" i="1"/>
  <c r="Q327" i="1"/>
  <c r="AK326" i="1"/>
  <c r="E326" i="1"/>
  <c r="L326" i="1"/>
  <c r="G326" i="1"/>
  <c r="Q326" i="1"/>
  <c r="AK325" i="1"/>
  <c r="E325" i="1"/>
  <c r="L325" i="1"/>
  <c r="G325" i="1"/>
  <c r="Q325" i="1"/>
  <c r="H325" i="1"/>
  <c r="AK324" i="1"/>
  <c r="F324" i="1"/>
  <c r="Y324" i="1"/>
  <c r="E324" i="1"/>
  <c r="G324" i="1"/>
  <c r="Q324" i="1"/>
  <c r="H324" i="1"/>
  <c r="AK323" i="1"/>
  <c r="E323" i="1"/>
  <c r="L323" i="1"/>
  <c r="G323" i="1"/>
  <c r="Q323" i="1"/>
  <c r="AK322" i="1"/>
  <c r="F322" i="1"/>
  <c r="Y322" i="1"/>
  <c r="E322" i="1"/>
  <c r="L322" i="1"/>
  <c r="G322" i="1"/>
  <c r="V322" i="1"/>
  <c r="Z322" i="1"/>
  <c r="Q322" i="1"/>
  <c r="AK296" i="1"/>
  <c r="AH296" i="1"/>
  <c r="E296" i="1"/>
  <c r="L296" i="1"/>
  <c r="G296" i="1"/>
  <c r="Q296" i="1"/>
  <c r="AK295" i="1"/>
  <c r="E295" i="1"/>
  <c r="G295" i="1"/>
  <c r="Q295" i="1"/>
  <c r="AK294" i="1"/>
  <c r="E294" i="1"/>
  <c r="L294" i="1"/>
  <c r="G294" i="1"/>
  <c r="V294" i="1"/>
  <c r="Q294" i="1"/>
  <c r="AK293" i="1"/>
  <c r="E293" i="1"/>
  <c r="L293" i="1"/>
  <c r="G293" i="1"/>
  <c r="V293" i="1"/>
  <c r="W293" i="1"/>
  <c r="Q293" i="1"/>
  <c r="AK292" i="1"/>
  <c r="E292" i="1"/>
  <c r="L292" i="1"/>
  <c r="G292" i="1"/>
  <c r="V292" i="1"/>
  <c r="Q292" i="1"/>
  <c r="AK291" i="1"/>
  <c r="F291" i="1"/>
  <c r="Y291" i="1"/>
  <c r="E291" i="1"/>
  <c r="L291" i="1"/>
  <c r="G291" i="1"/>
  <c r="V291" i="1"/>
  <c r="Q291" i="1"/>
  <c r="AK290" i="1"/>
  <c r="AI290" i="1"/>
  <c r="E290" i="1"/>
  <c r="G290" i="1"/>
  <c r="V290" i="1"/>
  <c r="Q290" i="1"/>
  <c r="AK289" i="1"/>
  <c r="E289" i="1"/>
  <c r="L289" i="1"/>
  <c r="G289" i="1"/>
  <c r="R289" i="1"/>
  <c r="Q289" i="1"/>
  <c r="AK199" i="1"/>
  <c r="E199" i="1"/>
  <c r="L199" i="1"/>
  <c r="G199" i="1"/>
  <c r="V199" i="1"/>
  <c r="Q199" i="1"/>
  <c r="AK198" i="1"/>
  <c r="E198" i="1"/>
  <c r="L198" i="1"/>
  <c r="G198" i="1"/>
  <c r="Q198" i="1"/>
  <c r="AK197" i="1"/>
  <c r="AI197" i="1"/>
  <c r="E197" i="1"/>
  <c r="G197" i="1"/>
  <c r="Q197" i="1"/>
  <c r="L197" i="1"/>
  <c r="N197" i="1"/>
  <c r="AK196" i="1"/>
  <c r="E196" i="1"/>
  <c r="M196" i="1"/>
  <c r="G196" i="1"/>
  <c r="V196" i="1"/>
  <c r="W196" i="1"/>
  <c r="Q196" i="1"/>
  <c r="R196" i="1"/>
  <c r="AK195" i="1"/>
  <c r="AI195" i="1"/>
  <c r="E195" i="1"/>
  <c r="G195" i="1"/>
  <c r="N195" i="1"/>
  <c r="Q195" i="1"/>
  <c r="L195" i="1"/>
  <c r="AK194" i="1"/>
  <c r="E194" i="1"/>
  <c r="G194" i="1"/>
  <c r="V194" i="1"/>
  <c r="Q194" i="1"/>
  <c r="AK193" i="1"/>
  <c r="E193" i="1"/>
  <c r="L193" i="1"/>
  <c r="G193" i="1"/>
  <c r="Q193" i="1"/>
  <c r="AK192" i="1"/>
  <c r="H192" i="1"/>
  <c r="E192" i="1"/>
  <c r="G192" i="1"/>
  <c r="Q192" i="1"/>
  <c r="F192" i="1"/>
  <c r="AK263" i="1"/>
  <c r="AH263" i="1"/>
  <c r="E263" i="1"/>
  <c r="G263" i="1"/>
  <c r="Q263" i="1"/>
  <c r="L263" i="1"/>
  <c r="AK262" i="1"/>
  <c r="AI262" i="1"/>
  <c r="AH262" i="1"/>
  <c r="E262" i="1"/>
  <c r="G262" i="1"/>
  <c r="V262" i="1"/>
  <c r="Q262" i="1"/>
  <c r="L262" i="1"/>
  <c r="H262" i="1"/>
  <c r="AK261" i="1"/>
  <c r="AH261" i="1"/>
  <c r="E261" i="1"/>
  <c r="L261" i="1"/>
  <c r="G261" i="1"/>
  <c r="Q261" i="1"/>
  <c r="AK260" i="1"/>
  <c r="E260" i="1"/>
  <c r="G260" i="1"/>
  <c r="Q260" i="1"/>
  <c r="AK259" i="1"/>
  <c r="E259" i="1"/>
  <c r="L259" i="1"/>
  <c r="G259" i="1"/>
  <c r="Q259" i="1"/>
  <c r="AK258" i="1"/>
  <c r="AI258" i="1"/>
  <c r="E258" i="1"/>
  <c r="L258" i="1"/>
  <c r="G258" i="1"/>
  <c r="V258" i="1"/>
  <c r="W258" i="1"/>
  <c r="Q258" i="1"/>
  <c r="AK257" i="1"/>
  <c r="AH257" i="1"/>
  <c r="E257" i="1"/>
  <c r="G257" i="1"/>
  <c r="V257" i="1"/>
  <c r="Q257" i="1"/>
  <c r="AK256" i="1"/>
  <c r="AH256" i="1"/>
  <c r="E256" i="1"/>
  <c r="G256" i="1"/>
  <c r="M256" i="1"/>
  <c r="O256" i="1"/>
  <c r="Q256" i="1"/>
  <c r="E6" i="1"/>
  <c r="L6" i="1"/>
  <c r="E267" i="1"/>
  <c r="G267" i="1"/>
  <c r="Q267" i="1"/>
  <c r="AK267" i="1"/>
  <c r="F267" i="1"/>
  <c r="Y267" i="1"/>
  <c r="AK6" i="1"/>
  <c r="AK7" i="1"/>
  <c r="F7" i="1"/>
  <c r="Y7" i="1"/>
  <c r="AK8" i="1"/>
  <c r="F8" i="1"/>
  <c r="Y8" i="1"/>
  <c r="AK9" i="1"/>
  <c r="AK10" i="1"/>
  <c r="F10" i="1"/>
  <c r="Y10" i="1"/>
  <c r="AK11" i="1"/>
  <c r="F11" i="1"/>
  <c r="Y11" i="1"/>
  <c r="AK12" i="1"/>
  <c r="F12" i="1"/>
  <c r="Y12" i="1"/>
  <c r="AK13" i="1"/>
  <c r="F13" i="1"/>
  <c r="AK15" i="1"/>
  <c r="F15" i="1"/>
  <c r="Y15" i="1"/>
  <c r="AK16" i="1"/>
  <c r="F16" i="1"/>
  <c r="Y16" i="1"/>
  <c r="AK17" i="1"/>
  <c r="AK18" i="1"/>
  <c r="F18" i="1"/>
  <c r="Y18" i="1"/>
  <c r="AK19" i="1"/>
  <c r="F19" i="1"/>
  <c r="Y19" i="1"/>
  <c r="AK20" i="1"/>
  <c r="AK21" i="1"/>
  <c r="AK22" i="1"/>
  <c r="F22" i="1"/>
  <c r="Y22" i="1"/>
  <c r="AK26" i="1"/>
  <c r="F26" i="1"/>
  <c r="Y26" i="1"/>
  <c r="AK27" i="1"/>
  <c r="AK28" i="1"/>
  <c r="F28" i="1"/>
  <c r="Y28" i="1"/>
  <c r="AK29" i="1"/>
  <c r="F29" i="1"/>
  <c r="AK30" i="1"/>
  <c r="F30" i="1"/>
  <c r="Y30" i="1"/>
  <c r="AK31" i="1"/>
  <c r="AK32" i="1"/>
  <c r="F32" i="1"/>
  <c r="Y32" i="1"/>
  <c r="AK33" i="1"/>
  <c r="F33" i="1"/>
  <c r="Y33" i="1"/>
  <c r="AK34" i="1"/>
  <c r="F34" i="1"/>
  <c r="Y34" i="1"/>
  <c r="AK36" i="1"/>
  <c r="AK37" i="1"/>
  <c r="F37" i="1"/>
  <c r="Y37" i="1"/>
  <c r="AK38" i="1"/>
  <c r="F38" i="1"/>
  <c r="Y38" i="1"/>
  <c r="AK39" i="1"/>
  <c r="F39" i="1"/>
  <c r="Y39" i="1"/>
  <c r="AK40" i="1"/>
  <c r="AK41" i="1"/>
  <c r="F41" i="1"/>
  <c r="Y41" i="1"/>
  <c r="AK42" i="1"/>
  <c r="F42" i="1"/>
  <c r="Y42" i="1"/>
  <c r="AK43" i="1"/>
  <c r="F43" i="1"/>
  <c r="Y43" i="1"/>
  <c r="AK44" i="1"/>
  <c r="F44" i="1"/>
  <c r="Y44" i="1"/>
  <c r="AK48" i="1"/>
  <c r="AK49" i="1"/>
  <c r="F49" i="1"/>
  <c r="Y49" i="1"/>
  <c r="AK50" i="1"/>
  <c r="F50" i="1"/>
  <c r="Y50" i="1"/>
  <c r="AK51" i="1"/>
  <c r="F51" i="1"/>
  <c r="Y51" i="1"/>
  <c r="AK52" i="1"/>
  <c r="F52" i="1"/>
  <c r="Y52" i="1"/>
  <c r="AK53" i="1"/>
  <c r="F53" i="1"/>
  <c r="Y53" i="1"/>
  <c r="AK54" i="1"/>
  <c r="F54" i="1"/>
  <c r="Y54" i="1"/>
  <c r="AK55" i="1"/>
  <c r="AK56" i="1"/>
  <c r="F56" i="1"/>
  <c r="Y56" i="1"/>
  <c r="AK58" i="1"/>
  <c r="F58" i="1"/>
  <c r="Y58" i="1"/>
  <c r="AK59" i="1"/>
  <c r="F59" i="1"/>
  <c r="Y59" i="1"/>
  <c r="AK60" i="1"/>
  <c r="AK61" i="1"/>
  <c r="F61" i="1"/>
  <c r="Y61" i="1"/>
  <c r="AK62" i="1"/>
  <c r="AK63" i="1"/>
  <c r="F63" i="1"/>
  <c r="Y63" i="1"/>
  <c r="AK64" i="1"/>
  <c r="AK65" i="1"/>
  <c r="F65" i="1"/>
  <c r="Y65" i="1"/>
  <c r="AK66" i="1"/>
  <c r="AK70" i="1"/>
  <c r="F70" i="1"/>
  <c r="Y70" i="1"/>
  <c r="AK71" i="1"/>
  <c r="AK72" i="1"/>
  <c r="F72" i="1"/>
  <c r="Y72" i="1"/>
  <c r="AK73" i="1"/>
  <c r="F73" i="1"/>
  <c r="Y73" i="1"/>
  <c r="AK74" i="1"/>
  <c r="F74" i="1"/>
  <c r="Y74" i="1"/>
  <c r="AK75" i="1"/>
  <c r="F75" i="1"/>
  <c r="Y75" i="1"/>
  <c r="AK76" i="1"/>
  <c r="F76" i="1"/>
  <c r="Y76" i="1"/>
  <c r="AK77" i="1"/>
  <c r="AK78" i="1"/>
  <c r="F78" i="1"/>
  <c r="Y78" i="1"/>
  <c r="Z78" i="1"/>
  <c r="AK79" i="1"/>
  <c r="AK80" i="1"/>
  <c r="F80" i="1"/>
  <c r="Y80" i="1"/>
  <c r="AK81" i="1"/>
  <c r="F81" i="1"/>
  <c r="AK82" i="1"/>
  <c r="F82" i="1"/>
  <c r="Y82" i="1"/>
  <c r="AK83" i="1"/>
  <c r="F83" i="1"/>
  <c r="Y83" i="1"/>
  <c r="AK84" i="1"/>
  <c r="F84" i="1"/>
  <c r="Y84" i="1"/>
  <c r="AK85" i="1"/>
  <c r="AK86" i="1"/>
  <c r="F86" i="1"/>
  <c r="Y86" i="1"/>
  <c r="AK87" i="1"/>
  <c r="F87" i="1"/>
  <c r="AK88" i="1"/>
  <c r="F88" i="1"/>
  <c r="Y88" i="1"/>
  <c r="AK89" i="1"/>
  <c r="F89" i="1"/>
  <c r="Y89" i="1"/>
  <c r="AK93" i="1"/>
  <c r="AK94" i="1"/>
  <c r="AK95" i="1"/>
  <c r="F95" i="1"/>
  <c r="Y95" i="1"/>
  <c r="AK96" i="1"/>
  <c r="F96" i="1"/>
  <c r="Y96" i="1"/>
  <c r="AK97" i="1"/>
  <c r="AK98" i="1"/>
  <c r="AK99" i="1"/>
  <c r="F99" i="1"/>
  <c r="Y99" i="1"/>
  <c r="AK100" i="1"/>
  <c r="F100" i="1"/>
  <c r="Y100" i="1"/>
  <c r="AK101" i="1"/>
  <c r="AK103" i="1"/>
  <c r="AK104" i="1"/>
  <c r="AK105" i="1"/>
  <c r="AK106" i="1"/>
  <c r="AK107" i="1"/>
  <c r="F107" i="1"/>
  <c r="Y107" i="1"/>
  <c r="AK108" i="1"/>
  <c r="F108" i="1"/>
  <c r="Y108" i="1"/>
  <c r="AK109" i="1"/>
  <c r="F109" i="1"/>
  <c r="Y109" i="1"/>
  <c r="AK110" i="1"/>
  <c r="H110" i="1"/>
  <c r="AK111" i="1"/>
  <c r="AK112" i="1"/>
  <c r="AK115" i="1"/>
  <c r="AK116" i="1"/>
  <c r="AK117" i="1"/>
  <c r="AK118" i="1"/>
  <c r="F118" i="1"/>
  <c r="Y118" i="1"/>
  <c r="AK119" i="1"/>
  <c r="F119" i="1"/>
  <c r="Y119" i="1"/>
  <c r="AK120" i="1"/>
  <c r="F120" i="1"/>
  <c r="AK121" i="1"/>
  <c r="F121" i="1"/>
  <c r="AK122" i="1"/>
  <c r="AK123" i="1"/>
  <c r="AK127" i="1"/>
  <c r="F127" i="1"/>
  <c r="AK128" i="1"/>
  <c r="F128" i="1"/>
  <c r="Y128" i="1"/>
  <c r="AK129" i="1"/>
  <c r="F129" i="1"/>
  <c r="AK130" i="1"/>
  <c r="AK131" i="1"/>
  <c r="F131" i="1"/>
  <c r="Y131" i="1"/>
  <c r="AK132" i="1"/>
  <c r="F132" i="1"/>
  <c r="Y132" i="1"/>
  <c r="AK133" i="1"/>
  <c r="AK134" i="1"/>
  <c r="AK135" i="1"/>
  <c r="AK139" i="1"/>
  <c r="F139" i="1"/>
  <c r="Y139" i="1"/>
  <c r="AK140" i="1"/>
  <c r="AK141" i="1"/>
  <c r="AK142" i="1"/>
  <c r="F142" i="1"/>
  <c r="Y142" i="1"/>
  <c r="AK143" i="1"/>
  <c r="F143" i="1"/>
  <c r="Y143" i="1"/>
  <c r="AK144" i="1"/>
  <c r="AK145" i="1"/>
  <c r="AK146" i="1"/>
  <c r="AK147" i="1"/>
  <c r="F147" i="1"/>
  <c r="Y147" i="1"/>
  <c r="AK148" i="1"/>
  <c r="AK149" i="1"/>
  <c r="AK150" i="1"/>
  <c r="AK151" i="1"/>
  <c r="F151" i="1"/>
  <c r="Y151" i="1"/>
  <c r="AK152" i="1"/>
  <c r="AK153" i="1"/>
  <c r="AK154" i="1"/>
  <c r="AK155" i="1"/>
  <c r="F155" i="1"/>
  <c r="Y155" i="1"/>
  <c r="AK156" i="1"/>
  <c r="F156" i="1"/>
  <c r="Y156" i="1"/>
  <c r="AK157" i="1"/>
  <c r="AK158" i="1"/>
  <c r="AK159" i="1"/>
  <c r="F159" i="1"/>
  <c r="Y159" i="1"/>
  <c r="AK160" i="1"/>
  <c r="F160" i="1"/>
  <c r="Y160" i="1"/>
  <c r="AK161" i="1"/>
  <c r="AK162" i="1"/>
  <c r="AK163" i="1"/>
  <c r="F163" i="1"/>
  <c r="Y163" i="1"/>
  <c r="AK164" i="1"/>
  <c r="F164" i="1"/>
  <c r="Y164" i="1"/>
  <c r="AK165" i="1"/>
  <c r="AK166" i="1"/>
  <c r="F166" i="1"/>
  <c r="Y166" i="1"/>
  <c r="AK170" i="1"/>
  <c r="F170" i="1"/>
  <c r="Y170" i="1"/>
  <c r="AK171" i="1"/>
  <c r="AK172" i="1"/>
  <c r="F172" i="1"/>
  <c r="Y172" i="1"/>
  <c r="AK173" i="1"/>
  <c r="F173" i="1"/>
  <c r="Y173" i="1"/>
  <c r="AK174" i="1"/>
  <c r="F174" i="1"/>
  <c r="Y174" i="1"/>
  <c r="AK175" i="1"/>
  <c r="F175" i="1"/>
  <c r="Y175" i="1"/>
  <c r="AK176" i="1"/>
  <c r="F176" i="1"/>
  <c r="Y176" i="1"/>
  <c r="Z176" i="1"/>
  <c r="AA176" i="1"/>
  <c r="AK177" i="1"/>
  <c r="F177" i="1"/>
  <c r="Y177" i="1"/>
  <c r="AK178" i="1"/>
  <c r="F178" i="1"/>
  <c r="Y178" i="1"/>
  <c r="AK182" i="1"/>
  <c r="F182" i="1"/>
  <c r="Y182" i="1"/>
  <c r="AK183" i="1"/>
  <c r="F183" i="1"/>
  <c r="Y183" i="1"/>
  <c r="AK184" i="1"/>
  <c r="F184" i="1"/>
  <c r="Y184" i="1"/>
  <c r="AK185" i="1"/>
  <c r="F185" i="1"/>
  <c r="Y185" i="1"/>
  <c r="AK186" i="1"/>
  <c r="F186" i="1"/>
  <c r="Y186" i="1"/>
  <c r="AK187" i="1"/>
  <c r="F187" i="1"/>
  <c r="Y187" i="1"/>
  <c r="AK188" i="1"/>
  <c r="F188" i="1"/>
  <c r="Y188" i="1"/>
  <c r="AK189" i="1"/>
  <c r="AK190" i="1"/>
  <c r="AK203" i="1"/>
  <c r="AK204" i="1"/>
  <c r="F204" i="1"/>
  <c r="Y204" i="1"/>
  <c r="AK205" i="1"/>
  <c r="AK206" i="1"/>
  <c r="F206" i="1"/>
  <c r="Y206" i="1"/>
  <c r="AK207" i="1"/>
  <c r="F207" i="1"/>
  <c r="Y207" i="1"/>
  <c r="AK208" i="1"/>
  <c r="AK209" i="1"/>
  <c r="AK210" i="1"/>
  <c r="F210" i="1"/>
  <c r="Y210" i="1"/>
  <c r="AK211" i="1"/>
  <c r="F211" i="1"/>
  <c r="Y211" i="1"/>
  <c r="Z211" i="1"/>
  <c r="AA211" i="1"/>
  <c r="AK215" i="1"/>
  <c r="F215" i="1"/>
  <c r="Y215" i="1"/>
  <c r="AK216" i="1"/>
  <c r="AK217" i="1"/>
  <c r="F217" i="1"/>
  <c r="Y217" i="1"/>
  <c r="AK218" i="1"/>
  <c r="F218" i="1"/>
  <c r="Y218" i="1"/>
  <c r="AK219" i="1"/>
  <c r="F219" i="1"/>
  <c r="Y219" i="1"/>
  <c r="AK220" i="1"/>
  <c r="F220" i="1"/>
  <c r="AK221" i="1"/>
  <c r="AK222" i="1"/>
  <c r="AK223" i="1"/>
  <c r="F223" i="1"/>
  <c r="Y223" i="1"/>
  <c r="AK225" i="1"/>
  <c r="F225" i="1"/>
  <c r="Y225" i="1"/>
  <c r="AK226" i="1"/>
  <c r="F226" i="1"/>
  <c r="Y226" i="1"/>
  <c r="AK227" i="1"/>
  <c r="F227" i="1"/>
  <c r="Y227" i="1"/>
  <c r="AK228" i="1"/>
  <c r="F228" i="1"/>
  <c r="Y228" i="1"/>
  <c r="AK229" i="1"/>
  <c r="AK230" i="1"/>
  <c r="F230" i="1"/>
  <c r="Y230" i="1"/>
  <c r="AK231" i="1"/>
  <c r="F231" i="1"/>
  <c r="Y231" i="1"/>
  <c r="Z231" i="1"/>
  <c r="AA231" i="1"/>
  <c r="AK232" i="1"/>
  <c r="AK233" i="1"/>
  <c r="AK246" i="1"/>
  <c r="F246" i="1"/>
  <c r="Y246" i="1"/>
  <c r="AK247" i="1"/>
  <c r="F247" i="1"/>
  <c r="Y247" i="1"/>
  <c r="AK248" i="1"/>
  <c r="F248" i="1"/>
  <c r="Y248" i="1"/>
  <c r="AK249" i="1"/>
  <c r="AK250" i="1"/>
  <c r="AK251" i="1"/>
  <c r="F251" i="1"/>
  <c r="Y251" i="1"/>
  <c r="AK252" i="1"/>
  <c r="AK253" i="1"/>
  <c r="AK254" i="1"/>
  <c r="F254" i="1"/>
  <c r="Y254" i="1"/>
  <c r="AK268" i="1"/>
  <c r="F268" i="1"/>
  <c r="Y268" i="1"/>
  <c r="AK269" i="1"/>
  <c r="F269" i="1"/>
  <c r="Y269" i="1"/>
  <c r="AK270" i="1"/>
  <c r="AK271" i="1"/>
  <c r="AK272" i="1"/>
  <c r="F272" i="1"/>
  <c r="Y272" i="1"/>
  <c r="AK273" i="1"/>
  <c r="AK274" i="1"/>
  <c r="AK275" i="1"/>
  <c r="AK279" i="1"/>
  <c r="F279" i="1"/>
  <c r="AK280" i="1"/>
  <c r="F280" i="1"/>
  <c r="Y280" i="1"/>
  <c r="AK281" i="1"/>
  <c r="AK282" i="1"/>
  <c r="AK283" i="1"/>
  <c r="F283" i="1"/>
  <c r="Y283" i="1"/>
  <c r="AK284" i="1"/>
  <c r="AK285" i="1"/>
  <c r="AK286" i="1"/>
  <c r="AK287" i="1"/>
  <c r="F287" i="1"/>
  <c r="AK300" i="1"/>
  <c r="AK301" i="1"/>
  <c r="F301" i="1"/>
  <c r="Y301" i="1"/>
  <c r="AK302" i="1"/>
  <c r="F302" i="1"/>
  <c r="Y302" i="1"/>
  <c r="AK303" i="1"/>
  <c r="F303" i="1"/>
  <c r="Y303" i="1"/>
  <c r="AK304" i="1"/>
  <c r="AK305" i="1"/>
  <c r="F305" i="1"/>
  <c r="Y305" i="1"/>
  <c r="AK306" i="1"/>
  <c r="F306" i="1"/>
  <c r="Y306" i="1"/>
  <c r="AK307" i="1"/>
  <c r="F307" i="1"/>
  <c r="Y307" i="1"/>
  <c r="AK308" i="1"/>
  <c r="AH308" i="1"/>
  <c r="AK312" i="1"/>
  <c r="F312" i="1"/>
  <c r="Y312" i="1"/>
  <c r="AK313" i="1"/>
  <c r="AK314" i="1"/>
  <c r="F314" i="1"/>
  <c r="Y314" i="1"/>
  <c r="AK315" i="1"/>
  <c r="F315" i="1"/>
  <c r="Y315" i="1"/>
  <c r="AK316" i="1"/>
  <c r="F316" i="1"/>
  <c r="Y316" i="1"/>
  <c r="AK317" i="1"/>
  <c r="AK318" i="1"/>
  <c r="AK319" i="1"/>
  <c r="AK320" i="1"/>
  <c r="F320" i="1"/>
  <c r="Y320" i="1"/>
  <c r="AK333" i="1"/>
  <c r="AK334" i="1"/>
  <c r="F334" i="1"/>
  <c r="Y334" i="1"/>
  <c r="Z334" i="1"/>
  <c r="AA334" i="1"/>
  <c r="AK335" i="1"/>
  <c r="F335" i="1"/>
  <c r="Y335" i="1"/>
  <c r="AK336" i="1"/>
  <c r="F336" i="1"/>
  <c r="Y336" i="1"/>
  <c r="AK337" i="1"/>
  <c r="AK338" i="1"/>
  <c r="F338" i="1"/>
  <c r="Y338" i="1"/>
  <c r="Z338" i="1"/>
  <c r="AK339" i="1"/>
  <c r="F339" i="1"/>
  <c r="Y339" i="1"/>
  <c r="AK340" i="1"/>
  <c r="F340" i="1"/>
  <c r="Y340" i="1"/>
  <c r="AK341" i="1"/>
  <c r="AK345" i="1"/>
  <c r="F345" i="1"/>
  <c r="Y345" i="1"/>
  <c r="AK346" i="1"/>
  <c r="F346" i="1"/>
  <c r="Y346" i="1"/>
  <c r="AK347" i="1"/>
  <c r="F347" i="1"/>
  <c r="Y347" i="1"/>
  <c r="AK348" i="1"/>
  <c r="AK349" i="1"/>
  <c r="AK350" i="1"/>
  <c r="AK351" i="1"/>
  <c r="AK352" i="1"/>
  <c r="AK353" i="1"/>
  <c r="F353" i="1"/>
  <c r="Y353" i="1"/>
  <c r="AK366" i="1"/>
  <c r="AK367" i="1"/>
  <c r="F367" i="1"/>
  <c r="Y367" i="1"/>
  <c r="AK368" i="1"/>
  <c r="F368" i="1"/>
  <c r="AK369" i="1"/>
  <c r="F369" i="1"/>
  <c r="Y369" i="1"/>
  <c r="AK370" i="1"/>
  <c r="F370" i="1"/>
  <c r="Y370" i="1"/>
  <c r="AK371" i="1"/>
  <c r="F371" i="1"/>
  <c r="Y371" i="1"/>
  <c r="AK372" i="1"/>
  <c r="AK373" i="1"/>
  <c r="F373" i="1"/>
  <c r="Y373" i="1"/>
  <c r="AK374" i="1"/>
  <c r="AK387" i="1"/>
  <c r="F387" i="1"/>
  <c r="Y387" i="1"/>
  <c r="AK388" i="1"/>
  <c r="AK389" i="1"/>
  <c r="F389" i="1"/>
  <c r="Y389" i="1"/>
  <c r="AK390" i="1"/>
  <c r="F390" i="1"/>
  <c r="AK391" i="1"/>
  <c r="F391" i="1"/>
  <c r="Y391" i="1"/>
  <c r="AK392" i="1"/>
  <c r="AK393" i="1"/>
  <c r="F393" i="1"/>
  <c r="Y393" i="1"/>
  <c r="AK394" i="1"/>
  <c r="AK395" i="1"/>
  <c r="F395" i="1"/>
  <c r="Y395" i="1"/>
  <c r="AK408" i="1"/>
  <c r="AK409" i="1"/>
  <c r="F409" i="1"/>
  <c r="Y409" i="1"/>
  <c r="AK410" i="1"/>
  <c r="AK411" i="1"/>
  <c r="AK412" i="1"/>
  <c r="F412" i="1"/>
  <c r="AK413" i="1"/>
  <c r="F413" i="1"/>
  <c r="Y413" i="1"/>
  <c r="AK414" i="1"/>
  <c r="AK415" i="1"/>
  <c r="F415" i="1"/>
  <c r="Y415" i="1"/>
  <c r="AK416" i="1"/>
  <c r="F416" i="1"/>
  <c r="AK429" i="1"/>
  <c r="F429" i="1"/>
  <c r="Y429" i="1"/>
  <c r="AK430" i="1"/>
  <c r="F430" i="1"/>
  <c r="Y430" i="1"/>
  <c r="AK431" i="1"/>
  <c r="F431" i="1"/>
  <c r="Y431" i="1"/>
  <c r="AK432" i="1"/>
  <c r="AK433" i="1"/>
  <c r="F433" i="1"/>
  <c r="Y433" i="1"/>
  <c r="AK434" i="1"/>
  <c r="AK435" i="1"/>
  <c r="F435" i="1"/>
  <c r="Y435" i="1"/>
  <c r="AK436" i="1"/>
  <c r="AK437" i="1"/>
  <c r="F437" i="1"/>
  <c r="Y437" i="1"/>
  <c r="AK450" i="1"/>
  <c r="AK451" i="1"/>
  <c r="F451" i="1"/>
  <c r="Y451" i="1"/>
  <c r="AK452" i="1"/>
  <c r="AK453" i="1"/>
  <c r="AK454" i="1"/>
  <c r="AK455" i="1"/>
  <c r="F455" i="1"/>
  <c r="Y455" i="1"/>
  <c r="AK456" i="1"/>
  <c r="F456" i="1"/>
  <c r="Y456" i="1"/>
  <c r="AK457" i="1"/>
  <c r="F457" i="1"/>
  <c r="Y457" i="1"/>
  <c r="AK458" i="1"/>
  <c r="AK462" i="1"/>
  <c r="F462" i="1"/>
  <c r="Y462" i="1"/>
  <c r="AK463" i="1"/>
  <c r="F463" i="1"/>
  <c r="Y463" i="1"/>
  <c r="AK464" i="1"/>
  <c r="F464" i="1"/>
  <c r="Y464" i="1"/>
  <c r="Z464" i="1"/>
  <c r="AA464" i="1"/>
  <c r="AK465" i="1"/>
  <c r="AK466" i="1"/>
  <c r="F466" i="1"/>
  <c r="Y466" i="1"/>
  <c r="AK467" i="1"/>
  <c r="F467" i="1"/>
  <c r="Y467" i="1"/>
  <c r="AK468" i="1"/>
  <c r="F468" i="1"/>
  <c r="Y468" i="1"/>
  <c r="Z468" i="1"/>
  <c r="AA468" i="1"/>
  <c r="AK469" i="1"/>
  <c r="F469" i="1"/>
  <c r="Y469" i="1"/>
  <c r="AK470" i="1"/>
  <c r="F470" i="1"/>
  <c r="Y470" i="1"/>
  <c r="AK474" i="1"/>
  <c r="AK475" i="1"/>
  <c r="F475" i="1"/>
  <c r="Y475" i="1"/>
  <c r="AK476" i="1"/>
  <c r="AK477" i="1"/>
  <c r="F477" i="1"/>
  <c r="Y477" i="1"/>
  <c r="AK478" i="1"/>
  <c r="AK479" i="1"/>
  <c r="F479" i="1"/>
  <c r="Y479" i="1"/>
  <c r="AK480" i="1"/>
  <c r="AK481" i="1"/>
  <c r="F481" i="1"/>
  <c r="Y481" i="1"/>
  <c r="AK482" i="1"/>
  <c r="AK486" i="1"/>
  <c r="F486" i="1"/>
  <c r="AK487" i="1"/>
  <c r="AK488" i="1"/>
  <c r="F488" i="1"/>
  <c r="Y488" i="1"/>
  <c r="AK489" i="1"/>
  <c r="AK490" i="1"/>
  <c r="F490" i="1"/>
  <c r="Y490" i="1"/>
  <c r="AK491" i="1"/>
  <c r="F491" i="1"/>
  <c r="Y491" i="1"/>
  <c r="AK492" i="1"/>
  <c r="F492" i="1"/>
  <c r="AK493" i="1"/>
  <c r="AK494" i="1"/>
  <c r="F494" i="1"/>
  <c r="Y494" i="1"/>
  <c r="AK498" i="1"/>
  <c r="AK499" i="1"/>
  <c r="AK500" i="1"/>
  <c r="AK501" i="1"/>
  <c r="F501" i="1"/>
  <c r="Y501" i="1"/>
  <c r="AK502" i="1"/>
  <c r="F502" i="1"/>
  <c r="Y502" i="1"/>
  <c r="AK503" i="1"/>
  <c r="AK504" i="1"/>
  <c r="AK505" i="1"/>
  <c r="F505" i="1"/>
  <c r="Y505" i="1"/>
  <c r="AK506" i="1"/>
  <c r="AK510" i="1"/>
  <c r="AK511" i="1"/>
  <c r="AK512" i="1"/>
  <c r="F512" i="1"/>
  <c r="Y512" i="1"/>
  <c r="AK513" i="1"/>
  <c r="AK514" i="1"/>
  <c r="F514" i="1"/>
  <c r="Y514" i="1"/>
  <c r="AK515" i="1"/>
  <c r="AK516" i="1"/>
  <c r="AK517" i="1"/>
  <c r="AK518" i="1"/>
  <c r="F518" i="1"/>
  <c r="Y518" i="1"/>
  <c r="E7" i="1"/>
  <c r="G7" i="1"/>
  <c r="Q7" i="1"/>
  <c r="E8" i="1"/>
  <c r="G8" i="1"/>
  <c r="Q8" i="1"/>
  <c r="E9" i="1"/>
  <c r="G9" i="1"/>
  <c r="V9" i="1"/>
  <c r="Q9" i="1"/>
  <c r="F9" i="1"/>
  <c r="Y9" i="1"/>
  <c r="E10" i="1"/>
  <c r="G10" i="1"/>
  <c r="Q10" i="1"/>
  <c r="E11" i="1"/>
  <c r="G11" i="1"/>
  <c r="Q11" i="1"/>
  <c r="E12" i="1"/>
  <c r="G12" i="1"/>
  <c r="Q12" i="1"/>
  <c r="E13" i="1"/>
  <c r="G13" i="1"/>
  <c r="V13" i="1"/>
  <c r="Q13" i="1"/>
  <c r="R13" i="1"/>
  <c r="S13" i="1"/>
  <c r="Y13" i="1"/>
  <c r="E15" i="1"/>
  <c r="G15" i="1"/>
  <c r="V15" i="1"/>
  <c r="Q15" i="1"/>
  <c r="R15" i="1"/>
  <c r="E16" i="1"/>
  <c r="G16" i="1"/>
  <c r="Q16" i="1"/>
  <c r="E17" i="1"/>
  <c r="G17" i="1"/>
  <c r="V17" i="1"/>
  <c r="Q17" i="1"/>
  <c r="F17" i="1"/>
  <c r="Y17" i="1"/>
  <c r="E18" i="1"/>
  <c r="G18" i="1"/>
  <c r="Q18" i="1"/>
  <c r="E19" i="1"/>
  <c r="G19" i="1"/>
  <c r="Q19" i="1"/>
  <c r="E20" i="1"/>
  <c r="G20" i="1"/>
  <c r="Q20" i="1"/>
  <c r="F20" i="1"/>
  <c r="Y20" i="1"/>
  <c r="E21" i="1"/>
  <c r="G21" i="1"/>
  <c r="Q21" i="1"/>
  <c r="F21" i="1"/>
  <c r="Y21" i="1"/>
  <c r="E22" i="1"/>
  <c r="G22" i="1"/>
  <c r="V22" i="1"/>
  <c r="Q22" i="1"/>
  <c r="E26" i="1"/>
  <c r="G26" i="1"/>
  <c r="Q26" i="1"/>
  <c r="E27" i="1"/>
  <c r="G27" i="1"/>
  <c r="Q27" i="1"/>
  <c r="F27" i="1"/>
  <c r="Y27" i="1"/>
  <c r="E28" i="1"/>
  <c r="G28" i="1"/>
  <c r="V28" i="1"/>
  <c r="Q28" i="1"/>
  <c r="E29" i="1"/>
  <c r="G29" i="1"/>
  <c r="V29" i="1"/>
  <c r="Q29" i="1"/>
  <c r="Y29" i="1"/>
  <c r="E30" i="1"/>
  <c r="G30" i="1"/>
  <c r="V30" i="1"/>
  <c r="Q30" i="1"/>
  <c r="E31" i="1"/>
  <c r="G31" i="1"/>
  <c r="Q31" i="1"/>
  <c r="F31" i="1"/>
  <c r="Y31" i="1"/>
  <c r="E32" i="1"/>
  <c r="G32" i="1"/>
  <c r="V32" i="1"/>
  <c r="Q32" i="1"/>
  <c r="E33" i="1"/>
  <c r="G33" i="1"/>
  <c r="Q33" i="1"/>
  <c r="E34" i="1"/>
  <c r="L34" i="1"/>
  <c r="N34" i="1"/>
  <c r="G34" i="1"/>
  <c r="Q34" i="1"/>
  <c r="E36" i="1"/>
  <c r="G36" i="1"/>
  <c r="V36" i="1"/>
  <c r="Z36" i="1"/>
  <c r="Q36" i="1"/>
  <c r="F36" i="1"/>
  <c r="Y36" i="1"/>
  <c r="E37" i="1"/>
  <c r="G37" i="1"/>
  <c r="V37" i="1"/>
  <c r="Q37" i="1"/>
  <c r="E38" i="1"/>
  <c r="G38" i="1"/>
  <c r="V38" i="1"/>
  <c r="Q38" i="1"/>
  <c r="E39" i="1"/>
  <c r="M39" i="1"/>
  <c r="O39" i="1"/>
  <c r="G39" i="1"/>
  <c r="V39" i="1"/>
  <c r="W39" i="1"/>
  <c r="Q39" i="1"/>
  <c r="E40" i="1"/>
  <c r="G40" i="1"/>
  <c r="M40" i="1"/>
  <c r="Q40" i="1"/>
  <c r="F40" i="1"/>
  <c r="Y40" i="1"/>
  <c r="E41" i="1"/>
  <c r="G41" i="1"/>
  <c r="Q41" i="1"/>
  <c r="E42" i="1"/>
  <c r="G42" i="1"/>
  <c r="V42" i="1"/>
  <c r="Z42" i="1"/>
  <c r="Q42" i="1"/>
  <c r="E43" i="1"/>
  <c r="G43" i="1"/>
  <c r="Q43" i="1"/>
  <c r="E44" i="1"/>
  <c r="G44" i="1"/>
  <c r="Q44" i="1"/>
  <c r="E48" i="1"/>
  <c r="G48" i="1"/>
  <c r="V48" i="1"/>
  <c r="Q48" i="1"/>
  <c r="F48" i="1"/>
  <c r="Y48" i="1"/>
  <c r="E49" i="1"/>
  <c r="G49" i="1"/>
  <c r="Q49" i="1"/>
  <c r="E50" i="1"/>
  <c r="G50" i="1"/>
  <c r="V50" i="1"/>
  <c r="Q50" i="1"/>
  <c r="R50" i="1"/>
  <c r="E51" i="1"/>
  <c r="G51" i="1"/>
  <c r="Q51" i="1"/>
  <c r="E52" i="1"/>
  <c r="G52" i="1"/>
  <c r="V52" i="1"/>
  <c r="Q52" i="1"/>
  <c r="E53" i="1"/>
  <c r="G53" i="1"/>
  <c r="V53" i="1"/>
  <c r="Q53" i="1"/>
  <c r="E54" i="1"/>
  <c r="G54" i="1"/>
  <c r="Q54" i="1"/>
  <c r="E55" i="1"/>
  <c r="G55" i="1"/>
  <c r="V55" i="1"/>
  <c r="Z55" i="1"/>
  <c r="AA55" i="1"/>
  <c r="Q55" i="1"/>
  <c r="F55" i="1"/>
  <c r="Y55" i="1"/>
  <c r="E56" i="1"/>
  <c r="G56" i="1"/>
  <c r="Q56" i="1"/>
  <c r="E58" i="1"/>
  <c r="G58" i="1"/>
  <c r="Q58" i="1"/>
  <c r="E59" i="1"/>
  <c r="G59" i="1"/>
  <c r="Q59" i="1"/>
  <c r="E60" i="1"/>
  <c r="G60" i="1"/>
  <c r="V60" i="1"/>
  <c r="Q60" i="1"/>
  <c r="F60" i="1"/>
  <c r="Y60" i="1"/>
  <c r="E61" i="1"/>
  <c r="G61" i="1"/>
  <c r="V61" i="1"/>
  <c r="Q61" i="1"/>
  <c r="E62" i="1"/>
  <c r="G62" i="1"/>
  <c r="Q62" i="1"/>
  <c r="F62" i="1"/>
  <c r="Y62" i="1"/>
  <c r="E63" i="1"/>
  <c r="G63" i="1"/>
  <c r="Q63" i="1"/>
  <c r="E64" i="1"/>
  <c r="M64" i="1"/>
  <c r="O64" i="1"/>
  <c r="G64" i="1"/>
  <c r="V64" i="1"/>
  <c r="Q64" i="1"/>
  <c r="F64" i="1"/>
  <c r="Y64" i="1"/>
  <c r="E65" i="1"/>
  <c r="G65" i="1"/>
  <c r="V65" i="1"/>
  <c r="Q65" i="1"/>
  <c r="E66" i="1"/>
  <c r="G66" i="1"/>
  <c r="Q66" i="1"/>
  <c r="F66" i="1"/>
  <c r="Y66" i="1"/>
  <c r="E70" i="1"/>
  <c r="M70" i="1"/>
  <c r="O70" i="1"/>
  <c r="G70" i="1"/>
  <c r="V70" i="1"/>
  <c r="Q70" i="1"/>
  <c r="E71" i="1"/>
  <c r="G71" i="1"/>
  <c r="V71" i="1"/>
  <c r="Q71" i="1"/>
  <c r="F71" i="1"/>
  <c r="Y71" i="1"/>
  <c r="E72" i="1"/>
  <c r="G72" i="1"/>
  <c r="Q72" i="1"/>
  <c r="E73" i="1"/>
  <c r="G73" i="1"/>
  <c r="V73" i="1"/>
  <c r="Q73" i="1"/>
  <c r="E74" i="1"/>
  <c r="G74" i="1"/>
  <c r="Q74" i="1"/>
  <c r="E75" i="1"/>
  <c r="G75" i="1"/>
  <c r="Q75" i="1"/>
  <c r="R75" i="1"/>
  <c r="S75" i="1"/>
  <c r="T75" i="1"/>
  <c r="E76" i="1"/>
  <c r="G76" i="1"/>
  <c r="V76" i="1"/>
  <c r="Q76" i="1"/>
  <c r="E77" i="1"/>
  <c r="G77" i="1"/>
  <c r="R77" i="1"/>
  <c r="Q77" i="1"/>
  <c r="F77" i="1"/>
  <c r="Y77" i="1"/>
  <c r="E78" i="1"/>
  <c r="G78" i="1"/>
  <c r="V78" i="1"/>
  <c r="Q78" i="1"/>
  <c r="E80" i="1"/>
  <c r="G80" i="1"/>
  <c r="Q80" i="1"/>
  <c r="E81" i="1"/>
  <c r="G81" i="1"/>
  <c r="M81" i="1"/>
  <c r="O81" i="1"/>
  <c r="Q81" i="1"/>
  <c r="Y81" i="1"/>
  <c r="E82" i="1"/>
  <c r="G82" i="1"/>
  <c r="M82" i="1"/>
  <c r="Q82" i="1"/>
  <c r="E83" i="1"/>
  <c r="G83" i="1"/>
  <c r="V83" i="1"/>
  <c r="Q83" i="1"/>
  <c r="R83" i="1"/>
  <c r="E84" i="1"/>
  <c r="G84" i="1"/>
  <c r="V84" i="1"/>
  <c r="Q84" i="1"/>
  <c r="E85" i="1"/>
  <c r="G85" i="1"/>
  <c r="Q85" i="1"/>
  <c r="F85" i="1"/>
  <c r="Y85" i="1"/>
  <c r="E86" i="1"/>
  <c r="G86" i="1"/>
  <c r="Q86" i="1"/>
  <c r="E87" i="1"/>
  <c r="G87" i="1"/>
  <c r="V87" i="1"/>
  <c r="Q87" i="1"/>
  <c r="E88" i="1"/>
  <c r="L88" i="1"/>
  <c r="N88" i="1"/>
  <c r="G88" i="1"/>
  <c r="Q88" i="1"/>
  <c r="E89" i="1"/>
  <c r="G89" i="1"/>
  <c r="M89" i="1"/>
  <c r="Q89" i="1"/>
  <c r="E93" i="1"/>
  <c r="G93" i="1"/>
  <c r="Q93" i="1"/>
  <c r="E94" i="1"/>
  <c r="G94" i="1"/>
  <c r="V94" i="1"/>
  <c r="Q94" i="1"/>
  <c r="F94" i="1"/>
  <c r="Y94" i="1"/>
  <c r="E95" i="1"/>
  <c r="G95" i="1"/>
  <c r="Q95" i="1"/>
  <c r="E96" i="1"/>
  <c r="G96" i="1"/>
  <c r="Q96" i="1"/>
  <c r="E97" i="1"/>
  <c r="L97" i="1"/>
  <c r="N97" i="1"/>
  <c r="G97" i="1"/>
  <c r="Q97" i="1"/>
  <c r="E98" i="1"/>
  <c r="G98" i="1"/>
  <c r="V98" i="1"/>
  <c r="W98" i="1"/>
  <c r="Q98" i="1"/>
  <c r="F98" i="1"/>
  <c r="Y98" i="1"/>
  <c r="E99" i="1"/>
  <c r="G99" i="1"/>
  <c r="Q99" i="1"/>
  <c r="E100" i="1"/>
  <c r="G100" i="1"/>
  <c r="Q100" i="1"/>
  <c r="E101" i="1"/>
  <c r="G101" i="1"/>
  <c r="Q101" i="1"/>
  <c r="G102" i="1"/>
  <c r="E103" i="1"/>
  <c r="G103" i="1"/>
  <c r="Q103" i="1"/>
  <c r="F103" i="1"/>
  <c r="Y103" i="1"/>
  <c r="E104" i="1"/>
  <c r="G104" i="1"/>
  <c r="Q104" i="1"/>
  <c r="F104" i="1"/>
  <c r="Y104" i="1"/>
  <c r="E105" i="1"/>
  <c r="G105" i="1"/>
  <c r="V105" i="1"/>
  <c r="Q105" i="1"/>
  <c r="F105" i="1"/>
  <c r="Y105" i="1"/>
  <c r="E106" i="1"/>
  <c r="G106" i="1"/>
  <c r="Q106" i="1"/>
  <c r="E107" i="1"/>
  <c r="L107" i="1"/>
  <c r="N107" i="1"/>
  <c r="G107" i="1"/>
  <c r="V107" i="1"/>
  <c r="Q107" i="1"/>
  <c r="E108" i="1"/>
  <c r="G108" i="1"/>
  <c r="V108" i="1"/>
  <c r="Q108" i="1"/>
  <c r="E109" i="1"/>
  <c r="G109" i="1"/>
  <c r="Q109" i="1"/>
  <c r="E110" i="1"/>
  <c r="G110" i="1"/>
  <c r="Q110" i="1"/>
  <c r="E111" i="1"/>
  <c r="W111" i="1"/>
  <c r="G111" i="1"/>
  <c r="V111" i="1"/>
  <c r="Q111" i="1"/>
  <c r="F111" i="1"/>
  <c r="Y111" i="1"/>
  <c r="E115" i="1"/>
  <c r="W115" i="1"/>
  <c r="G115" i="1"/>
  <c r="V115" i="1"/>
  <c r="Z115" i="1"/>
  <c r="Q115" i="1"/>
  <c r="F115" i="1"/>
  <c r="Y115" i="1"/>
  <c r="E116" i="1"/>
  <c r="G116" i="1"/>
  <c r="Q116" i="1"/>
  <c r="E117" i="1"/>
  <c r="G117" i="1"/>
  <c r="Q117" i="1"/>
  <c r="F117" i="1"/>
  <c r="Y117" i="1"/>
  <c r="E118" i="1"/>
  <c r="G118" i="1"/>
  <c r="Q118" i="1"/>
  <c r="E119" i="1"/>
  <c r="G119" i="1"/>
  <c r="Q119" i="1"/>
  <c r="E120" i="1"/>
  <c r="G120" i="1"/>
  <c r="R120" i="1"/>
  <c r="S120" i="1"/>
  <c r="Q120" i="1"/>
  <c r="Y120" i="1"/>
  <c r="AB120" i="1"/>
  <c r="AC120" i="1"/>
  <c r="E121" i="1"/>
  <c r="M121" i="1"/>
  <c r="G121" i="1"/>
  <c r="R121" i="1"/>
  <c r="Q121" i="1"/>
  <c r="Y121" i="1"/>
  <c r="E122" i="1"/>
  <c r="G122" i="1"/>
  <c r="Q122" i="1"/>
  <c r="F122" i="1"/>
  <c r="Y122" i="1"/>
  <c r="AB122" i="1"/>
  <c r="AC122" i="1"/>
  <c r="E123" i="1"/>
  <c r="G123" i="1"/>
  <c r="V123" i="1"/>
  <c r="Q123" i="1"/>
  <c r="E127" i="1"/>
  <c r="G127" i="1"/>
  <c r="V127" i="1"/>
  <c r="Q127" i="1"/>
  <c r="Y127" i="1"/>
  <c r="E128" i="1"/>
  <c r="G128" i="1"/>
  <c r="Q128" i="1"/>
  <c r="E129" i="1"/>
  <c r="G129" i="1"/>
  <c r="Q129" i="1"/>
  <c r="Y129" i="1"/>
  <c r="E130" i="1"/>
  <c r="G130" i="1"/>
  <c r="V130" i="1"/>
  <c r="Q130" i="1"/>
  <c r="E131" i="1"/>
  <c r="M131" i="1"/>
  <c r="G131" i="1"/>
  <c r="Q131" i="1"/>
  <c r="E132" i="1"/>
  <c r="G132" i="1"/>
  <c r="Q132" i="1"/>
  <c r="E133" i="1"/>
  <c r="G133" i="1"/>
  <c r="Q133" i="1"/>
  <c r="E134" i="1"/>
  <c r="G134" i="1"/>
  <c r="Q134" i="1"/>
  <c r="E135" i="1"/>
  <c r="G135" i="1"/>
  <c r="Q135" i="1"/>
  <c r="F135" i="1"/>
  <c r="Y135" i="1"/>
  <c r="E139" i="1"/>
  <c r="G139" i="1"/>
  <c r="R139" i="1"/>
  <c r="S139" i="1"/>
  <c r="T139" i="1"/>
  <c r="Q139" i="1"/>
  <c r="E140" i="1"/>
  <c r="M140" i="1"/>
  <c r="G140" i="1"/>
  <c r="Q140" i="1"/>
  <c r="F140" i="1"/>
  <c r="Y140" i="1"/>
  <c r="E141" i="1"/>
  <c r="G141" i="1"/>
  <c r="V141" i="1"/>
  <c r="Q141" i="1"/>
  <c r="E142" i="1"/>
  <c r="G142" i="1"/>
  <c r="Q142" i="1"/>
  <c r="E143" i="1"/>
  <c r="L143" i="1"/>
  <c r="N143" i="1"/>
  <c r="G143" i="1"/>
  <c r="Q143" i="1"/>
  <c r="E144" i="1"/>
  <c r="G144" i="1"/>
  <c r="Q144" i="1"/>
  <c r="F144" i="1"/>
  <c r="Y144" i="1"/>
  <c r="E145" i="1"/>
  <c r="G145" i="1"/>
  <c r="Q145" i="1"/>
  <c r="E146" i="1"/>
  <c r="G146" i="1"/>
  <c r="M146" i="1"/>
  <c r="O146" i="1"/>
  <c r="Q146" i="1"/>
  <c r="F146" i="1"/>
  <c r="Y146" i="1"/>
  <c r="E147" i="1"/>
  <c r="G147" i="1"/>
  <c r="V147" i="1"/>
  <c r="Q147" i="1"/>
  <c r="E149" i="1"/>
  <c r="G149" i="1"/>
  <c r="V149" i="1"/>
  <c r="Q149" i="1"/>
  <c r="R149" i="1"/>
  <c r="E150" i="1"/>
  <c r="G150" i="1"/>
  <c r="V150" i="1"/>
  <c r="Q150" i="1"/>
  <c r="F150" i="1"/>
  <c r="E151" i="1"/>
  <c r="G151" i="1"/>
  <c r="Q151" i="1"/>
  <c r="E152" i="1"/>
  <c r="G152" i="1"/>
  <c r="Q152" i="1"/>
  <c r="E153" i="1"/>
  <c r="G153" i="1"/>
  <c r="M153" i="1"/>
  <c r="O153" i="1"/>
  <c r="Q153" i="1"/>
  <c r="E154" i="1"/>
  <c r="G154" i="1"/>
  <c r="V154" i="1"/>
  <c r="Q154" i="1"/>
  <c r="F154" i="1"/>
  <c r="Y154" i="1"/>
  <c r="E155" i="1"/>
  <c r="G155" i="1"/>
  <c r="Q155" i="1"/>
  <c r="E156" i="1"/>
  <c r="G156" i="1"/>
  <c r="Q156" i="1"/>
  <c r="E157" i="1"/>
  <c r="G157" i="1"/>
  <c r="V157" i="1"/>
  <c r="Q157" i="1"/>
  <c r="E159" i="1"/>
  <c r="G159" i="1"/>
  <c r="Q159" i="1"/>
  <c r="E160" i="1"/>
  <c r="G160" i="1"/>
  <c r="V160" i="1"/>
  <c r="Q160" i="1"/>
  <c r="R160" i="1"/>
  <c r="E161" i="1"/>
  <c r="G161" i="1"/>
  <c r="Q161" i="1"/>
  <c r="E162" i="1"/>
  <c r="G162" i="1"/>
  <c r="Q162" i="1"/>
  <c r="F162" i="1"/>
  <c r="Y162" i="1"/>
  <c r="E163" i="1"/>
  <c r="G163" i="1"/>
  <c r="V163" i="1"/>
  <c r="Q163" i="1"/>
  <c r="E164" i="1"/>
  <c r="G164" i="1"/>
  <c r="Q164" i="1"/>
  <c r="E165" i="1"/>
  <c r="G165" i="1"/>
  <c r="Q165" i="1"/>
  <c r="E166" i="1"/>
  <c r="G166" i="1"/>
  <c r="V166" i="1"/>
  <c r="W166" i="1"/>
  <c r="Q166" i="1"/>
  <c r="E170" i="1"/>
  <c r="G170" i="1"/>
  <c r="V170" i="1"/>
  <c r="Z170" i="1"/>
  <c r="Q170" i="1"/>
  <c r="E171" i="1"/>
  <c r="L171" i="1"/>
  <c r="N171" i="1"/>
  <c r="G171" i="1"/>
  <c r="V171" i="1"/>
  <c r="Q171" i="1"/>
  <c r="E172" i="1"/>
  <c r="G172" i="1"/>
  <c r="Q172" i="1"/>
  <c r="E173" i="1"/>
  <c r="G173" i="1"/>
  <c r="V173" i="1"/>
  <c r="Q173" i="1"/>
  <c r="E174" i="1"/>
  <c r="G174" i="1"/>
  <c r="V174" i="1"/>
  <c r="Q174" i="1"/>
  <c r="E175" i="1"/>
  <c r="M175" i="1"/>
  <c r="AB175" i="1"/>
  <c r="AC175" i="1"/>
  <c r="G175" i="1"/>
  <c r="Q175" i="1"/>
  <c r="E176" i="1"/>
  <c r="G176" i="1"/>
  <c r="Q176" i="1"/>
  <c r="E177" i="1"/>
  <c r="G177" i="1"/>
  <c r="Q177" i="1"/>
  <c r="E178" i="1"/>
  <c r="G178" i="1"/>
  <c r="Q178" i="1"/>
  <c r="E182" i="1"/>
  <c r="G182" i="1"/>
  <c r="Q182" i="1"/>
  <c r="E183" i="1"/>
  <c r="G183" i="1"/>
  <c r="R183" i="1"/>
  <c r="Q183" i="1"/>
  <c r="E184" i="1"/>
  <c r="G184" i="1"/>
  <c r="Q184" i="1"/>
  <c r="E185" i="1"/>
  <c r="G185" i="1"/>
  <c r="V185" i="1"/>
  <c r="Q185" i="1"/>
  <c r="E186" i="1"/>
  <c r="G186" i="1"/>
  <c r="Q186" i="1"/>
  <c r="E187" i="1"/>
  <c r="L187" i="1"/>
  <c r="N187" i="1"/>
  <c r="G187" i="1"/>
  <c r="Q187" i="1"/>
  <c r="E188" i="1"/>
  <c r="G188" i="1"/>
  <c r="Q188" i="1"/>
  <c r="E189" i="1"/>
  <c r="G189" i="1"/>
  <c r="V189" i="1"/>
  <c r="Q189" i="1"/>
  <c r="R189" i="1"/>
  <c r="F189" i="1"/>
  <c r="Y189" i="1"/>
  <c r="E190" i="1"/>
  <c r="G190" i="1"/>
  <c r="Q190" i="1"/>
  <c r="E203" i="1"/>
  <c r="G203" i="1"/>
  <c r="Q203" i="1"/>
  <c r="F203" i="1"/>
  <c r="Y203" i="1"/>
  <c r="E204" i="1"/>
  <c r="G204" i="1"/>
  <c r="Q204" i="1"/>
  <c r="E205" i="1"/>
  <c r="G205" i="1"/>
  <c r="Q205" i="1"/>
  <c r="F205" i="1"/>
  <c r="Y205" i="1"/>
  <c r="E206" i="1"/>
  <c r="G206" i="1"/>
  <c r="Q206" i="1"/>
  <c r="E207" i="1"/>
  <c r="G207" i="1"/>
  <c r="Q207" i="1"/>
  <c r="E208" i="1"/>
  <c r="G208" i="1"/>
  <c r="Q208" i="1"/>
  <c r="F208" i="1"/>
  <c r="Y208" i="1"/>
  <c r="E209" i="1"/>
  <c r="G209" i="1"/>
  <c r="V209" i="1"/>
  <c r="Q209" i="1"/>
  <c r="F209" i="1"/>
  <c r="Y209" i="1"/>
  <c r="Z209" i="1"/>
  <c r="AA209" i="1"/>
  <c r="E210" i="1"/>
  <c r="G210" i="1"/>
  <c r="V210" i="1"/>
  <c r="W210" i="1"/>
  <c r="Q210" i="1"/>
  <c r="E211" i="1"/>
  <c r="G211" i="1"/>
  <c r="Q211" i="1"/>
  <c r="E215" i="1"/>
  <c r="G215" i="1"/>
  <c r="Q215" i="1"/>
  <c r="E216" i="1"/>
  <c r="G216" i="1"/>
  <c r="V216" i="1"/>
  <c r="Q216" i="1"/>
  <c r="F216" i="1"/>
  <c r="E217" i="1"/>
  <c r="G217" i="1"/>
  <c r="Q217" i="1"/>
  <c r="E218" i="1"/>
  <c r="G218" i="1"/>
  <c r="Q218" i="1"/>
  <c r="E219" i="1"/>
  <c r="G219" i="1"/>
  <c r="Q219" i="1"/>
  <c r="R219" i="1"/>
  <c r="E220" i="1"/>
  <c r="G220" i="1"/>
  <c r="V220" i="1"/>
  <c r="Z220" i="1"/>
  <c r="AA220" i="1"/>
  <c r="Q220" i="1"/>
  <c r="Y220" i="1"/>
  <c r="E221" i="1"/>
  <c r="G221" i="1"/>
  <c r="Q221" i="1"/>
  <c r="E222" i="1"/>
  <c r="G222" i="1"/>
  <c r="Q222" i="1"/>
  <c r="F222" i="1"/>
  <c r="Y222" i="1"/>
  <c r="E223" i="1"/>
  <c r="M223" i="1"/>
  <c r="G223" i="1"/>
  <c r="V223" i="1"/>
  <c r="W223" i="1"/>
  <c r="Q223" i="1"/>
  <c r="R223" i="1"/>
  <c r="E225" i="1"/>
  <c r="G225" i="1"/>
  <c r="V225" i="1"/>
  <c r="Q225" i="1"/>
  <c r="E226" i="1"/>
  <c r="G226" i="1"/>
  <c r="Q226" i="1"/>
  <c r="E227" i="1"/>
  <c r="G227" i="1"/>
  <c r="Q227" i="1"/>
  <c r="E228" i="1"/>
  <c r="G228" i="1"/>
  <c r="M228" i="1"/>
  <c r="Q228" i="1"/>
  <c r="E229" i="1"/>
  <c r="G229" i="1"/>
  <c r="V229" i="1"/>
  <c r="Q229" i="1"/>
  <c r="R229" i="1"/>
  <c r="S229" i="1"/>
  <c r="T229" i="1"/>
  <c r="F229" i="1"/>
  <c r="Y229" i="1"/>
  <c r="E230" i="1"/>
  <c r="G230" i="1"/>
  <c r="Q230" i="1"/>
  <c r="E231" i="1"/>
  <c r="G231" i="1"/>
  <c r="Q231" i="1"/>
  <c r="E232" i="1"/>
  <c r="G232" i="1"/>
  <c r="Q232" i="1"/>
  <c r="F232" i="1"/>
  <c r="Y232" i="1"/>
  <c r="E233" i="1"/>
  <c r="G233" i="1"/>
  <c r="V233" i="1"/>
  <c r="Q233" i="1"/>
  <c r="F233" i="1"/>
  <c r="Y233" i="1"/>
  <c r="Z233" i="1"/>
  <c r="E246" i="1"/>
  <c r="G246" i="1"/>
  <c r="Q246" i="1"/>
  <c r="E247" i="1"/>
  <c r="G247" i="1"/>
  <c r="Q247" i="1"/>
  <c r="E248" i="1"/>
  <c r="M248" i="1"/>
  <c r="O248" i="1"/>
  <c r="G248" i="1"/>
  <c r="Q248" i="1"/>
  <c r="E249" i="1"/>
  <c r="G249" i="1"/>
  <c r="V249" i="1"/>
  <c r="Q249" i="1"/>
  <c r="F249" i="1"/>
  <c r="Y249" i="1"/>
  <c r="E250" i="1"/>
  <c r="G250" i="1"/>
  <c r="Q250" i="1"/>
  <c r="E251" i="1"/>
  <c r="G251" i="1"/>
  <c r="Q251" i="1"/>
  <c r="E252" i="1"/>
  <c r="G252" i="1"/>
  <c r="Q252" i="1"/>
  <c r="F252" i="1"/>
  <c r="Y252" i="1"/>
  <c r="E253" i="1"/>
  <c r="G253" i="1"/>
  <c r="Q253" i="1"/>
  <c r="F253" i="1"/>
  <c r="Y253" i="1"/>
  <c r="E254" i="1"/>
  <c r="G254" i="1"/>
  <c r="Q254" i="1"/>
  <c r="E268" i="1"/>
  <c r="M268" i="1"/>
  <c r="O268" i="1"/>
  <c r="G268" i="1"/>
  <c r="Q268" i="1"/>
  <c r="E269" i="1"/>
  <c r="G269" i="1"/>
  <c r="R269" i="1"/>
  <c r="Q269" i="1"/>
  <c r="E270" i="1"/>
  <c r="G270" i="1"/>
  <c r="V270" i="1"/>
  <c r="Q270" i="1"/>
  <c r="F270" i="1"/>
  <c r="E271" i="1"/>
  <c r="G271" i="1"/>
  <c r="Q271" i="1"/>
  <c r="E272" i="1"/>
  <c r="G272" i="1"/>
  <c r="M272" i="1"/>
  <c r="O272" i="1"/>
  <c r="Q272" i="1"/>
  <c r="E273" i="1"/>
  <c r="G273" i="1"/>
  <c r="V273" i="1"/>
  <c r="Q273" i="1"/>
  <c r="F273" i="1"/>
  <c r="Y273" i="1"/>
  <c r="E274" i="1"/>
  <c r="G274" i="1"/>
  <c r="V274" i="1"/>
  <c r="Q274" i="1"/>
  <c r="F274" i="1"/>
  <c r="Y274" i="1"/>
  <c r="E275" i="1"/>
  <c r="M275" i="1"/>
  <c r="O275" i="1"/>
  <c r="G275" i="1"/>
  <c r="Q275" i="1"/>
  <c r="E279" i="1"/>
  <c r="L279" i="1"/>
  <c r="G279" i="1"/>
  <c r="Q279" i="1"/>
  <c r="E280" i="1"/>
  <c r="L280" i="1"/>
  <c r="N280" i="1"/>
  <c r="G280" i="1"/>
  <c r="Q280" i="1"/>
  <c r="E281" i="1"/>
  <c r="G281" i="1"/>
  <c r="Q281" i="1"/>
  <c r="F281" i="1"/>
  <c r="Y281" i="1"/>
  <c r="E282" i="1"/>
  <c r="G282" i="1"/>
  <c r="V282" i="1"/>
  <c r="Q282" i="1"/>
  <c r="E283" i="1"/>
  <c r="G283" i="1"/>
  <c r="Q283" i="1"/>
  <c r="E284" i="1"/>
  <c r="G284" i="1"/>
  <c r="V284" i="1"/>
  <c r="Q284" i="1"/>
  <c r="F284" i="1"/>
  <c r="Y284" i="1"/>
  <c r="E285" i="1"/>
  <c r="G285" i="1"/>
  <c r="Q285" i="1"/>
  <c r="F285" i="1"/>
  <c r="Y285" i="1"/>
  <c r="E286" i="1"/>
  <c r="G286" i="1"/>
  <c r="Q286" i="1"/>
  <c r="E287" i="1"/>
  <c r="G287" i="1"/>
  <c r="Q287" i="1"/>
  <c r="E300" i="1"/>
  <c r="G300" i="1"/>
  <c r="V300" i="1"/>
  <c r="Q300" i="1"/>
  <c r="R300" i="1"/>
  <c r="F300" i="1"/>
  <c r="Y300" i="1"/>
  <c r="E301" i="1"/>
  <c r="G301" i="1"/>
  <c r="V301" i="1"/>
  <c r="Q301" i="1"/>
  <c r="E302" i="1"/>
  <c r="G302" i="1"/>
  <c r="Q302" i="1"/>
  <c r="E303" i="1"/>
  <c r="L303" i="1"/>
  <c r="G303" i="1"/>
  <c r="Q303" i="1"/>
  <c r="E304" i="1"/>
  <c r="L304" i="1"/>
  <c r="N304" i="1"/>
  <c r="G304" i="1"/>
  <c r="Q304" i="1"/>
  <c r="F304" i="1"/>
  <c r="Y304" i="1"/>
  <c r="E305" i="1"/>
  <c r="G305" i="1"/>
  <c r="Q305" i="1"/>
  <c r="E306" i="1"/>
  <c r="G306" i="1"/>
  <c r="M306" i="1"/>
  <c r="Q306" i="1"/>
  <c r="E307" i="1"/>
  <c r="G307" i="1"/>
  <c r="Q307" i="1"/>
  <c r="E308" i="1"/>
  <c r="G308" i="1"/>
  <c r="V308" i="1"/>
  <c r="Q308" i="1"/>
  <c r="F308" i="1"/>
  <c r="Y308" i="1"/>
  <c r="E312" i="1"/>
  <c r="G312" i="1"/>
  <c r="Q312" i="1"/>
  <c r="E313" i="1"/>
  <c r="M313" i="1"/>
  <c r="G313" i="1"/>
  <c r="Q313" i="1"/>
  <c r="E314" i="1"/>
  <c r="G314" i="1"/>
  <c r="Q314" i="1"/>
  <c r="E315" i="1"/>
  <c r="G315" i="1"/>
  <c r="Q315" i="1"/>
  <c r="E316" i="1"/>
  <c r="G316" i="1"/>
  <c r="Q316" i="1"/>
  <c r="E317" i="1"/>
  <c r="G317" i="1"/>
  <c r="V317" i="1"/>
  <c r="Q317" i="1"/>
  <c r="F317" i="1"/>
  <c r="Y317" i="1"/>
  <c r="E318" i="1"/>
  <c r="G318" i="1"/>
  <c r="Q318" i="1"/>
  <c r="F318" i="1"/>
  <c r="Y318" i="1"/>
  <c r="E319" i="1"/>
  <c r="G319" i="1"/>
  <c r="Q319" i="1"/>
  <c r="F319" i="1"/>
  <c r="Y319" i="1"/>
  <c r="E320" i="1"/>
  <c r="M320" i="1"/>
  <c r="AB320" i="1"/>
  <c r="G320" i="1"/>
  <c r="Q320" i="1"/>
  <c r="E333" i="1"/>
  <c r="G333" i="1"/>
  <c r="Q333" i="1"/>
  <c r="F333" i="1"/>
  <c r="Y333" i="1"/>
  <c r="E334" i="1"/>
  <c r="M334" i="1"/>
  <c r="O334" i="1"/>
  <c r="G334" i="1"/>
  <c r="Q334" i="1"/>
  <c r="E335" i="1"/>
  <c r="G335" i="1"/>
  <c r="V335" i="1"/>
  <c r="Q335" i="1"/>
  <c r="E336" i="1"/>
  <c r="L336" i="1"/>
  <c r="N336" i="1"/>
  <c r="G336" i="1"/>
  <c r="Q336" i="1"/>
  <c r="E337" i="1"/>
  <c r="G337" i="1"/>
  <c r="Q337" i="1"/>
  <c r="F337" i="1"/>
  <c r="Y337" i="1"/>
  <c r="E338" i="1"/>
  <c r="G338" i="1"/>
  <c r="V338" i="1"/>
  <c r="W338" i="1"/>
  <c r="Q338" i="1"/>
  <c r="E339" i="1"/>
  <c r="G339" i="1"/>
  <c r="Q339" i="1"/>
  <c r="E340" i="1"/>
  <c r="G340" i="1"/>
  <c r="Q340" i="1"/>
  <c r="E341" i="1"/>
  <c r="G341" i="1"/>
  <c r="Q341" i="1"/>
  <c r="F341" i="1"/>
  <c r="Y341" i="1"/>
  <c r="E345" i="1"/>
  <c r="G345" i="1"/>
  <c r="V345" i="1"/>
  <c r="Q345" i="1"/>
  <c r="E346" i="1"/>
  <c r="G346" i="1"/>
  <c r="Q346" i="1"/>
  <c r="E347" i="1"/>
  <c r="G347" i="1"/>
  <c r="R347" i="1"/>
  <c r="Q347" i="1"/>
  <c r="E348" i="1"/>
  <c r="L348" i="1"/>
  <c r="N348" i="1"/>
  <c r="G348" i="1"/>
  <c r="V348" i="1"/>
  <c r="Q348" i="1"/>
  <c r="F348" i="1"/>
  <c r="Y348" i="1"/>
  <c r="E349" i="1"/>
  <c r="G349" i="1"/>
  <c r="V349" i="1"/>
  <c r="Q349" i="1"/>
  <c r="F349" i="1"/>
  <c r="Y349" i="1"/>
  <c r="E350" i="1"/>
  <c r="G350" i="1"/>
  <c r="Q350" i="1"/>
  <c r="F350" i="1"/>
  <c r="Y350" i="1"/>
  <c r="E351" i="1"/>
  <c r="G351" i="1"/>
  <c r="V351" i="1"/>
  <c r="Q351" i="1"/>
  <c r="F351" i="1"/>
  <c r="Y351" i="1"/>
  <c r="Z351" i="1"/>
  <c r="AA351" i="1"/>
  <c r="E352" i="1"/>
  <c r="G352" i="1"/>
  <c r="V352" i="1"/>
  <c r="Z352" i="1"/>
  <c r="Q352" i="1"/>
  <c r="F352" i="1"/>
  <c r="Y352" i="1"/>
  <c r="E353" i="1"/>
  <c r="G353" i="1"/>
  <c r="Q353" i="1"/>
  <c r="E366" i="1"/>
  <c r="G366" i="1"/>
  <c r="V366" i="1"/>
  <c r="W366" i="1"/>
  <c r="Q366" i="1"/>
  <c r="F366" i="1"/>
  <c r="Y366" i="1"/>
  <c r="E367" i="1"/>
  <c r="G367" i="1"/>
  <c r="V367" i="1"/>
  <c r="W367" i="1"/>
  <c r="Q367" i="1"/>
  <c r="E368" i="1"/>
  <c r="L368" i="1"/>
  <c r="G368" i="1"/>
  <c r="Q368" i="1"/>
  <c r="Y368" i="1"/>
  <c r="E369" i="1"/>
  <c r="G369" i="1"/>
  <c r="V369" i="1"/>
  <c r="Q369" i="1"/>
  <c r="E370" i="1"/>
  <c r="G370" i="1"/>
  <c r="V370" i="1"/>
  <c r="Q370" i="1"/>
  <c r="E371" i="1"/>
  <c r="G371" i="1"/>
  <c r="V371" i="1"/>
  <c r="Q371" i="1"/>
  <c r="E372" i="1"/>
  <c r="G372" i="1"/>
  <c r="Q372" i="1"/>
  <c r="E373" i="1"/>
  <c r="G373" i="1"/>
  <c r="Q373" i="1"/>
  <c r="E374" i="1"/>
  <c r="G374" i="1"/>
  <c r="Q374" i="1"/>
  <c r="F374" i="1"/>
  <c r="Y374" i="1"/>
  <c r="E387" i="1"/>
  <c r="G387" i="1"/>
  <c r="Q387" i="1"/>
  <c r="E388" i="1"/>
  <c r="G388" i="1"/>
  <c r="Q388" i="1"/>
  <c r="F388" i="1"/>
  <c r="Y388" i="1"/>
  <c r="E389" i="1"/>
  <c r="G389" i="1"/>
  <c r="Q389" i="1"/>
  <c r="E390" i="1"/>
  <c r="G390" i="1"/>
  <c r="V390" i="1"/>
  <c r="Q390" i="1"/>
  <c r="Y390" i="1"/>
  <c r="E391" i="1"/>
  <c r="G391" i="1"/>
  <c r="V391" i="1"/>
  <c r="Q391" i="1"/>
  <c r="E392" i="1"/>
  <c r="G392" i="1"/>
  <c r="R392" i="1"/>
  <c r="S392" i="1"/>
  <c r="T392" i="1"/>
  <c r="Q392" i="1"/>
  <c r="F392" i="1"/>
  <c r="Y392" i="1"/>
  <c r="E393" i="1"/>
  <c r="G393" i="1"/>
  <c r="Q393" i="1"/>
  <c r="E394" i="1"/>
  <c r="G394" i="1"/>
  <c r="V394" i="1"/>
  <c r="Q394" i="1"/>
  <c r="F394" i="1"/>
  <c r="Y394" i="1"/>
  <c r="E395" i="1"/>
  <c r="G395" i="1"/>
  <c r="V395" i="1"/>
  <c r="Q395" i="1"/>
  <c r="R395" i="1"/>
  <c r="E408" i="1"/>
  <c r="G408" i="1"/>
  <c r="M408" i="1"/>
  <c r="O408" i="1"/>
  <c r="Q408" i="1"/>
  <c r="F408" i="1"/>
  <c r="Y408" i="1"/>
  <c r="E409" i="1"/>
  <c r="G409" i="1"/>
  <c r="Q409" i="1"/>
  <c r="E410" i="1"/>
  <c r="G410" i="1"/>
  <c r="V410" i="1"/>
  <c r="Q410" i="1"/>
  <c r="F410" i="1"/>
  <c r="Y410" i="1"/>
  <c r="E411" i="1"/>
  <c r="G411" i="1"/>
  <c r="V411" i="1"/>
  <c r="Q411" i="1"/>
  <c r="F411" i="1"/>
  <c r="Y411" i="1"/>
  <c r="E412" i="1"/>
  <c r="G412" i="1"/>
  <c r="Q412" i="1"/>
  <c r="Y412" i="1"/>
  <c r="E413" i="1"/>
  <c r="G413" i="1"/>
  <c r="Q413" i="1"/>
  <c r="E414" i="1"/>
  <c r="G414" i="1"/>
  <c r="Q414" i="1"/>
  <c r="F414" i="1"/>
  <c r="Y414" i="1"/>
  <c r="E415" i="1"/>
  <c r="G415" i="1"/>
  <c r="Q415" i="1"/>
  <c r="E416" i="1"/>
  <c r="M416" i="1"/>
  <c r="G416" i="1"/>
  <c r="V416" i="1"/>
  <c r="Q416" i="1"/>
  <c r="Y416" i="1"/>
  <c r="Z416" i="1"/>
  <c r="E429" i="1"/>
  <c r="G429" i="1"/>
  <c r="V429" i="1"/>
  <c r="Q429" i="1"/>
  <c r="E430" i="1"/>
  <c r="G430" i="1"/>
  <c r="V430" i="1"/>
  <c r="Z430" i="1"/>
  <c r="Q430" i="1"/>
  <c r="E431" i="1"/>
  <c r="G431" i="1"/>
  <c r="V431" i="1"/>
  <c r="Q431" i="1"/>
  <c r="R431" i="1"/>
  <c r="E432" i="1"/>
  <c r="G432" i="1"/>
  <c r="Q432" i="1"/>
  <c r="F432" i="1"/>
  <c r="Y432" i="1"/>
  <c r="E433" i="1"/>
  <c r="G433" i="1"/>
  <c r="V433" i="1"/>
  <c r="Q433" i="1"/>
  <c r="E434" i="1"/>
  <c r="G434" i="1"/>
  <c r="Q434" i="1"/>
  <c r="F434" i="1"/>
  <c r="Y434" i="1"/>
  <c r="E435" i="1"/>
  <c r="G435" i="1"/>
  <c r="V435" i="1"/>
  <c r="W435" i="1"/>
  <c r="Q435" i="1"/>
  <c r="E436" i="1"/>
  <c r="G436" i="1"/>
  <c r="V436" i="1"/>
  <c r="Q436" i="1"/>
  <c r="F436" i="1"/>
  <c r="Y436" i="1"/>
  <c r="E437" i="1"/>
  <c r="G437" i="1"/>
  <c r="Q437" i="1"/>
  <c r="E450" i="1"/>
  <c r="G450" i="1"/>
  <c r="V450" i="1"/>
  <c r="W450" i="1"/>
  <c r="Q450" i="1"/>
  <c r="F450" i="1"/>
  <c r="Y450" i="1"/>
  <c r="E451" i="1"/>
  <c r="G451" i="1"/>
  <c r="Q451" i="1"/>
  <c r="E452" i="1"/>
  <c r="G452" i="1"/>
  <c r="V452" i="1"/>
  <c r="Q452" i="1"/>
  <c r="E453" i="1"/>
  <c r="G453" i="1"/>
  <c r="V453" i="1"/>
  <c r="Q453" i="1"/>
  <c r="F453" i="1"/>
  <c r="Y453" i="1"/>
  <c r="E454" i="1"/>
  <c r="G454" i="1"/>
  <c r="V454" i="1"/>
  <c r="Q454" i="1"/>
  <c r="F454" i="1"/>
  <c r="Y454" i="1"/>
  <c r="Z454" i="1"/>
  <c r="AA454" i="1"/>
  <c r="E455" i="1"/>
  <c r="G455" i="1"/>
  <c r="Q455" i="1"/>
  <c r="E456" i="1"/>
  <c r="G456" i="1"/>
  <c r="Q456" i="1"/>
  <c r="E457" i="1"/>
  <c r="G457" i="1"/>
  <c r="V457" i="1"/>
  <c r="Q457" i="1"/>
  <c r="E458" i="1"/>
  <c r="G458" i="1"/>
  <c r="Q458" i="1"/>
  <c r="F458" i="1"/>
  <c r="Y458" i="1"/>
  <c r="E462" i="1"/>
  <c r="G462" i="1"/>
  <c r="V462" i="1"/>
  <c r="Q462" i="1"/>
  <c r="E463" i="1"/>
  <c r="L463" i="1"/>
  <c r="G463" i="1"/>
  <c r="V463" i="1"/>
  <c r="Q463" i="1"/>
  <c r="E464" i="1"/>
  <c r="G464" i="1"/>
  <c r="V464" i="1"/>
  <c r="Q464" i="1"/>
  <c r="E465" i="1"/>
  <c r="G465" i="1"/>
  <c r="Q465" i="1"/>
  <c r="F465" i="1"/>
  <c r="Y465" i="1"/>
  <c r="E466" i="1"/>
  <c r="G466" i="1"/>
  <c r="Q466" i="1"/>
  <c r="E467" i="1"/>
  <c r="G467" i="1"/>
  <c r="Q467" i="1"/>
  <c r="E468" i="1"/>
  <c r="G468" i="1"/>
  <c r="V468" i="1"/>
  <c r="Q468" i="1"/>
  <c r="E469" i="1"/>
  <c r="G469" i="1"/>
  <c r="V469" i="1"/>
  <c r="Z469" i="1"/>
  <c r="Q469" i="1"/>
  <c r="E470" i="1"/>
  <c r="G470" i="1"/>
  <c r="V470" i="1"/>
  <c r="Q470" i="1"/>
  <c r="E474" i="1"/>
  <c r="M474" i="1"/>
  <c r="G474" i="1"/>
  <c r="V474" i="1"/>
  <c r="Q474" i="1"/>
  <c r="R474" i="1"/>
  <c r="E475" i="1"/>
  <c r="G475" i="1"/>
  <c r="Q475" i="1"/>
  <c r="E476" i="1"/>
  <c r="G476" i="1"/>
  <c r="Q476" i="1"/>
  <c r="F476" i="1"/>
  <c r="Y476" i="1"/>
  <c r="E477" i="1"/>
  <c r="G477" i="1"/>
  <c r="Q477" i="1"/>
  <c r="E478" i="1"/>
  <c r="G478" i="1"/>
  <c r="Q478" i="1"/>
  <c r="F478" i="1"/>
  <c r="Y478" i="1"/>
  <c r="E479" i="1"/>
  <c r="G479" i="1"/>
  <c r="Q479" i="1"/>
  <c r="E480" i="1"/>
  <c r="G480" i="1"/>
  <c r="Q480" i="1"/>
  <c r="F480" i="1"/>
  <c r="Y480" i="1"/>
  <c r="E481" i="1"/>
  <c r="G481" i="1"/>
  <c r="Q481" i="1"/>
  <c r="E482" i="1"/>
  <c r="G482" i="1"/>
  <c r="Q482" i="1"/>
  <c r="F482" i="1"/>
  <c r="Y482" i="1"/>
  <c r="E486" i="1"/>
  <c r="G486" i="1"/>
  <c r="Q486" i="1"/>
  <c r="E487" i="1"/>
  <c r="G487" i="1"/>
  <c r="Q487" i="1"/>
  <c r="F487" i="1"/>
  <c r="Y487" i="1"/>
  <c r="E488" i="1"/>
  <c r="G488" i="1"/>
  <c r="V488" i="1"/>
  <c r="Q488" i="1"/>
  <c r="E489" i="1"/>
  <c r="G489" i="1"/>
  <c r="V489" i="1"/>
  <c r="Q489" i="1"/>
  <c r="F489" i="1"/>
  <c r="Y489" i="1"/>
  <c r="E490" i="1"/>
  <c r="G490" i="1"/>
  <c r="Q490" i="1"/>
  <c r="E491" i="1"/>
  <c r="G491" i="1"/>
  <c r="V491" i="1"/>
  <c r="Q491" i="1"/>
  <c r="E492" i="1"/>
  <c r="G492" i="1"/>
  <c r="Q492" i="1"/>
  <c r="Y492" i="1"/>
  <c r="E493" i="1"/>
  <c r="G493" i="1"/>
  <c r="Q493" i="1"/>
  <c r="F493" i="1"/>
  <c r="Y493" i="1"/>
  <c r="E494" i="1"/>
  <c r="G494" i="1"/>
  <c r="Q494" i="1"/>
  <c r="E498" i="1"/>
  <c r="G498" i="1"/>
  <c r="Q498" i="1"/>
  <c r="F498" i="1"/>
  <c r="Y498" i="1"/>
  <c r="E499" i="1"/>
  <c r="G499" i="1"/>
  <c r="Q499" i="1"/>
  <c r="F499" i="1"/>
  <c r="Y499" i="1"/>
  <c r="E500" i="1"/>
  <c r="G500" i="1"/>
  <c r="V500" i="1"/>
  <c r="Q500" i="1"/>
  <c r="F500" i="1"/>
  <c r="Y500" i="1"/>
  <c r="E501" i="1"/>
  <c r="G501" i="1"/>
  <c r="Q501" i="1"/>
  <c r="E502" i="1"/>
  <c r="L502" i="1"/>
  <c r="G502" i="1"/>
  <c r="Q502" i="1"/>
  <c r="E503" i="1"/>
  <c r="G503" i="1"/>
  <c r="V503" i="1"/>
  <c r="Q503" i="1"/>
  <c r="E504" i="1"/>
  <c r="G504" i="1"/>
  <c r="V504" i="1"/>
  <c r="Q504" i="1"/>
  <c r="F504" i="1"/>
  <c r="Y504" i="1"/>
  <c r="E505" i="1"/>
  <c r="L505" i="1"/>
  <c r="G505" i="1"/>
  <c r="Q505" i="1"/>
  <c r="E506" i="1"/>
  <c r="G506" i="1"/>
  <c r="V506" i="1"/>
  <c r="Q506" i="1"/>
  <c r="F506" i="1"/>
  <c r="Y506" i="1"/>
  <c r="E510" i="1"/>
  <c r="L510" i="1"/>
  <c r="G510" i="1"/>
  <c r="Q510" i="1"/>
  <c r="F510" i="1"/>
  <c r="Y510" i="1"/>
  <c r="E511" i="1"/>
  <c r="G511" i="1"/>
  <c r="V511" i="1"/>
  <c r="Q511" i="1"/>
  <c r="F511" i="1"/>
  <c r="Y511" i="1"/>
  <c r="E512" i="1"/>
  <c r="L512" i="1"/>
  <c r="N512" i="1"/>
  <c r="G512" i="1"/>
  <c r="Q512" i="1"/>
  <c r="E513" i="1"/>
  <c r="L513" i="1"/>
  <c r="G513" i="1"/>
  <c r="Q513" i="1"/>
  <c r="F513" i="1"/>
  <c r="Y513" i="1"/>
  <c r="E514" i="1"/>
  <c r="G514" i="1"/>
  <c r="Q514" i="1"/>
  <c r="E515" i="1"/>
  <c r="G515" i="1"/>
  <c r="Q515" i="1"/>
  <c r="E516" i="1"/>
  <c r="G516" i="1"/>
  <c r="Q516" i="1"/>
  <c r="F516" i="1"/>
  <c r="Y516" i="1"/>
  <c r="E517" i="1"/>
  <c r="G517" i="1"/>
  <c r="Q517" i="1"/>
  <c r="F517" i="1"/>
  <c r="E518" i="1"/>
  <c r="G518" i="1"/>
  <c r="V518" i="1"/>
  <c r="Q518" i="1"/>
  <c r="M7" i="1"/>
  <c r="M9" i="1"/>
  <c r="M13" i="1"/>
  <c r="AB13" i="1"/>
  <c r="AC13" i="1"/>
  <c r="M14" i="1"/>
  <c r="M15" i="1"/>
  <c r="M20" i="1"/>
  <c r="AB20" i="1"/>
  <c r="AC20" i="1"/>
  <c r="M21" i="1"/>
  <c r="M23" i="1"/>
  <c r="M24" i="1"/>
  <c r="M25" i="1"/>
  <c r="M35" i="1"/>
  <c r="M42" i="1"/>
  <c r="M44" i="1"/>
  <c r="M45" i="1"/>
  <c r="M46" i="1"/>
  <c r="M47" i="1"/>
  <c r="M48" i="1"/>
  <c r="O48" i="1"/>
  <c r="M51" i="1"/>
  <c r="M52" i="1"/>
  <c r="O52" i="1"/>
  <c r="AB52" i="1"/>
  <c r="AC52" i="1"/>
  <c r="M55" i="1"/>
  <c r="AB55" i="1"/>
  <c r="AC55" i="1"/>
  <c r="M57" i="1"/>
  <c r="M59" i="1"/>
  <c r="M61" i="1"/>
  <c r="M65" i="1"/>
  <c r="O65" i="1"/>
  <c r="M67" i="1"/>
  <c r="M68" i="1"/>
  <c r="M69" i="1"/>
  <c r="M71" i="1"/>
  <c r="M72" i="1"/>
  <c r="M76" i="1"/>
  <c r="M79" i="1"/>
  <c r="M84" i="1"/>
  <c r="AB84" i="1"/>
  <c r="AC84" i="1"/>
  <c r="M85" i="1"/>
  <c r="M90" i="1"/>
  <c r="M91" i="1"/>
  <c r="M92" i="1"/>
  <c r="M93" i="1"/>
  <c r="M94" i="1"/>
  <c r="O94" i="1"/>
  <c r="M101" i="1"/>
  <c r="M102" i="1"/>
  <c r="M106" i="1"/>
  <c r="M107" i="1"/>
  <c r="M109" i="1"/>
  <c r="AB109" i="1"/>
  <c r="AC109" i="1"/>
  <c r="M110" i="1"/>
  <c r="O110" i="1"/>
  <c r="M112" i="1"/>
  <c r="M114" i="1"/>
  <c r="M120" i="1"/>
  <c r="O120" i="1"/>
  <c r="M122" i="1"/>
  <c r="M123" i="1"/>
  <c r="M124" i="1"/>
  <c r="M126" i="1"/>
  <c r="M135" i="1"/>
  <c r="AB135" i="1"/>
  <c r="AC135" i="1"/>
  <c r="M136" i="1"/>
  <c r="M137" i="1"/>
  <c r="M138" i="1"/>
  <c r="M148" i="1"/>
  <c r="M149" i="1"/>
  <c r="M150" i="1"/>
  <c r="M158" i="1"/>
  <c r="M160" i="1"/>
  <c r="AB160" i="1"/>
  <c r="AC160" i="1"/>
  <c r="M165" i="1"/>
  <c r="M166" i="1"/>
  <c r="O166" i="1"/>
  <c r="M167" i="1"/>
  <c r="M168" i="1"/>
  <c r="M169" i="1"/>
  <c r="M171" i="1"/>
  <c r="O171" i="1"/>
  <c r="M176" i="1"/>
  <c r="O176" i="1"/>
  <c r="M179" i="1"/>
  <c r="M180" i="1"/>
  <c r="M181" i="1"/>
  <c r="M189" i="1"/>
  <c r="O189" i="1"/>
  <c r="M200" i="1"/>
  <c r="M201" i="1"/>
  <c r="M202" i="1"/>
  <c r="M206" i="1"/>
  <c r="AB206" i="1"/>
  <c r="AC206" i="1"/>
  <c r="M208" i="1"/>
  <c r="M209" i="1"/>
  <c r="M210" i="1"/>
  <c r="O210" i="1"/>
  <c r="M212" i="1"/>
  <c r="M213" i="1"/>
  <c r="M214" i="1"/>
  <c r="M218" i="1"/>
  <c r="M219" i="1"/>
  <c r="AB219" i="1"/>
  <c r="AC219" i="1"/>
  <c r="M222" i="1"/>
  <c r="M224" i="1"/>
  <c r="M225" i="1"/>
  <c r="M229" i="1"/>
  <c r="O229" i="1"/>
  <c r="M230" i="1"/>
  <c r="O230" i="1"/>
  <c r="M231" i="1"/>
  <c r="M232" i="1"/>
  <c r="AB232" i="1"/>
  <c r="M243" i="1"/>
  <c r="M244" i="1"/>
  <c r="M245" i="1"/>
  <c r="M246" i="1"/>
  <c r="M264" i="1"/>
  <c r="M265" i="1"/>
  <c r="M266" i="1"/>
  <c r="AB272" i="1"/>
  <c r="AC272" i="1"/>
  <c r="M276" i="1"/>
  <c r="M277" i="1"/>
  <c r="M278" i="1"/>
  <c r="M285" i="1"/>
  <c r="O285" i="1"/>
  <c r="M297" i="1"/>
  <c r="M298" i="1"/>
  <c r="M299" i="1"/>
  <c r="M300" i="1"/>
  <c r="O300" i="1"/>
  <c r="M308" i="1"/>
  <c r="O308" i="1"/>
  <c r="M309" i="1"/>
  <c r="M310" i="1"/>
  <c r="M311" i="1"/>
  <c r="M312" i="1"/>
  <c r="M330" i="1"/>
  <c r="M331" i="1"/>
  <c r="M332" i="1"/>
  <c r="M342" i="1"/>
  <c r="M343" i="1"/>
  <c r="M344" i="1"/>
  <c r="M347" i="1"/>
  <c r="M351" i="1"/>
  <c r="M363" i="1"/>
  <c r="M364" i="1"/>
  <c r="M365" i="1"/>
  <c r="M371" i="1"/>
  <c r="O371" i="1"/>
  <c r="M384" i="1"/>
  <c r="M385" i="1"/>
  <c r="M386" i="1"/>
  <c r="M405" i="1"/>
  <c r="M406" i="1"/>
  <c r="M407" i="1"/>
  <c r="M426" i="1"/>
  <c r="M427" i="1"/>
  <c r="M428" i="1"/>
  <c r="M447" i="1"/>
  <c r="M448" i="1"/>
  <c r="M449" i="1"/>
  <c r="M450" i="1"/>
  <c r="M454" i="1"/>
  <c r="M455" i="1"/>
  <c r="M459" i="1"/>
  <c r="M460" i="1"/>
  <c r="M461" i="1"/>
  <c r="M462" i="1"/>
  <c r="O462" i="1"/>
  <c r="M467" i="1"/>
  <c r="O467" i="1"/>
  <c r="M471" i="1"/>
  <c r="M472" i="1"/>
  <c r="M473" i="1"/>
  <c r="M483" i="1"/>
  <c r="M484" i="1"/>
  <c r="M485" i="1"/>
  <c r="M495" i="1"/>
  <c r="M496" i="1"/>
  <c r="M497" i="1"/>
  <c r="M507" i="1"/>
  <c r="M508" i="1"/>
  <c r="M509" i="1"/>
  <c r="Z15" i="1"/>
  <c r="AA15" i="1"/>
  <c r="Z32" i="1"/>
  <c r="Z37" i="1"/>
  <c r="Z64" i="1"/>
  <c r="AA64" i="1"/>
  <c r="Z73" i="1"/>
  <c r="Z127" i="1"/>
  <c r="Z154" i="1"/>
  <c r="AA154" i="1"/>
  <c r="Z173" i="1"/>
  <c r="Z210" i="1"/>
  <c r="AA210" i="1"/>
  <c r="Z225" i="1"/>
  <c r="AA225" i="1"/>
  <c r="Z300" i="1"/>
  <c r="AA300" i="1"/>
  <c r="Z410" i="1"/>
  <c r="Z411" i="1"/>
  <c r="AA411" i="1"/>
  <c r="Z431" i="1"/>
  <c r="W9" i="1"/>
  <c r="W15" i="1"/>
  <c r="W36" i="1"/>
  <c r="W42" i="1"/>
  <c r="W50" i="1"/>
  <c r="W52" i="1"/>
  <c r="W64" i="1"/>
  <c r="W65" i="1"/>
  <c r="W70" i="1"/>
  <c r="W71" i="1"/>
  <c r="W76" i="1"/>
  <c r="W94" i="1"/>
  <c r="W107" i="1"/>
  <c r="W123" i="1"/>
  <c r="W141" i="1"/>
  <c r="W149" i="1"/>
  <c r="W189" i="1"/>
  <c r="W209" i="1"/>
  <c r="W225" i="1"/>
  <c r="W229" i="1"/>
  <c r="W300" i="1"/>
  <c r="W371" i="1"/>
  <c r="W454" i="1"/>
  <c r="G6" i="1"/>
  <c r="V6" i="1"/>
  <c r="Q6" i="1"/>
  <c r="F6" i="1"/>
  <c r="Y6" i="1"/>
  <c r="O13" i="1"/>
  <c r="O14" i="1"/>
  <c r="O20" i="1"/>
  <c r="O23" i="1"/>
  <c r="O24" i="1"/>
  <c r="O25" i="1"/>
  <c r="O35" i="1"/>
  <c r="O45" i="1"/>
  <c r="O46" i="1"/>
  <c r="O47" i="1"/>
  <c r="O55" i="1"/>
  <c r="O57" i="1"/>
  <c r="O59" i="1"/>
  <c r="O67" i="1"/>
  <c r="O68" i="1"/>
  <c r="O69" i="1"/>
  <c r="O76" i="1"/>
  <c r="O79" i="1"/>
  <c r="O84" i="1"/>
  <c r="O90" i="1"/>
  <c r="O91" i="1"/>
  <c r="O92" i="1"/>
  <c r="O93" i="1"/>
  <c r="O102" i="1"/>
  <c r="O106" i="1"/>
  <c r="O109" i="1"/>
  <c r="O112" i="1"/>
  <c r="O114" i="1"/>
  <c r="O123" i="1"/>
  <c r="O124" i="1"/>
  <c r="O126" i="1"/>
  <c r="O135" i="1"/>
  <c r="O136" i="1"/>
  <c r="O137" i="1"/>
  <c r="O138" i="1"/>
  <c r="O148" i="1"/>
  <c r="O149" i="1"/>
  <c r="O150" i="1"/>
  <c r="O158" i="1"/>
  <c r="O160" i="1"/>
  <c r="O167" i="1"/>
  <c r="O168" i="1"/>
  <c r="O169" i="1"/>
  <c r="O175" i="1"/>
  <c r="O179" i="1"/>
  <c r="O180" i="1"/>
  <c r="O181" i="1"/>
  <c r="O200" i="1"/>
  <c r="O201" i="1"/>
  <c r="O202" i="1"/>
  <c r="O212" i="1"/>
  <c r="O213" i="1"/>
  <c r="O214" i="1"/>
  <c r="O222" i="1"/>
  <c r="O224" i="1"/>
  <c r="O243" i="1"/>
  <c r="O244" i="1"/>
  <c r="O245" i="1"/>
  <c r="O266" i="1"/>
  <c r="O276" i="1"/>
  <c r="O277" i="1"/>
  <c r="O278" i="1"/>
  <c r="O297" i="1"/>
  <c r="O298" i="1"/>
  <c r="O299" i="1"/>
  <c r="O309" i="1"/>
  <c r="O310" i="1"/>
  <c r="O311" i="1"/>
  <c r="O320" i="1"/>
  <c r="O330" i="1"/>
  <c r="O331" i="1"/>
  <c r="O332" i="1"/>
  <c r="O342" i="1"/>
  <c r="O343" i="1"/>
  <c r="O344" i="1"/>
  <c r="O347" i="1"/>
  <c r="O363" i="1"/>
  <c r="O364" i="1"/>
  <c r="O365" i="1"/>
  <c r="O384" i="1"/>
  <c r="O385" i="1"/>
  <c r="O386" i="1"/>
  <c r="O405" i="1"/>
  <c r="O406" i="1"/>
  <c r="O407" i="1"/>
  <c r="O426" i="1"/>
  <c r="O427" i="1"/>
  <c r="O428" i="1"/>
  <c r="O447" i="1"/>
  <c r="O448" i="1"/>
  <c r="O449" i="1"/>
  <c r="O450" i="1"/>
  <c r="O459" i="1"/>
  <c r="O460" i="1"/>
  <c r="O461" i="1"/>
  <c r="O471" i="1"/>
  <c r="O472" i="1"/>
  <c r="O473" i="1"/>
  <c r="O483" i="1"/>
  <c r="O484" i="1"/>
  <c r="O485" i="1"/>
  <c r="O495" i="1"/>
  <c r="O496" i="1"/>
  <c r="O497" i="1"/>
  <c r="O507" i="1"/>
  <c r="O508" i="1"/>
  <c r="O509" i="1"/>
  <c r="L7" i="1"/>
  <c r="L8" i="1"/>
  <c r="N8" i="1"/>
  <c r="L9" i="1"/>
  <c r="N9" i="1"/>
  <c r="L10" i="1"/>
  <c r="N10" i="1"/>
  <c r="L12" i="1"/>
  <c r="N12" i="1"/>
  <c r="L13" i="1"/>
  <c r="N13" i="1"/>
  <c r="N14" i="1"/>
  <c r="L15" i="1"/>
  <c r="N15" i="1"/>
  <c r="L16" i="1"/>
  <c r="N16" i="1"/>
  <c r="L19" i="1"/>
  <c r="L20" i="1"/>
  <c r="N20" i="1"/>
  <c r="L21" i="1"/>
  <c r="N21" i="1"/>
  <c r="L22" i="1"/>
  <c r="N22" i="1"/>
  <c r="N23" i="1"/>
  <c r="N24" i="1"/>
  <c r="N25" i="1"/>
  <c r="L26" i="1"/>
  <c r="N26" i="1"/>
  <c r="L30" i="1"/>
  <c r="L33" i="1"/>
  <c r="N33" i="1"/>
  <c r="N35" i="1"/>
  <c r="L38" i="1"/>
  <c r="L39" i="1"/>
  <c r="N39" i="1"/>
  <c r="L40" i="1"/>
  <c r="L41" i="1"/>
  <c r="L42" i="1"/>
  <c r="N42" i="1"/>
  <c r="L43" i="1"/>
  <c r="N43" i="1"/>
  <c r="L44" i="1"/>
  <c r="N44" i="1"/>
  <c r="N45" i="1"/>
  <c r="N46" i="1"/>
  <c r="N47" i="1"/>
  <c r="L48" i="1"/>
  <c r="N48" i="1"/>
  <c r="L49" i="1"/>
  <c r="L50" i="1"/>
  <c r="N50" i="1"/>
  <c r="L51" i="1"/>
  <c r="N51" i="1"/>
  <c r="L52" i="1"/>
  <c r="N52" i="1"/>
  <c r="L54" i="1"/>
  <c r="L55" i="1"/>
  <c r="N55" i="1"/>
  <c r="L56" i="1"/>
  <c r="N57" i="1"/>
  <c r="L58" i="1"/>
  <c r="L59" i="1"/>
  <c r="N59" i="1"/>
  <c r="L61" i="1"/>
  <c r="N61" i="1"/>
  <c r="L62" i="1"/>
  <c r="L64" i="1"/>
  <c r="N64" i="1"/>
  <c r="L65" i="1"/>
  <c r="N65" i="1"/>
  <c r="N67" i="1"/>
  <c r="N68" i="1"/>
  <c r="N69" i="1"/>
  <c r="L70" i="1"/>
  <c r="N70" i="1"/>
  <c r="L71" i="1"/>
  <c r="N71" i="1"/>
  <c r="L72" i="1"/>
  <c r="L74" i="1"/>
  <c r="L75" i="1"/>
  <c r="N75" i="1"/>
  <c r="L76" i="1"/>
  <c r="N76" i="1"/>
  <c r="N79" i="1"/>
  <c r="L81" i="1"/>
  <c r="L82" i="1"/>
  <c r="L84" i="1"/>
  <c r="N84" i="1"/>
  <c r="L85" i="1"/>
  <c r="N85" i="1"/>
  <c r="L86" i="1"/>
  <c r="L87" i="1"/>
  <c r="L89" i="1"/>
  <c r="N90" i="1"/>
  <c r="N91" i="1"/>
  <c r="N92" i="1"/>
  <c r="L93" i="1"/>
  <c r="N93" i="1"/>
  <c r="L94" i="1"/>
  <c r="N94" i="1"/>
  <c r="L95" i="1"/>
  <c r="N95" i="1"/>
  <c r="L96" i="1"/>
  <c r="L98" i="1"/>
  <c r="L100" i="1"/>
  <c r="L101" i="1"/>
  <c r="N101" i="1"/>
  <c r="N102" i="1"/>
  <c r="L103" i="1"/>
  <c r="L104" i="1"/>
  <c r="L105" i="1"/>
  <c r="N105" i="1"/>
  <c r="L106" i="1"/>
  <c r="N106" i="1"/>
  <c r="L109" i="1"/>
  <c r="N109" i="1"/>
  <c r="L110" i="1"/>
  <c r="N110" i="1"/>
  <c r="N112" i="1"/>
  <c r="N114" i="1"/>
  <c r="L117" i="1"/>
  <c r="L118" i="1"/>
  <c r="L120" i="1"/>
  <c r="N120" i="1"/>
  <c r="L121" i="1"/>
  <c r="N121" i="1"/>
  <c r="L122" i="1"/>
  <c r="N122" i="1"/>
  <c r="L123" i="1"/>
  <c r="N123" i="1"/>
  <c r="N124" i="1"/>
  <c r="N126" i="1"/>
  <c r="L128" i="1"/>
  <c r="L129" i="1"/>
  <c r="L130" i="1"/>
  <c r="L131" i="1"/>
  <c r="N131" i="1"/>
  <c r="L132" i="1"/>
  <c r="L134" i="1"/>
  <c r="L135" i="1"/>
  <c r="N135" i="1"/>
  <c r="N136" i="1"/>
  <c r="N137" i="1"/>
  <c r="N138" i="1"/>
  <c r="L140" i="1"/>
  <c r="N140" i="1"/>
  <c r="L141" i="1"/>
  <c r="N141" i="1"/>
  <c r="L142" i="1"/>
  <c r="L144" i="1"/>
  <c r="L145" i="1"/>
  <c r="L146" i="1"/>
  <c r="N148" i="1"/>
  <c r="L149" i="1"/>
  <c r="N149" i="1"/>
  <c r="L150" i="1"/>
  <c r="N150" i="1"/>
  <c r="L151" i="1"/>
  <c r="N151" i="1"/>
  <c r="L153" i="1"/>
  <c r="L155" i="1"/>
  <c r="N155" i="1"/>
  <c r="L156" i="1"/>
  <c r="N156" i="1"/>
  <c r="N158" i="1"/>
  <c r="L159" i="1"/>
  <c r="N159" i="1"/>
  <c r="L160" i="1"/>
  <c r="N160" i="1"/>
  <c r="L161" i="1"/>
  <c r="L164" i="1"/>
  <c r="L165" i="1"/>
  <c r="N165" i="1"/>
  <c r="L166" i="1"/>
  <c r="N166" i="1"/>
  <c r="N167" i="1"/>
  <c r="N168" i="1"/>
  <c r="N169" i="1"/>
  <c r="L174" i="1"/>
  <c r="N174" i="1"/>
  <c r="L175" i="1"/>
  <c r="N175" i="1"/>
  <c r="L176" i="1"/>
  <c r="N176" i="1"/>
  <c r="L177" i="1"/>
  <c r="L178" i="1"/>
  <c r="N179" i="1"/>
  <c r="N180" i="1"/>
  <c r="N181" i="1"/>
  <c r="L182" i="1"/>
  <c r="L183" i="1"/>
  <c r="L188" i="1"/>
  <c r="L189" i="1"/>
  <c r="N189" i="1"/>
  <c r="L190" i="1"/>
  <c r="N200" i="1"/>
  <c r="N201" i="1"/>
  <c r="N202" i="1"/>
  <c r="L203" i="1"/>
  <c r="N203" i="1"/>
  <c r="L204" i="1"/>
  <c r="L205" i="1"/>
  <c r="L206" i="1"/>
  <c r="L208" i="1"/>
  <c r="N208" i="1"/>
  <c r="L209" i="1"/>
  <c r="N209" i="1"/>
  <c r="L210" i="1"/>
  <c r="N210" i="1"/>
  <c r="L211" i="1"/>
  <c r="N211" i="1"/>
  <c r="N212" i="1"/>
  <c r="N213" i="1"/>
  <c r="N214" i="1"/>
  <c r="L215" i="1"/>
  <c r="N215" i="1"/>
  <c r="L218" i="1"/>
  <c r="L219" i="1"/>
  <c r="N219" i="1"/>
  <c r="L220" i="1"/>
  <c r="N220" i="1"/>
  <c r="L221" i="1"/>
  <c r="N221" i="1"/>
  <c r="L222" i="1"/>
  <c r="N222" i="1"/>
  <c r="L223" i="1"/>
  <c r="N223" i="1"/>
  <c r="N224" i="1"/>
  <c r="L225" i="1"/>
  <c r="N225" i="1"/>
  <c r="L226" i="1"/>
  <c r="N226" i="1"/>
  <c r="L227" i="1"/>
  <c r="L228" i="1"/>
  <c r="L229" i="1"/>
  <c r="N229" i="1"/>
  <c r="L230" i="1"/>
  <c r="N230" i="1"/>
  <c r="L231" i="1"/>
  <c r="N231" i="1"/>
  <c r="L232" i="1"/>
  <c r="N232" i="1"/>
  <c r="N243" i="1"/>
  <c r="N244" i="1"/>
  <c r="N245" i="1"/>
  <c r="L246" i="1"/>
  <c r="N246" i="1"/>
  <c r="L248" i="1"/>
  <c r="N248" i="1"/>
  <c r="L250" i="1"/>
  <c r="L251" i="1"/>
  <c r="L252" i="1"/>
  <c r="N252" i="1"/>
  <c r="L253" i="1"/>
  <c r="N253" i="1"/>
  <c r="L254" i="1"/>
  <c r="N264" i="1"/>
  <c r="N265" i="1"/>
  <c r="N266" i="1"/>
  <c r="L267" i="1"/>
  <c r="L268" i="1"/>
  <c r="N268" i="1"/>
  <c r="L271" i="1"/>
  <c r="N271" i="1"/>
  <c r="L272" i="1"/>
  <c r="N272" i="1"/>
  <c r="L273" i="1"/>
  <c r="L275" i="1"/>
  <c r="N275" i="1"/>
  <c r="N276" i="1"/>
  <c r="N277" i="1"/>
  <c r="N278" i="1"/>
  <c r="L281" i="1"/>
  <c r="L283" i="1"/>
  <c r="N297" i="1"/>
  <c r="N298" i="1"/>
  <c r="N299" i="1"/>
  <c r="L300" i="1"/>
  <c r="N300" i="1"/>
  <c r="L301" i="1"/>
  <c r="N301" i="1"/>
  <c r="L302" i="1"/>
  <c r="L306" i="1"/>
  <c r="L307" i="1"/>
  <c r="N307" i="1"/>
  <c r="L308" i="1"/>
  <c r="N308" i="1"/>
  <c r="N309" i="1"/>
  <c r="N310" i="1"/>
  <c r="N311" i="1"/>
  <c r="L312" i="1"/>
  <c r="N312" i="1"/>
  <c r="L313" i="1"/>
  <c r="N313" i="1"/>
  <c r="L315" i="1"/>
  <c r="L316" i="1"/>
  <c r="N316" i="1"/>
  <c r="L318" i="1"/>
  <c r="N318" i="1"/>
  <c r="L319" i="1"/>
  <c r="N319" i="1"/>
  <c r="L320" i="1"/>
  <c r="N320" i="1"/>
  <c r="N330" i="1"/>
  <c r="N331" i="1"/>
  <c r="N332" i="1"/>
  <c r="L333" i="1"/>
  <c r="N333" i="1"/>
  <c r="L337" i="1"/>
  <c r="L338" i="1"/>
  <c r="N338" i="1"/>
  <c r="L339" i="1"/>
  <c r="N339" i="1"/>
  <c r="L340" i="1"/>
  <c r="N342" i="1"/>
  <c r="N343" i="1"/>
  <c r="N344" i="1"/>
  <c r="L346" i="1"/>
  <c r="N346" i="1"/>
  <c r="L347" i="1"/>
  <c r="N347" i="1"/>
  <c r="L349" i="1"/>
  <c r="L350" i="1"/>
  <c r="L351" i="1"/>
  <c r="L353" i="1"/>
  <c r="N363" i="1"/>
  <c r="N364" i="1"/>
  <c r="N365" i="1"/>
  <c r="L366" i="1"/>
  <c r="L367" i="1"/>
  <c r="L370" i="1"/>
  <c r="N370" i="1"/>
  <c r="L371" i="1"/>
  <c r="L374" i="1"/>
  <c r="N384" i="1"/>
  <c r="N385" i="1"/>
  <c r="N386" i="1"/>
  <c r="L387" i="1"/>
  <c r="L388" i="1"/>
  <c r="N388" i="1"/>
  <c r="L389" i="1"/>
  <c r="L390" i="1"/>
  <c r="N390" i="1"/>
  <c r="L391" i="1"/>
  <c r="L392" i="1"/>
  <c r="L393" i="1"/>
  <c r="L394" i="1"/>
  <c r="N394" i="1"/>
  <c r="N405" i="1"/>
  <c r="N406" i="1"/>
  <c r="N407" i="1"/>
  <c r="L408" i="1"/>
  <c r="N408" i="1"/>
  <c r="L410" i="1"/>
  <c r="N410" i="1"/>
  <c r="L411" i="1"/>
  <c r="N411" i="1"/>
  <c r="L413" i="1"/>
  <c r="N413" i="1"/>
  <c r="L414" i="1"/>
  <c r="N426" i="1"/>
  <c r="N427" i="1"/>
  <c r="N428" i="1"/>
  <c r="L429" i="1"/>
  <c r="N429" i="1"/>
  <c r="L432" i="1"/>
  <c r="N432" i="1"/>
  <c r="L434" i="1"/>
  <c r="N434" i="1"/>
  <c r="L435" i="1"/>
  <c r="L436" i="1"/>
  <c r="N436" i="1"/>
  <c r="N447" i="1"/>
  <c r="N448" i="1"/>
  <c r="N449" i="1"/>
  <c r="L450" i="1"/>
  <c r="N450" i="1"/>
  <c r="L451" i="1"/>
  <c r="L453" i="1"/>
  <c r="N453" i="1"/>
  <c r="L454" i="1"/>
  <c r="N454" i="1"/>
  <c r="L455" i="1"/>
  <c r="N455" i="1"/>
  <c r="L457" i="1"/>
  <c r="L458" i="1"/>
  <c r="N458" i="1"/>
  <c r="N459" i="1"/>
  <c r="N460" i="1"/>
  <c r="N461" i="1"/>
  <c r="L462" i="1"/>
  <c r="N462" i="1"/>
  <c r="L464" i="1"/>
  <c r="N464" i="1"/>
  <c r="L465" i="1"/>
  <c r="L466" i="1"/>
  <c r="N466" i="1"/>
  <c r="L467" i="1"/>
  <c r="N467" i="1"/>
  <c r="L468" i="1"/>
  <c r="N468" i="1"/>
  <c r="N471" i="1"/>
  <c r="N472" i="1"/>
  <c r="N473" i="1"/>
  <c r="L474" i="1"/>
  <c r="N474" i="1"/>
  <c r="L475" i="1"/>
  <c r="L476" i="1"/>
  <c r="N476" i="1"/>
  <c r="L477" i="1"/>
  <c r="N477" i="1"/>
  <c r="L478" i="1"/>
  <c r="L479" i="1"/>
  <c r="N479" i="1"/>
  <c r="L482" i="1"/>
  <c r="N483" i="1"/>
  <c r="N484" i="1"/>
  <c r="N485" i="1"/>
  <c r="L486" i="1"/>
  <c r="L490" i="1"/>
  <c r="L492" i="1"/>
  <c r="N492" i="1"/>
  <c r="L493" i="1"/>
  <c r="N493" i="1"/>
  <c r="N495" i="1"/>
  <c r="N496" i="1"/>
  <c r="N497" i="1"/>
  <c r="L499" i="1"/>
  <c r="L501" i="1"/>
  <c r="N507" i="1"/>
  <c r="N508" i="1"/>
  <c r="N509" i="1"/>
  <c r="L14" i="1"/>
  <c r="L23" i="1"/>
  <c r="L24" i="1"/>
  <c r="L25" i="1"/>
  <c r="L35" i="1"/>
  <c r="L45" i="1"/>
  <c r="L46" i="1"/>
  <c r="L47" i="1"/>
  <c r="L57" i="1"/>
  <c r="L67" i="1"/>
  <c r="L68" i="1"/>
  <c r="L69" i="1"/>
  <c r="L79" i="1"/>
  <c r="L90" i="1"/>
  <c r="L91" i="1"/>
  <c r="L92" i="1"/>
  <c r="L102" i="1"/>
  <c r="L112" i="1"/>
  <c r="L114" i="1"/>
  <c r="L124" i="1"/>
  <c r="L126" i="1"/>
  <c r="L136" i="1"/>
  <c r="L137" i="1"/>
  <c r="L138" i="1"/>
  <c r="L148" i="1"/>
  <c r="L158" i="1"/>
  <c r="L167" i="1"/>
  <c r="L168" i="1"/>
  <c r="L169" i="1"/>
  <c r="L179" i="1"/>
  <c r="L180" i="1"/>
  <c r="L181" i="1"/>
  <c r="L200" i="1"/>
  <c r="L201" i="1"/>
  <c r="L202" i="1"/>
  <c r="L212" i="1"/>
  <c r="L213" i="1"/>
  <c r="L214" i="1"/>
  <c r="L224" i="1"/>
  <c r="L243" i="1"/>
  <c r="L244" i="1"/>
  <c r="L245" i="1"/>
  <c r="L264" i="1"/>
  <c r="L265" i="1"/>
  <c r="L266" i="1"/>
  <c r="L276" i="1"/>
  <c r="L277" i="1"/>
  <c r="L278" i="1"/>
  <c r="L297" i="1"/>
  <c r="L298" i="1"/>
  <c r="L299" i="1"/>
  <c r="L309" i="1"/>
  <c r="L310" i="1"/>
  <c r="L311" i="1"/>
  <c r="L330" i="1"/>
  <c r="L331" i="1"/>
  <c r="L332" i="1"/>
  <c r="L342" i="1"/>
  <c r="L343" i="1"/>
  <c r="L344" i="1"/>
  <c r="L363" i="1"/>
  <c r="L364" i="1"/>
  <c r="L365" i="1"/>
  <c r="L384" i="1"/>
  <c r="L385" i="1"/>
  <c r="L386" i="1"/>
  <c r="L405" i="1"/>
  <c r="L406" i="1"/>
  <c r="L407" i="1"/>
  <c r="L426" i="1"/>
  <c r="L427" i="1"/>
  <c r="L428" i="1"/>
  <c r="L447" i="1"/>
  <c r="L448" i="1"/>
  <c r="L449" i="1"/>
  <c r="L459" i="1"/>
  <c r="L460" i="1"/>
  <c r="L461" i="1"/>
  <c r="L471" i="1"/>
  <c r="L472" i="1"/>
  <c r="L473" i="1"/>
  <c r="L483" i="1"/>
  <c r="L484" i="1"/>
  <c r="L485" i="1"/>
  <c r="L495" i="1"/>
  <c r="L496" i="1"/>
  <c r="L497" i="1"/>
  <c r="L507" i="1"/>
  <c r="L508" i="1"/>
  <c r="L509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H94" i="1"/>
  <c r="H95" i="1"/>
  <c r="H96" i="1"/>
  <c r="H98" i="1"/>
  <c r="H99" i="1"/>
  <c r="H100" i="1"/>
  <c r="H103" i="1"/>
  <c r="H104" i="1"/>
  <c r="H105" i="1"/>
  <c r="H107" i="1"/>
  <c r="H108" i="1"/>
  <c r="H109" i="1"/>
  <c r="H111" i="1"/>
  <c r="H115" i="1"/>
  <c r="H117" i="1"/>
  <c r="H118" i="1"/>
  <c r="H119" i="1"/>
  <c r="H120" i="1"/>
  <c r="H121" i="1"/>
  <c r="H122" i="1"/>
  <c r="H127" i="1"/>
  <c r="H128" i="1"/>
  <c r="H129" i="1"/>
  <c r="H131" i="1"/>
  <c r="H132" i="1"/>
  <c r="H135" i="1"/>
  <c r="H139" i="1"/>
  <c r="H140" i="1"/>
  <c r="H142" i="1"/>
  <c r="H143" i="1"/>
  <c r="H144" i="1"/>
  <c r="H146" i="1"/>
  <c r="H147" i="1"/>
  <c r="H150" i="1"/>
  <c r="H151" i="1"/>
  <c r="H153" i="1"/>
  <c r="H154" i="1"/>
  <c r="H155" i="1"/>
  <c r="H156" i="1"/>
  <c r="H157" i="1"/>
  <c r="H159" i="1"/>
  <c r="H160" i="1"/>
  <c r="H162" i="1"/>
  <c r="H163" i="1"/>
  <c r="H164" i="1"/>
  <c r="H166" i="1"/>
  <c r="H170" i="1"/>
  <c r="H172" i="1"/>
  <c r="H173" i="1"/>
  <c r="H174" i="1"/>
  <c r="H175" i="1"/>
  <c r="H176" i="1"/>
  <c r="H177" i="1"/>
  <c r="H178" i="1"/>
  <c r="H182" i="1"/>
  <c r="H183" i="1"/>
  <c r="H184" i="1"/>
  <c r="H185" i="1"/>
  <c r="H186" i="1"/>
  <c r="H187" i="1"/>
  <c r="H188" i="1"/>
  <c r="H189" i="1"/>
  <c r="H203" i="1"/>
  <c r="H204" i="1"/>
  <c r="H205" i="1"/>
  <c r="H206" i="1"/>
  <c r="H207" i="1"/>
  <c r="H208" i="1"/>
  <c r="H209" i="1"/>
  <c r="H210" i="1"/>
  <c r="H211" i="1"/>
  <c r="H215" i="1"/>
  <c r="H216" i="1"/>
  <c r="H217" i="1"/>
  <c r="H218" i="1"/>
  <c r="H219" i="1"/>
  <c r="H220" i="1"/>
  <c r="H222" i="1"/>
  <c r="H223" i="1"/>
  <c r="H225" i="1"/>
  <c r="H226" i="1"/>
  <c r="H227" i="1"/>
  <c r="H228" i="1"/>
  <c r="H229" i="1"/>
  <c r="H230" i="1"/>
  <c r="H231" i="1"/>
  <c r="H232" i="1"/>
  <c r="H233" i="1"/>
  <c r="H246" i="1"/>
  <c r="H247" i="1"/>
  <c r="H248" i="1"/>
  <c r="H249" i="1"/>
  <c r="H251" i="1"/>
  <c r="H252" i="1"/>
  <c r="H253" i="1"/>
  <c r="H254" i="1"/>
  <c r="H267" i="1"/>
  <c r="H268" i="1"/>
  <c r="H269" i="1"/>
  <c r="H270" i="1"/>
  <c r="H272" i="1"/>
  <c r="H273" i="1"/>
  <c r="H274" i="1"/>
  <c r="H279" i="1"/>
  <c r="H280" i="1"/>
  <c r="H281" i="1"/>
  <c r="H283" i="1"/>
  <c r="H284" i="1"/>
  <c r="H285" i="1"/>
  <c r="H287" i="1"/>
  <c r="H300" i="1"/>
  <c r="H301" i="1"/>
  <c r="H302" i="1"/>
  <c r="H303" i="1"/>
  <c r="H304" i="1"/>
  <c r="H305" i="1"/>
  <c r="H306" i="1"/>
  <c r="H307" i="1"/>
  <c r="H308" i="1"/>
  <c r="H312" i="1"/>
  <c r="H314" i="1"/>
  <c r="H315" i="1"/>
  <c r="H316" i="1"/>
  <c r="H317" i="1"/>
  <c r="H318" i="1"/>
  <c r="H319" i="1"/>
  <c r="H320" i="1"/>
  <c r="H333" i="1"/>
  <c r="H334" i="1"/>
  <c r="H335" i="1"/>
  <c r="H336" i="1"/>
  <c r="H337" i="1"/>
  <c r="H338" i="1"/>
  <c r="H339" i="1"/>
  <c r="H340" i="1"/>
  <c r="H345" i="1"/>
  <c r="H346" i="1"/>
  <c r="H347" i="1"/>
  <c r="H348" i="1"/>
  <c r="H349" i="1"/>
  <c r="H350" i="1"/>
  <c r="H351" i="1"/>
  <c r="H352" i="1"/>
  <c r="H353" i="1"/>
  <c r="H366" i="1"/>
  <c r="H367" i="1"/>
  <c r="H368" i="1"/>
  <c r="H369" i="1"/>
  <c r="H370" i="1"/>
  <c r="H371" i="1"/>
  <c r="H373" i="1"/>
  <c r="H374" i="1"/>
  <c r="H387" i="1"/>
  <c r="H388" i="1"/>
  <c r="H389" i="1"/>
  <c r="H390" i="1"/>
  <c r="H391" i="1"/>
  <c r="H392" i="1"/>
  <c r="H393" i="1"/>
  <c r="H394" i="1"/>
  <c r="H395" i="1"/>
  <c r="H408" i="1"/>
  <c r="H409" i="1"/>
  <c r="H410" i="1"/>
  <c r="H411" i="1"/>
  <c r="H413" i="1"/>
  <c r="H414" i="1"/>
  <c r="H415" i="1"/>
  <c r="H416" i="1"/>
  <c r="H429" i="1"/>
  <c r="H430" i="1"/>
  <c r="H431" i="1"/>
  <c r="H432" i="1"/>
  <c r="H433" i="1"/>
  <c r="H434" i="1"/>
  <c r="H435" i="1"/>
  <c r="H436" i="1"/>
  <c r="H437" i="1"/>
  <c r="H450" i="1"/>
  <c r="H451" i="1"/>
  <c r="H453" i="1"/>
  <c r="H454" i="1"/>
  <c r="H455" i="1"/>
  <c r="H456" i="1"/>
  <c r="H457" i="1"/>
  <c r="H458" i="1"/>
  <c r="H462" i="1"/>
  <c r="H463" i="1"/>
  <c r="H464" i="1"/>
  <c r="H465" i="1"/>
  <c r="H466" i="1"/>
  <c r="H467" i="1"/>
  <c r="H468" i="1"/>
  <c r="H469" i="1"/>
  <c r="H470" i="1"/>
  <c r="H475" i="1"/>
  <c r="H476" i="1"/>
  <c r="H477" i="1"/>
  <c r="H478" i="1"/>
  <c r="H479" i="1"/>
  <c r="H480" i="1"/>
  <c r="H481" i="1"/>
  <c r="H482" i="1"/>
  <c r="H486" i="1"/>
  <c r="H487" i="1"/>
  <c r="H488" i="1"/>
  <c r="H489" i="1"/>
  <c r="H490" i="1"/>
  <c r="H491" i="1"/>
  <c r="H492" i="1"/>
  <c r="H494" i="1"/>
  <c r="H498" i="1"/>
  <c r="H499" i="1"/>
  <c r="H500" i="1"/>
  <c r="H501" i="1"/>
  <c r="H502" i="1"/>
  <c r="H504" i="1"/>
  <c r="H505" i="1"/>
  <c r="H506" i="1"/>
  <c r="H511" i="1"/>
  <c r="H512" i="1"/>
  <c r="H513" i="1"/>
  <c r="H514" i="1"/>
  <c r="H516" i="1"/>
  <c r="H517" i="1"/>
  <c r="H518" i="1"/>
  <c r="H6" i="1"/>
  <c r="AI166" i="1"/>
  <c r="AH166" i="1"/>
  <c r="AI164" i="1"/>
  <c r="AH164" i="1"/>
  <c r="AI163" i="1"/>
  <c r="AH163" i="1"/>
  <c r="AI162" i="1"/>
  <c r="AH162" i="1"/>
  <c r="AI160" i="1"/>
  <c r="AH160" i="1"/>
  <c r="AI159" i="1"/>
  <c r="AH159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11" i="1"/>
  <c r="AH111" i="1"/>
  <c r="AI110" i="1"/>
  <c r="AI109" i="1"/>
  <c r="AH109" i="1"/>
  <c r="AI108" i="1"/>
  <c r="AH108" i="1"/>
  <c r="AI107" i="1"/>
  <c r="AH107" i="1"/>
  <c r="AI105" i="1"/>
  <c r="AH105" i="1"/>
  <c r="AI104" i="1"/>
  <c r="AH104" i="1"/>
  <c r="AI103" i="1"/>
  <c r="AH103" i="1"/>
  <c r="AI135" i="1"/>
  <c r="AH135" i="1"/>
  <c r="AI133" i="1"/>
  <c r="AI132" i="1"/>
  <c r="AH132" i="1"/>
  <c r="AI131" i="1"/>
  <c r="AH131" i="1"/>
  <c r="AI129" i="1"/>
  <c r="AH129" i="1"/>
  <c r="AI128" i="1"/>
  <c r="AH128" i="1"/>
  <c r="AI127" i="1"/>
  <c r="AH127" i="1"/>
  <c r="AL126" i="1"/>
  <c r="AL125" i="1"/>
  <c r="AL124" i="1"/>
  <c r="AL136" i="1"/>
  <c r="AL137" i="1"/>
  <c r="AL138" i="1"/>
  <c r="AH139" i="1"/>
  <c r="AI139" i="1"/>
  <c r="AH140" i="1"/>
  <c r="AI140" i="1"/>
  <c r="AH142" i="1"/>
  <c r="AI142" i="1"/>
  <c r="AH143" i="1"/>
  <c r="AI143" i="1"/>
  <c r="AH144" i="1"/>
  <c r="AI144" i="1"/>
  <c r="AH146" i="1"/>
  <c r="AI146" i="1"/>
  <c r="AH147" i="1"/>
  <c r="AI147" i="1"/>
  <c r="AI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5" i="1"/>
  <c r="AH115" i="1"/>
  <c r="AL114" i="1"/>
  <c r="AL113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L202" i="1"/>
  <c r="AL201" i="1"/>
  <c r="AL200" i="1"/>
  <c r="AL212" i="1"/>
  <c r="AL213" i="1"/>
  <c r="AL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H222" i="1"/>
  <c r="AI222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L332" i="1"/>
  <c r="AL331" i="1"/>
  <c r="AL330" i="1"/>
  <c r="AI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L299" i="1"/>
  <c r="AL298" i="1"/>
  <c r="AL297" i="1"/>
  <c r="AI48" i="1"/>
  <c r="AI6" i="1"/>
  <c r="AI7" i="1"/>
  <c r="AI8" i="1"/>
  <c r="AI9" i="1"/>
  <c r="AI10" i="1"/>
  <c r="AI11" i="1"/>
  <c r="AI12" i="1"/>
  <c r="AI13" i="1"/>
  <c r="AI26" i="1"/>
  <c r="AI27" i="1"/>
  <c r="AI28" i="1"/>
  <c r="AI29" i="1"/>
  <c r="AI30" i="1"/>
  <c r="AI31" i="1"/>
  <c r="AI32" i="1"/>
  <c r="AI33" i="1"/>
  <c r="AI34" i="1"/>
  <c r="AI49" i="1"/>
  <c r="AI50" i="1"/>
  <c r="AI51" i="1"/>
  <c r="AI52" i="1"/>
  <c r="AI53" i="1"/>
  <c r="AI54" i="1"/>
  <c r="AI55" i="1"/>
  <c r="AI56" i="1"/>
  <c r="AI94" i="1"/>
  <c r="AI95" i="1"/>
  <c r="AI96" i="1"/>
  <c r="AI98" i="1"/>
  <c r="AI99" i="1"/>
  <c r="AI100" i="1"/>
  <c r="AI150" i="1"/>
  <c r="AI151" i="1"/>
  <c r="AI152" i="1"/>
  <c r="AI154" i="1"/>
  <c r="AI155" i="1"/>
  <c r="AI156" i="1"/>
  <c r="AI70" i="1"/>
  <c r="AI71" i="1"/>
  <c r="AI72" i="1"/>
  <c r="AI73" i="1"/>
  <c r="AI74" i="1"/>
  <c r="AI75" i="1"/>
  <c r="AI76" i="1"/>
  <c r="AI77" i="1"/>
  <c r="AI78" i="1"/>
  <c r="AI80" i="1"/>
  <c r="AI81" i="1"/>
  <c r="AI82" i="1"/>
  <c r="AI83" i="1"/>
  <c r="AI84" i="1"/>
  <c r="AI85" i="1"/>
  <c r="AI86" i="1"/>
  <c r="AI87" i="1"/>
  <c r="AI88" i="1"/>
  <c r="AI89" i="1"/>
  <c r="AI170" i="1"/>
  <c r="AI172" i="1"/>
  <c r="AI173" i="1"/>
  <c r="AI174" i="1"/>
  <c r="AI175" i="1"/>
  <c r="AI176" i="1"/>
  <c r="AI177" i="1"/>
  <c r="AI178" i="1"/>
  <c r="AI182" i="1"/>
  <c r="AI183" i="1"/>
  <c r="AI184" i="1"/>
  <c r="AI185" i="1"/>
  <c r="AI186" i="1"/>
  <c r="AI187" i="1"/>
  <c r="AI188" i="1"/>
  <c r="AI189" i="1"/>
  <c r="AI223" i="1"/>
  <c r="AI246" i="1"/>
  <c r="AI247" i="1"/>
  <c r="AI248" i="1"/>
  <c r="AI249" i="1"/>
  <c r="AI250" i="1"/>
  <c r="AI251" i="1"/>
  <c r="AI252" i="1"/>
  <c r="AI253" i="1"/>
  <c r="AI254" i="1"/>
  <c r="AI267" i="1"/>
  <c r="AI268" i="1"/>
  <c r="AI269" i="1"/>
  <c r="AI270" i="1"/>
  <c r="AI272" i="1"/>
  <c r="AI273" i="1"/>
  <c r="AI274" i="1"/>
  <c r="AI279" i="1"/>
  <c r="AI280" i="1"/>
  <c r="AI281" i="1"/>
  <c r="AI283" i="1"/>
  <c r="AI284" i="1"/>
  <c r="AI285" i="1"/>
  <c r="AI287" i="1"/>
  <c r="AI312" i="1"/>
  <c r="AI314" i="1"/>
  <c r="AI315" i="1"/>
  <c r="AI316" i="1"/>
  <c r="AI317" i="1"/>
  <c r="AI318" i="1"/>
  <c r="AI319" i="1"/>
  <c r="AI320" i="1"/>
  <c r="AI345" i="1"/>
  <c r="AI346" i="1"/>
  <c r="AI347" i="1"/>
  <c r="AI348" i="1"/>
  <c r="AI349" i="1"/>
  <c r="AI350" i="1"/>
  <c r="AI351" i="1"/>
  <c r="AI352" i="1"/>
  <c r="AI353" i="1"/>
  <c r="AI366" i="1"/>
  <c r="AI367" i="1"/>
  <c r="AI368" i="1"/>
  <c r="AI369" i="1"/>
  <c r="AI370" i="1"/>
  <c r="AI371" i="1"/>
  <c r="AI372" i="1"/>
  <c r="AI373" i="1"/>
  <c r="AI374" i="1"/>
  <c r="AI387" i="1"/>
  <c r="AI388" i="1"/>
  <c r="AI389" i="1"/>
  <c r="AI390" i="1"/>
  <c r="AI391" i="1"/>
  <c r="AI392" i="1"/>
  <c r="AI393" i="1"/>
  <c r="AI394" i="1"/>
  <c r="AI395" i="1"/>
  <c r="AI408" i="1"/>
  <c r="AI409" i="1"/>
  <c r="AI410" i="1"/>
  <c r="AI411" i="1"/>
  <c r="AI412" i="1"/>
  <c r="AI413" i="1"/>
  <c r="AI414" i="1"/>
  <c r="AI415" i="1"/>
  <c r="AI416" i="1"/>
  <c r="AI429" i="1"/>
  <c r="AI430" i="1"/>
  <c r="AI431" i="1"/>
  <c r="AI432" i="1"/>
  <c r="AI433" i="1"/>
  <c r="AI434" i="1"/>
  <c r="AI435" i="1"/>
  <c r="AI436" i="1"/>
  <c r="AI437" i="1"/>
  <c r="AI450" i="1"/>
  <c r="AI451" i="1"/>
  <c r="AI452" i="1"/>
  <c r="AI453" i="1"/>
  <c r="AI454" i="1"/>
  <c r="AI455" i="1"/>
  <c r="AI456" i="1"/>
  <c r="AI457" i="1"/>
  <c r="AI458" i="1"/>
  <c r="AI462" i="1"/>
  <c r="AI463" i="1"/>
  <c r="AI464" i="1"/>
  <c r="AI465" i="1"/>
  <c r="AI466" i="1"/>
  <c r="AI467" i="1"/>
  <c r="AI468" i="1"/>
  <c r="AI469" i="1"/>
  <c r="AI470" i="1"/>
  <c r="AI474" i="1"/>
  <c r="AI475" i="1"/>
  <c r="AI476" i="1"/>
  <c r="AI477" i="1"/>
  <c r="AI478" i="1"/>
  <c r="AI479" i="1"/>
  <c r="AI480" i="1"/>
  <c r="AI481" i="1"/>
  <c r="AI482" i="1"/>
  <c r="AI486" i="1"/>
  <c r="AI487" i="1"/>
  <c r="AI488" i="1"/>
  <c r="AI489" i="1"/>
  <c r="AI490" i="1"/>
  <c r="AI491" i="1"/>
  <c r="AI492" i="1"/>
  <c r="AI493" i="1"/>
  <c r="AI494" i="1"/>
  <c r="AI498" i="1"/>
  <c r="AI499" i="1"/>
  <c r="AI500" i="1"/>
  <c r="AI501" i="1"/>
  <c r="AI502" i="1"/>
  <c r="AI504" i="1"/>
  <c r="AI505" i="1"/>
  <c r="AI506" i="1"/>
  <c r="AI511" i="1"/>
  <c r="AI512" i="1"/>
  <c r="AI513" i="1"/>
  <c r="AI514" i="1"/>
  <c r="AI515" i="1"/>
  <c r="AI516" i="1"/>
  <c r="AI517" i="1"/>
  <c r="AI518" i="1"/>
  <c r="AH6" i="1"/>
  <c r="AH7" i="1"/>
  <c r="AH8" i="1"/>
  <c r="AH9" i="1"/>
  <c r="AH10" i="1"/>
  <c r="AH11" i="1"/>
  <c r="AH12" i="1"/>
  <c r="AH13" i="1"/>
  <c r="AH26" i="1"/>
  <c r="AH27" i="1"/>
  <c r="AH28" i="1"/>
  <c r="AH29" i="1"/>
  <c r="AH30" i="1"/>
  <c r="AH31" i="1"/>
  <c r="AH32" i="1"/>
  <c r="AH33" i="1"/>
  <c r="AH34" i="1"/>
  <c r="AH48" i="1"/>
  <c r="AH49" i="1"/>
  <c r="AH50" i="1"/>
  <c r="AH51" i="1"/>
  <c r="AH52" i="1"/>
  <c r="AH53" i="1"/>
  <c r="AH54" i="1"/>
  <c r="AH55" i="1"/>
  <c r="AH56" i="1"/>
  <c r="AH94" i="1"/>
  <c r="AH95" i="1"/>
  <c r="AH96" i="1"/>
  <c r="AH98" i="1"/>
  <c r="AH99" i="1"/>
  <c r="AH100" i="1"/>
  <c r="AH150" i="1"/>
  <c r="AH151" i="1"/>
  <c r="AH154" i="1"/>
  <c r="AH155" i="1"/>
  <c r="AH156" i="1"/>
  <c r="AH70" i="1"/>
  <c r="AH71" i="1"/>
  <c r="AH72" i="1"/>
  <c r="AH73" i="1"/>
  <c r="AH74" i="1"/>
  <c r="AH75" i="1"/>
  <c r="AH76" i="1"/>
  <c r="AH77" i="1"/>
  <c r="AH78" i="1"/>
  <c r="AH80" i="1"/>
  <c r="AH81" i="1"/>
  <c r="AH82" i="1"/>
  <c r="AH83" i="1"/>
  <c r="AH84" i="1"/>
  <c r="AH85" i="1"/>
  <c r="AH86" i="1"/>
  <c r="AH87" i="1"/>
  <c r="AH88" i="1"/>
  <c r="AH89" i="1"/>
  <c r="AH170" i="1"/>
  <c r="AH171" i="1"/>
  <c r="AH172" i="1"/>
  <c r="AH173" i="1"/>
  <c r="AH174" i="1"/>
  <c r="AH175" i="1"/>
  <c r="AH176" i="1"/>
  <c r="AH177" i="1"/>
  <c r="AH178" i="1"/>
  <c r="AH182" i="1"/>
  <c r="AH183" i="1"/>
  <c r="AH184" i="1"/>
  <c r="AH185" i="1"/>
  <c r="AH186" i="1"/>
  <c r="AH187" i="1"/>
  <c r="AH188" i="1"/>
  <c r="AH189" i="1"/>
  <c r="AH190" i="1"/>
  <c r="AH223" i="1"/>
  <c r="AH246" i="1"/>
  <c r="AH247" i="1"/>
  <c r="AH248" i="1"/>
  <c r="AH249" i="1"/>
  <c r="AH251" i="1"/>
  <c r="AH252" i="1"/>
  <c r="AH253" i="1"/>
  <c r="AH254" i="1"/>
  <c r="AH267" i="1"/>
  <c r="AH268" i="1"/>
  <c r="AH269" i="1"/>
  <c r="AH270" i="1"/>
  <c r="AH272" i="1"/>
  <c r="AH273" i="1"/>
  <c r="AH274" i="1"/>
  <c r="AH279" i="1"/>
  <c r="AH280" i="1"/>
  <c r="AH281" i="1"/>
  <c r="AH283" i="1"/>
  <c r="AH284" i="1"/>
  <c r="AH285" i="1"/>
  <c r="AH287" i="1"/>
  <c r="AH312" i="1"/>
  <c r="AH314" i="1"/>
  <c r="AH315" i="1"/>
  <c r="AH316" i="1"/>
  <c r="AH317" i="1"/>
  <c r="AH318" i="1"/>
  <c r="AH319" i="1"/>
  <c r="AH320" i="1"/>
  <c r="AH345" i="1"/>
  <c r="AH346" i="1"/>
  <c r="AH347" i="1"/>
  <c r="AH348" i="1"/>
  <c r="AH349" i="1"/>
  <c r="AH350" i="1"/>
  <c r="AH351" i="1"/>
  <c r="AH352" i="1"/>
  <c r="AH353" i="1"/>
  <c r="AH366" i="1"/>
  <c r="AH367" i="1"/>
  <c r="AH368" i="1"/>
  <c r="AH369" i="1"/>
  <c r="AH370" i="1"/>
  <c r="AH371" i="1"/>
  <c r="AH373" i="1"/>
  <c r="AH374" i="1"/>
  <c r="AH387" i="1"/>
  <c r="AH388" i="1"/>
  <c r="AH389" i="1"/>
  <c r="AH390" i="1"/>
  <c r="AH391" i="1"/>
  <c r="AH392" i="1"/>
  <c r="AH393" i="1"/>
  <c r="AH394" i="1"/>
  <c r="AH395" i="1"/>
  <c r="AH408" i="1"/>
  <c r="AH409" i="1"/>
  <c r="AH410" i="1"/>
  <c r="AH411" i="1"/>
  <c r="AH413" i="1"/>
  <c r="AH414" i="1"/>
  <c r="AH415" i="1"/>
  <c r="AH416" i="1"/>
  <c r="AH429" i="1"/>
  <c r="AH430" i="1"/>
  <c r="AH431" i="1"/>
  <c r="AH432" i="1"/>
  <c r="AH433" i="1"/>
  <c r="AH434" i="1"/>
  <c r="AH435" i="1"/>
  <c r="AH436" i="1"/>
  <c r="AH437" i="1"/>
  <c r="AH450" i="1"/>
  <c r="AH451" i="1"/>
  <c r="AH453" i="1"/>
  <c r="AH454" i="1"/>
  <c r="AH455" i="1"/>
  <c r="AH456" i="1"/>
  <c r="AH457" i="1"/>
  <c r="AH458" i="1"/>
  <c r="AH462" i="1"/>
  <c r="AH463" i="1"/>
  <c r="AH464" i="1"/>
  <c r="AH465" i="1"/>
  <c r="AH466" i="1"/>
  <c r="AH467" i="1"/>
  <c r="AH468" i="1"/>
  <c r="AH469" i="1"/>
  <c r="AH470" i="1"/>
  <c r="AH475" i="1"/>
  <c r="AH476" i="1"/>
  <c r="AH477" i="1"/>
  <c r="AH478" i="1"/>
  <c r="AH479" i="1"/>
  <c r="AH480" i="1"/>
  <c r="AH481" i="1"/>
  <c r="AH482" i="1"/>
  <c r="AH486" i="1"/>
  <c r="AH487" i="1"/>
  <c r="AH488" i="1"/>
  <c r="AH489" i="1"/>
  <c r="AH490" i="1"/>
  <c r="AH491" i="1"/>
  <c r="AH492" i="1"/>
  <c r="AH494" i="1"/>
  <c r="AH498" i="1"/>
  <c r="AH499" i="1"/>
  <c r="AH500" i="1"/>
  <c r="AH501" i="1"/>
  <c r="AH502" i="1"/>
  <c r="AH504" i="1"/>
  <c r="AH505" i="1"/>
  <c r="AH506" i="1"/>
  <c r="AH511" i="1"/>
  <c r="AH512" i="1"/>
  <c r="AH513" i="1"/>
  <c r="AH514" i="1"/>
  <c r="AH516" i="1"/>
  <c r="AH517" i="1"/>
  <c r="AH518" i="1"/>
  <c r="AL23" i="1"/>
  <c r="AL24" i="1"/>
  <c r="AL25" i="1"/>
  <c r="AL45" i="1"/>
  <c r="AL46" i="1"/>
  <c r="AL47" i="1"/>
  <c r="AL90" i="1"/>
  <c r="AL91" i="1"/>
  <c r="AL92" i="1"/>
  <c r="AL169" i="1"/>
  <c r="AL168" i="1"/>
  <c r="AL167" i="1"/>
  <c r="AL509" i="1"/>
  <c r="AL508" i="1"/>
  <c r="AL507" i="1"/>
  <c r="AL497" i="1"/>
  <c r="AL496" i="1"/>
  <c r="AL495" i="1"/>
  <c r="AL485" i="1"/>
  <c r="AL484" i="1"/>
  <c r="AL483" i="1"/>
  <c r="AL473" i="1"/>
  <c r="AL472" i="1"/>
  <c r="AL471" i="1"/>
  <c r="AL461" i="1"/>
  <c r="AL460" i="1"/>
  <c r="AL459" i="1"/>
  <c r="AL264" i="1"/>
  <c r="AL265" i="1"/>
  <c r="AL266" i="1"/>
  <c r="AL311" i="1"/>
  <c r="AL310" i="1"/>
  <c r="AL309" i="1"/>
  <c r="AL278" i="1"/>
  <c r="AL277" i="1"/>
  <c r="AL276" i="1"/>
  <c r="AL428" i="1"/>
  <c r="AL427" i="1"/>
  <c r="AL426" i="1"/>
  <c r="AL407" i="1"/>
  <c r="AL406" i="1"/>
  <c r="AL405" i="1"/>
  <c r="AL363" i="1"/>
  <c r="AL364" i="1"/>
  <c r="AL365" i="1"/>
  <c r="AL384" i="1"/>
  <c r="AL385" i="1"/>
  <c r="AL386" i="1"/>
  <c r="AL243" i="1"/>
  <c r="AL244" i="1"/>
  <c r="AL245" i="1"/>
  <c r="AL67" i="1"/>
  <c r="AL68" i="1"/>
  <c r="AL69" i="1"/>
  <c r="AL179" i="1"/>
  <c r="AL180" i="1"/>
  <c r="AL181" i="1"/>
  <c r="AL342" i="1"/>
  <c r="AL343" i="1"/>
  <c r="AL344" i="1"/>
  <c r="V487" i="1"/>
  <c r="Z487" i="1"/>
  <c r="AA487" i="1"/>
  <c r="V480" i="1"/>
  <c r="V458" i="1"/>
  <c r="R429" i="1"/>
  <c r="R389" i="1"/>
  <c r="S389" i="1"/>
  <c r="T389" i="1"/>
  <c r="U389" i="1"/>
  <c r="R351" i="1"/>
  <c r="R349" i="1"/>
  <c r="S349" i="1"/>
  <c r="V347" i="1"/>
  <c r="V312" i="1"/>
  <c r="W312" i="1"/>
  <c r="R312" i="1"/>
  <c r="R301" i="1"/>
  <c r="S301" i="1"/>
  <c r="T301" i="1"/>
  <c r="V281" i="1"/>
  <c r="Z281" i="1"/>
  <c r="AA281" i="1"/>
  <c r="R281" i="1"/>
  <c r="S281" i="1"/>
  <c r="S183" i="1"/>
  <c r="T183" i="1"/>
  <c r="S121" i="1"/>
  <c r="T121" i="1"/>
  <c r="U121" i="1"/>
  <c r="R510" i="1"/>
  <c r="R503" i="1"/>
  <c r="R462" i="1"/>
  <c r="R435" i="1"/>
  <c r="S435" i="1"/>
  <c r="T435" i="1"/>
  <c r="X435" i="1"/>
  <c r="R433" i="1"/>
  <c r="R367" i="1"/>
  <c r="S367" i="1"/>
  <c r="R336" i="1"/>
  <c r="R318" i="1"/>
  <c r="R307" i="1"/>
  <c r="S307" i="1"/>
  <c r="T307" i="1"/>
  <c r="X307" i="1"/>
  <c r="R287" i="1"/>
  <c r="R279" i="1"/>
  <c r="R334" i="1"/>
  <c r="S334" i="1"/>
  <c r="T334" i="1"/>
  <c r="V334" i="1"/>
  <c r="W334" i="1"/>
  <c r="V320" i="1"/>
  <c r="W320" i="1"/>
  <c r="R320" i="1"/>
  <c r="S320" i="1"/>
  <c r="V316" i="1"/>
  <c r="W316" i="1"/>
  <c r="R316" i="1"/>
  <c r="S316" i="1"/>
  <c r="V305" i="1"/>
  <c r="R305" i="1"/>
  <c r="S305" i="1"/>
  <c r="T305" i="1"/>
  <c r="V285" i="1"/>
  <c r="Z285" i="1"/>
  <c r="AA285" i="1"/>
  <c r="R285" i="1"/>
  <c r="S269" i="1"/>
  <c r="T269" i="1"/>
  <c r="S223" i="1"/>
  <c r="T223" i="1"/>
  <c r="AD223" i="1"/>
  <c r="AE223" i="1"/>
  <c r="S219" i="1"/>
  <c r="T219" i="1"/>
  <c r="U219" i="1"/>
  <c r="S77" i="1"/>
  <c r="T77" i="1"/>
  <c r="R52" i="1"/>
  <c r="S52" i="1"/>
  <c r="T52" i="1"/>
  <c r="R34" i="1"/>
  <c r="S34" i="1"/>
  <c r="R32" i="1"/>
  <c r="V318" i="1"/>
  <c r="Z318" i="1"/>
  <c r="AA318" i="1"/>
  <c r="V314" i="1"/>
  <c r="V307" i="1"/>
  <c r="Z307" i="1"/>
  <c r="V287" i="1"/>
  <c r="V279" i="1"/>
  <c r="W279" i="1"/>
  <c r="R274" i="1"/>
  <c r="V272" i="1"/>
  <c r="R270" i="1"/>
  <c r="V268" i="1"/>
  <c r="W268" i="1"/>
  <c r="V251" i="1"/>
  <c r="W251" i="1"/>
  <c r="R249" i="1"/>
  <c r="S249" i="1"/>
  <c r="T249" i="1"/>
  <c r="V247" i="1"/>
  <c r="R233" i="1"/>
  <c r="V231" i="1"/>
  <c r="R225" i="1"/>
  <c r="S225" i="1"/>
  <c r="T225" i="1"/>
  <c r="X225" i="1"/>
  <c r="V222" i="1"/>
  <c r="Z222" i="1"/>
  <c r="AA222" i="1"/>
  <c r="R220" i="1"/>
  <c r="S220" i="1"/>
  <c r="T220" i="1"/>
  <c r="V218" i="1"/>
  <c r="R216" i="1"/>
  <c r="V211" i="1"/>
  <c r="R209" i="1"/>
  <c r="V207" i="1"/>
  <c r="V203" i="1"/>
  <c r="W203" i="1"/>
  <c r="V187" i="1"/>
  <c r="R185" i="1"/>
  <c r="V183" i="1"/>
  <c r="V176" i="1"/>
  <c r="W176" i="1"/>
  <c r="R174" i="1"/>
  <c r="S174" i="1"/>
  <c r="V172" i="1"/>
  <c r="Z172" i="1"/>
  <c r="AA172" i="1"/>
  <c r="R170" i="1"/>
  <c r="V165" i="1"/>
  <c r="R163" i="1"/>
  <c r="S163" i="1"/>
  <c r="V161" i="1"/>
  <c r="W161" i="1"/>
  <c r="V156" i="1"/>
  <c r="Z156" i="1"/>
  <c r="AA156" i="1"/>
  <c r="R154" i="1"/>
  <c r="S154" i="1"/>
  <c r="V152" i="1"/>
  <c r="R150" i="1"/>
  <c r="V143" i="1"/>
  <c r="R141" i="1"/>
  <c r="V139" i="1"/>
  <c r="R134" i="1"/>
  <c r="R130" i="1"/>
  <c r="V128" i="1"/>
  <c r="Z128" i="1"/>
  <c r="AA128" i="1"/>
  <c r="R123" i="1"/>
  <c r="V121" i="1"/>
  <c r="R115" i="1"/>
  <c r="S115" i="1"/>
  <c r="V110" i="1"/>
  <c r="W110" i="1"/>
  <c r="R108" i="1"/>
  <c r="S108" i="1"/>
  <c r="V106" i="1"/>
  <c r="R104" i="1"/>
  <c r="R98" i="1"/>
  <c r="S98" i="1"/>
  <c r="R94" i="1"/>
  <c r="S94" i="1"/>
  <c r="V89" i="1"/>
  <c r="R87" i="1"/>
  <c r="V85" i="1"/>
  <c r="W85" i="1"/>
  <c r="R78" i="1"/>
  <c r="S78" i="1"/>
  <c r="R53" i="1"/>
  <c r="S53" i="1"/>
  <c r="T53" i="1"/>
  <c r="R33" i="1"/>
  <c r="S33" i="1"/>
  <c r="T33" i="1"/>
  <c r="R70" i="1"/>
  <c r="R65" i="1"/>
  <c r="V63" i="1"/>
  <c r="W63" i="1"/>
  <c r="R48" i="1"/>
  <c r="V43" i="1"/>
  <c r="W43" i="1"/>
  <c r="R30" i="1"/>
  <c r="S30" i="1"/>
  <c r="T30" i="1"/>
  <c r="R28" i="1"/>
  <c r="S28" i="1"/>
  <c r="V26" i="1"/>
  <c r="Z26" i="1"/>
  <c r="AA26" i="1"/>
  <c r="R10" i="1"/>
  <c r="S10" i="1"/>
  <c r="T10" i="1"/>
  <c r="R8" i="1"/>
  <c r="S8" i="1"/>
  <c r="T8" i="1"/>
  <c r="AI358" i="1"/>
  <c r="H358" i="1"/>
  <c r="AI379" i="1"/>
  <c r="H379" i="1"/>
  <c r="Z399" i="1"/>
  <c r="AA399" i="1"/>
  <c r="W399" i="1"/>
  <c r="AH402" i="1"/>
  <c r="AI402" i="1"/>
  <c r="H402" i="1"/>
  <c r="Z422" i="1"/>
  <c r="AA422" i="1"/>
  <c r="Z443" i="1"/>
  <c r="AA443" i="1"/>
  <c r="W443" i="1"/>
  <c r="Z239" i="1"/>
  <c r="AA239" i="1"/>
  <c r="W239" i="1"/>
  <c r="M259" i="1"/>
  <c r="O259" i="1"/>
  <c r="M261" i="1"/>
  <c r="O261" i="1"/>
  <c r="N262" i="1"/>
  <c r="W262" i="1"/>
  <c r="M263" i="1"/>
  <c r="O263" i="1"/>
  <c r="M193" i="1"/>
  <c r="O193" i="1"/>
  <c r="M195" i="1"/>
  <c r="O195" i="1"/>
  <c r="M197" i="1"/>
  <c r="O197" i="1"/>
  <c r="M199" i="1"/>
  <c r="N289" i="1"/>
  <c r="M290" i="1"/>
  <c r="N291" i="1"/>
  <c r="M292" i="1"/>
  <c r="O292" i="1"/>
  <c r="N293" i="1"/>
  <c r="M294" i="1"/>
  <c r="O294" i="1"/>
  <c r="M296" i="1"/>
  <c r="O296" i="1"/>
  <c r="N322" i="1"/>
  <c r="W322" i="1"/>
  <c r="M323" i="1"/>
  <c r="O323" i="1"/>
  <c r="M325" i="1"/>
  <c r="O325" i="1"/>
  <c r="N326" i="1"/>
  <c r="W328" i="1"/>
  <c r="M329" i="1"/>
  <c r="W355" i="1"/>
  <c r="H357" i="1"/>
  <c r="AH359" i="1"/>
  <c r="L360" i="1"/>
  <c r="N360" i="1"/>
  <c r="R360" i="1"/>
  <c r="F361" i="1"/>
  <c r="Y361" i="1"/>
  <c r="M362" i="1"/>
  <c r="H378" i="1"/>
  <c r="AH380" i="1"/>
  <c r="L381" i="1"/>
  <c r="N381" i="1"/>
  <c r="F382" i="1"/>
  <c r="Y382" i="1"/>
  <c r="AI377" i="1"/>
  <c r="H377" i="1"/>
  <c r="M400" i="1"/>
  <c r="AB400" i="1"/>
  <c r="AC400" i="1"/>
  <c r="V400" i="1"/>
  <c r="W401" i="1"/>
  <c r="AH404" i="1"/>
  <c r="AI404" i="1"/>
  <c r="H404" i="1"/>
  <c r="W441" i="1"/>
  <c r="AI383" i="1"/>
  <c r="H383" i="1"/>
  <c r="AH398" i="1"/>
  <c r="AI398" i="1"/>
  <c r="H398" i="1"/>
  <c r="M402" i="1"/>
  <c r="V402" i="1"/>
  <c r="Z402" i="1"/>
  <c r="AA402" i="1"/>
  <c r="W403" i="1"/>
  <c r="W439" i="1"/>
  <c r="N259" i="1"/>
  <c r="N261" i="1"/>
  <c r="N263" i="1"/>
  <c r="N193" i="1"/>
  <c r="O196" i="1"/>
  <c r="N199" i="1"/>
  <c r="W199" i="1"/>
  <c r="W290" i="1"/>
  <c r="N292" i="1"/>
  <c r="W292" i="1"/>
  <c r="N294" i="1"/>
  <c r="W294" i="1"/>
  <c r="N296" i="1"/>
  <c r="AA322" i="1"/>
  <c r="N323" i="1"/>
  <c r="N325" i="1"/>
  <c r="N329" i="1"/>
  <c r="W329" i="1"/>
  <c r="AH356" i="1"/>
  <c r="H361" i="1"/>
  <c r="V361" i="1"/>
  <c r="W361" i="1"/>
  <c r="AI361" i="1"/>
  <c r="AH377" i="1"/>
  <c r="H382" i="1"/>
  <c r="AI382" i="1"/>
  <c r="Z397" i="1"/>
  <c r="AA397" i="1"/>
  <c r="AI360" i="1"/>
  <c r="H360" i="1"/>
  <c r="AI381" i="1"/>
  <c r="H381" i="1"/>
  <c r="AH400" i="1"/>
  <c r="AI400" i="1"/>
  <c r="H400" i="1"/>
  <c r="Z424" i="1"/>
  <c r="AA424" i="1"/>
  <c r="W424" i="1"/>
  <c r="H356" i="1"/>
  <c r="F356" i="1"/>
  <c r="R357" i="1"/>
  <c r="V359" i="1"/>
  <c r="R362" i="1"/>
  <c r="F377" i="1"/>
  <c r="Y377" i="1"/>
  <c r="AH383" i="1"/>
  <c r="AH241" i="1"/>
  <c r="R403" i="1"/>
  <c r="R418" i="1"/>
  <c r="H419" i="1"/>
  <c r="AI419" i="1"/>
  <c r="H421" i="1"/>
  <c r="AI421" i="1"/>
  <c r="H423" i="1"/>
  <c r="V423" i="1"/>
  <c r="W423" i="1"/>
  <c r="AI423" i="1"/>
  <c r="R424" i="1"/>
  <c r="H425" i="1"/>
  <c r="V425" i="1"/>
  <c r="AI425" i="1"/>
  <c r="R439" i="1"/>
  <c r="H440" i="1"/>
  <c r="V440" i="1"/>
  <c r="Z440" i="1"/>
  <c r="AA440" i="1"/>
  <c r="AI440" i="1"/>
  <c r="R441" i="1"/>
  <c r="H442" i="1"/>
  <c r="V442" i="1"/>
  <c r="W442" i="1"/>
  <c r="AI442" i="1"/>
  <c r="R443" i="1"/>
  <c r="S443" i="1"/>
  <c r="H444" i="1"/>
  <c r="V444" i="1"/>
  <c r="AI444" i="1"/>
  <c r="R445" i="1"/>
  <c r="H446" i="1"/>
  <c r="AI446" i="1"/>
  <c r="R235" i="1"/>
  <c r="H236" i="1"/>
  <c r="AI236" i="1"/>
  <c r="H238" i="1"/>
  <c r="AI238" i="1"/>
  <c r="H240" i="1"/>
  <c r="V240" i="1"/>
  <c r="W240" i="1"/>
  <c r="AI240" i="1"/>
  <c r="H242" i="1"/>
  <c r="V242" i="1"/>
  <c r="W242" i="1"/>
  <c r="AI242" i="1"/>
  <c r="M421" i="1"/>
  <c r="O421" i="1"/>
  <c r="M423" i="1"/>
  <c r="O423" i="1"/>
  <c r="M440" i="1"/>
  <c r="AB440" i="1"/>
  <c r="AC440" i="1"/>
  <c r="M442" i="1"/>
  <c r="O442" i="1"/>
  <c r="M444" i="1"/>
  <c r="O444" i="1"/>
  <c r="M240" i="1"/>
  <c r="O240" i="1"/>
  <c r="H418" i="1"/>
  <c r="H420" i="1"/>
  <c r="H422" i="1"/>
  <c r="H424" i="1"/>
  <c r="H439" i="1"/>
  <c r="H441" i="1"/>
  <c r="H443" i="1"/>
  <c r="H445" i="1"/>
  <c r="H235" i="1"/>
  <c r="H237" i="1"/>
  <c r="H239" i="1"/>
  <c r="H241" i="1"/>
  <c r="U223" i="1"/>
  <c r="Z85" i="1"/>
  <c r="AA85" i="1"/>
  <c r="W165" i="1"/>
  <c r="W218" i="1"/>
  <c r="W307" i="1"/>
  <c r="AA307" i="1"/>
  <c r="W301" i="1"/>
  <c r="Z312" i="1"/>
  <c r="AA312" i="1"/>
  <c r="W26" i="1"/>
  <c r="Z63" i="1"/>
  <c r="AA63" i="1"/>
  <c r="T94" i="1"/>
  <c r="AD94" i="1"/>
  <c r="AE94" i="1"/>
  <c r="T154" i="1"/>
  <c r="AD154" i="1"/>
  <c r="AE154" i="1"/>
  <c r="T163" i="1"/>
  <c r="S185" i="1"/>
  <c r="S274" i="1"/>
  <c r="S285" i="1"/>
  <c r="T285" i="1"/>
  <c r="U285" i="1"/>
  <c r="T281" i="1"/>
  <c r="X301" i="1"/>
  <c r="Z347" i="1"/>
  <c r="AA347" i="1"/>
  <c r="W487" i="1"/>
  <c r="W444" i="1"/>
  <c r="W211" i="1"/>
  <c r="W222" i="1"/>
  <c r="W231" i="1"/>
  <c r="W272" i="1"/>
  <c r="W287" i="1"/>
  <c r="Z320" i="1"/>
  <c r="AA320" i="1"/>
  <c r="S462" i="1"/>
  <c r="T462" i="1"/>
  <c r="AD462" i="1"/>
  <c r="AE462" i="1"/>
  <c r="S431" i="1"/>
  <c r="T431" i="1"/>
  <c r="AD431" i="1"/>
  <c r="AE431" i="1"/>
  <c r="Z480" i="1"/>
  <c r="AA480" i="1"/>
  <c r="W480" i="1"/>
  <c r="O329" i="1"/>
  <c r="T443" i="1"/>
  <c r="W440" i="1"/>
  <c r="Z43" i="1"/>
  <c r="AA43" i="1"/>
  <c r="S170" i="1"/>
  <c r="T170" i="1"/>
  <c r="W314" i="1"/>
  <c r="Z314" i="1"/>
  <c r="AA314" i="1"/>
  <c r="S32" i="1"/>
  <c r="T32" i="1"/>
  <c r="S318" i="1"/>
  <c r="T318" i="1"/>
  <c r="S336" i="1"/>
  <c r="T336" i="1"/>
  <c r="W6" i="1"/>
  <c r="U462" i="1"/>
  <c r="X462" i="1"/>
  <c r="X94" i="1"/>
  <c r="O246" i="1"/>
  <c r="AB246" i="1"/>
  <c r="AC246" i="1"/>
  <c r="X52" i="1"/>
  <c r="O206" i="1"/>
  <c r="M170" i="1"/>
  <c r="AA170" i="1"/>
  <c r="L170" i="1"/>
  <c r="N170" i="1"/>
  <c r="W170" i="1"/>
  <c r="O199" i="1"/>
  <c r="R446" i="1"/>
  <c r="V446" i="1"/>
  <c r="O362" i="1"/>
  <c r="W187" i="1"/>
  <c r="Z187" i="1"/>
  <c r="AA187" i="1"/>
  <c r="S312" i="1"/>
  <c r="T312" i="1"/>
  <c r="U312" i="1"/>
  <c r="T108" i="1"/>
  <c r="Z203" i="1"/>
  <c r="AA203" i="1"/>
  <c r="S48" i="1"/>
  <c r="T48" i="1"/>
  <c r="X48" i="1"/>
  <c r="S433" i="1"/>
  <c r="T433" i="1"/>
  <c r="AD433" i="1"/>
  <c r="AE433" i="1"/>
  <c r="V368" i="1"/>
  <c r="R368" i="1"/>
  <c r="S368" i="1"/>
  <c r="T368" i="1"/>
  <c r="Z166" i="1"/>
  <c r="AA166" i="1"/>
  <c r="AB166" i="1"/>
  <c r="AC166" i="1"/>
  <c r="W452" i="1"/>
  <c r="AB39" i="1"/>
  <c r="AC39" i="1"/>
  <c r="T98" i="1"/>
  <c r="AD98" i="1"/>
  <c r="M430" i="1"/>
  <c r="O430" i="1"/>
  <c r="W430" i="1"/>
  <c r="AA430" i="1"/>
  <c r="L430" i="1"/>
  <c r="N430" i="1"/>
  <c r="V415" i="1"/>
  <c r="M249" i="1"/>
  <c r="W249" i="1"/>
  <c r="L249" i="1"/>
  <c r="N249" i="1"/>
  <c r="M233" i="1"/>
  <c r="AB233" i="1"/>
  <c r="AC233" i="1"/>
  <c r="L233" i="1"/>
  <c r="N233" i="1"/>
  <c r="W233" i="1"/>
  <c r="AA233" i="1"/>
  <c r="M96" i="1"/>
  <c r="AB96" i="1"/>
  <c r="AC96" i="1"/>
  <c r="R96" i="1"/>
  <c r="S96" i="1"/>
  <c r="T96" i="1"/>
  <c r="V96" i="1"/>
  <c r="T316" i="1"/>
  <c r="S233" i="1"/>
  <c r="T233" i="1"/>
  <c r="X233" i="1"/>
  <c r="V455" i="1"/>
  <c r="Z455" i="1"/>
  <c r="AA455" i="1"/>
  <c r="R455" i="1"/>
  <c r="M111" i="1"/>
  <c r="AB111" i="1"/>
  <c r="AC111" i="1"/>
  <c r="L111" i="1"/>
  <c r="N111" i="1"/>
  <c r="Z308" i="1"/>
  <c r="AA308" i="1"/>
  <c r="AB308" i="1"/>
  <c r="AC308" i="1"/>
  <c r="M274" i="1"/>
  <c r="AB274" i="1"/>
  <c r="AC274" i="1"/>
  <c r="W274" i="1"/>
  <c r="L274" i="1"/>
  <c r="N274" i="1"/>
  <c r="W185" i="1"/>
  <c r="Z185" i="1"/>
  <c r="AA185" i="1"/>
  <c r="R425" i="1"/>
  <c r="M425" i="1"/>
  <c r="O425" i="1"/>
  <c r="N96" i="1"/>
  <c r="F263" i="1"/>
  <c r="Y263" i="1"/>
  <c r="AB263" i="1"/>
  <c r="AC263" i="1"/>
  <c r="H263" i="1"/>
  <c r="AI263" i="1"/>
  <c r="N368" i="1"/>
  <c r="W13" i="1"/>
  <c r="Z13" i="1"/>
  <c r="AA13" i="1"/>
  <c r="R257" i="1"/>
  <c r="AB72" i="1"/>
  <c r="AC72" i="1"/>
  <c r="O72" i="1"/>
  <c r="W347" i="1"/>
  <c r="O223" i="1"/>
  <c r="AB223" i="1"/>
  <c r="AC223" i="1"/>
  <c r="W257" i="1"/>
  <c r="O122" i="1"/>
  <c r="Z272" i="1"/>
  <c r="AA272" i="1"/>
  <c r="T78" i="1"/>
  <c r="AD78" i="1"/>
  <c r="W128" i="1"/>
  <c r="O455" i="1"/>
  <c r="V373" i="1"/>
  <c r="W373" i="1"/>
  <c r="R373" i="1"/>
  <c r="S373" i="1"/>
  <c r="M373" i="1"/>
  <c r="AB373" i="1"/>
  <c r="AC373" i="1"/>
  <c r="L373" i="1"/>
  <c r="N373" i="1"/>
  <c r="O474" i="1"/>
  <c r="Z488" i="1"/>
  <c r="AA488" i="1"/>
  <c r="R6" i="1"/>
  <c r="S6" i="1"/>
  <c r="M6" i="1"/>
  <c r="O6" i="1"/>
  <c r="W503" i="1"/>
  <c r="M494" i="1"/>
  <c r="L494" i="1"/>
  <c r="N494" i="1"/>
  <c r="O101" i="1"/>
  <c r="M395" i="1"/>
  <c r="W395" i="1"/>
  <c r="L395" i="1"/>
  <c r="N395" i="1"/>
  <c r="W60" i="1"/>
  <c r="R27" i="1"/>
  <c r="V27" i="1"/>
  <c r="Z27" i="1"/>
  <c r="AA27" i="1"/>
  <c r="O454" i="1"/>
  <c r="AB454" i="1"/>
  <c r="AC454" i="1"/>
  <c r="Z273" i="1"/>
  <c r="AA273" i="1"/>
  <c r="W273" i="1"/>
  <c r="Z17" i="1"/>
  <c r="AB189" i="1"/>
  <c r="AC189" i="1"/>
  <c r="W391" i="1"/>
  <c r="N391" i="1"/>
  <c r="M391" i="1"/>
  <c r="AB391" i="1"/>
  <c r="AC391" i="1"/>
  <c r="L372" i="1"/>
  <c r="N372" i="1"/>
  <c r="V72" i="1"/>
  <c r="R72" i="1"/>
  <c r="M66" i="1"/>
  <c r="AB66" i="1"/>
  <c r="AC66" i="1"/>
  <c r="L66" i="1"/>
  <c r="N66" i="1"/>
  <c r="AB225" i="1"/>
  <c r="AC225" i="1"/>
  <c r="O225" i="1"/>
  <c r="W431" i="1"/>
  <c r="AA431" i="1"/>
  <c r="L431" i="1"/>
  <c r="N431" i="1"/>
  <c r="M431" i="1"/>
  <c r="AB431" i="1"/>
  <c r="AC431" i="1"/>
  <c r="W150" i="1"/>
  <c r="O9" i="1"/>
  <c r="AB9" i="1"/>
  <c r="AC9" i="1"/>
  <c r="L437" i="1"/>
  <c r="M317" i="1"/>
  <c r="L317" i="1"/>
  <c r="N317" i="1"/>
  <c r="W317" i="1"/>
  <c r="L314" i="1"/>
  <c r="N314" i="1"/>
  <c r="M314" i="1"/>
  <c r="O314" i="1"/>
  <c r="M203" i="1"/>
  <c r="AB203" i="1"/>
  <c r="AC203" i="1"/>
  <c r="L184" i="1"/>
  <c r="N184" i="1"/>
  <c r="Z160" i="1"/>
  <c r="AA160" i="1"/>
  <c r="W160" i="1"/>
  <c r="AB347" i="1"/>
  <c r="AC347" i="1"/>
  <c r="R452" i="1"/>
  <c r="V409" i="1"/>
  <c r="R409" i="1"/>
  <c r="S409" i="1"/>
  <c r="T409" i="1"/>
  <c r="X409" i="1"/>
  <c r="Z394" i="1"/>
  <c r="AA394" i="1"/>
  <c r="L503" i="1"/>
  <c r="N503" i="1"/>
  <c r="Z429" i="1"/>
  <c r="AA429" i="1"/>
  <c r="W429" i="1"/>
  <c r="M269" i="1"/>
  <c r="M87" i="1"/>
  <c r="W87" i="1"/>
  <c r="N87" i="1"/>
  <c r="W84" i="1"/>
  <c r="Z84" i="1"/>
  <c r="AA84" i="1"/>
  <c r="Z65" i="1"/>
  <c r="AA65" i="1"/>
  <c r="AB65" i="1"/>
  <c r="AC65" i="1"/>
  <c r="N206" i="1"/>
  <c r="AA469" i="1"/>
  <c r="W469" i="1"/>
  <c r="L469" i="1"/>
  <c r="N469" i="1"/>
  <c r="M469" i="1"/>
  <c r="AB469" i="1"/>
  <c r="AC469" i="1"/>
  <c r="Z457" i="1"/>
  <c r="AA457" i="1"/>
  <c r="AB450" i="1"/>
  <c r="AC450" i="1"/>
  <c r="R17" i="1"/>
  <c r="S17" i="1"/>
  <c r="F515" i="1"/>
  <c r="Y515" i="1"/>
  <c r="H515" i="1"/>
  <c r="AH515" i="1"/>
  <c r="H493" i="1"/>
  <c r="AH493" i="1"/>
  <c r="F474" i="1"/>
  <c r="H474" i="1"/>
  <c r="AH474" i="1"/>
  <c r="F452" i="1"/>
  <c r="Y452" i="1"/>
  <c r="Z452" i="1"/>
  <c r="AA452" i="1"/>
  <c r="H452" i="1"/>
  <c r="AH452" i="1"/>
  <c r="H412" i="1"/>
  <c r="AH412" i="1"/>
  <c r="F372" i="1"/>
  <c r="H372" i="1"/>
  <c r="AH372" i="1"/>
  <c r="H341" i="1"/>
  <c r="AI341" i="1"/>
  <c r="F313" i="1"/>
  <c r="Y313" i="1"/>
  <c r="AB313" i="1"/>
  <c r="AC313" i="1"/>
  <c r="H313" i="1"/>
  <c r="AI313" i="1"/>
  <c r="AH313" i="1"/>
  <c r="F250" i="1"/>
  <c r="Y250" i="1"/>
  <c r="AH250" i="1"/>
  <c r="H250" i="1"/>
  <c r="F221" i="1"/>
  <c r="H221" i="1"/>
  <c r="AI221" i="1"/>
  <c r="F190" i="1"/>
  <c r="Y190" i="1"/>
  <c r="H190" i="1"/>
  <c r="AI190" i="1"/>
  <c r="F171" i="1"/>
  <c r="Y171" i="1"/>
  <c r="H171" i="1"/>
  <c r="AI171" i="1"/>
  <c r="F152" i="1"/>
  <c r="Y152" i="1"/>
  <c r="Z152" i="1"/>
  <c r="H152" i="1"/>
  <c r="AH152" i="1"/>
  <c r="F133" i="1"/>
  <c r="Y133" i="1"/>
  <c r="H133" i="1"/>
  <c r="AH133" i="1"/>
  <c r="N6" i="1"/>
  <c r="W457" i="1"/>
  <c r="R457" i="1"/>
  <c r="S457" i="1"/>
  <c r="T457" i="1"/>
  <c r="N457" i="1"/>
  <c r="M346" i="1"/>
  <c r="O346" i="1"/>
  <c r="M287" i="1"/>
  <c r="L287" i="1"/>
  <c r="N287" i="1"/>
  <c r="M139" i="1"/>
  <c r="AB139" i="1"/>
  <c r="AC139" i="1"/>
  <c r="L139" i="1"/>
  <c r="N139" i="1"/>
  <c r="Z111" i="1"/>
  <c r="AA111" i="1"/>
  <c r="R99" i="1"/>
  <c r="V99" i="1"/>
  <c r="W99" i="1"/>
  <c r="L99" i="1"/>
  <c r="N99" i="1"/>
  <c r="AB44" i="1"/>
  <c r="AC44" i="1"/>
  <c r="O44" i="1"/>
  <c r="M491" i="1"/>
  <c r="L491" i="1"/>
  <c r="N491" i="1"/>
  <c r="W491" i="1"/>
  <c r="L415" i="1"/>
  <c r="N415" i="1"/>
  <c r="M412" i="1"/>
  <c r="O412" i="1"/>
  <c r="L412" i="1"/>
  <c r="N412" i="1"/>
  <c r="L409" i="1"/>
  <c r="N409" i="1"/>
  <c r="M394" i="1"/>
  <c r="O394" i="1"/>
  <c r="W394" i="1"/>
  <c r="M279" i="1"/>
  <c r="O279" i="1"/>
  <c r="N279" i="1"/>
  <c r="Z107" i="1"/>
  <c r="AA107" i="1"/>
  <c r="M26" i="1"/>
  <c r="O26" i="1"/>
  <c r="L324" i="1"/>
  <c r="N324" i="1"/>
  <c r="M324" i="1"/>
  <c r="AB324" i="1"/>
  <c r="AC324" i="1"/>
  <c r="L236" i="1"/>
  <c r="AB371" i="1"/>
  <c r="AC371" i="1"/>
  <c r="Z463" i="1"/>
  <c r="AA463" i="1"/>
  <c r="M457" i="1"/>
  <c r="M368" i="1"/>
  <c r="L147" i="1"/>
  <c r="L295" i="1"/>
  <c r="N295" i="1"/>
  <c r="AI403" i="1"/>
  <c r="M511" i="1"/>
  <c r="O511" i="1"/>
  <c r="L511" i="1"/>
  <c r="N511" i="1"/>
  <c r="L481" i="1"/>
  <c r="M466" i="1"/>
  <c r="O466" i="1"/>
  <c r="W463" i="1"/>
  <c r="N463" i="1"/>
  <c r="M389" i="1"/>
  <c r="AB389" i="1"/>
  <c r="V389" i="1"/>
  <c r="M335" i="1"/>
  <c r="O335" i="1"/>
  <c r="W335" i="1"/>
  <c r="L335" i="1"/>
  <c r="N335" i="1"/>
  <c r="AB146" i="1"/>
  <c r="AC146" i="1"/>
  <c r="M128" i="1"/>
  <c r="M119" i="1"/>
  <c r="O119" i="1"/>
  <c r="L119" i="1"/>
  <c r="N119" i="1"/>
  <c r="F358" i="1"/>
  <c r="Y358" i="1"/>
  <c r="AH358" i="1"/>
  <c r="N72" i="1"/>
  <c r="AB300" i="1"/>
  <c r="AC300" i="1"/>
  <c r="R188" i="1"/>
  <c r="M188" i="1"/>
  <c r="AB188" i="1"/>
  <c r="AC188" i="1"/>
  <c r="V188" i="1"/>
  <c r="V178" i="1"/>
  <c r="Z178" i="1"/>
  <c r="AA178" i="1"/>
  <c r="N161" i="1"/>
  <c r="M161" i="1"/>
  <c r="O161" i="1"/>
  <c r="M151" i="1"/>
  <c r="AB151" i="1"/>
  <c r="AC151" i="1"/>
  <c r="O151" i="1"/>
  <c r="V269" i="1"/>
  <c r="AD269" i="1"/>
  <c r="M164" i="1"/>
  <c r="R95" i="1"/>
  <c r="S95" i="1"/>
  <c r="M95" i="1"/>
  <c r="AB95" i="1"/>
  <c r="AC95" i="1"/>
  <c r="V95" i="1"/>
  <c r="Z95" i="1"/>
  <c r="M361" i="1"/>
  <c r="L361" i="1"/>
  <c r="N361" i="1"/>
  <c r="M413" i="1"/>
  <c r="O413" i="1"/>
  <c r="R346" i="1"/>
  <c r="S346" i="1"/>
  <c r="T346" i="1"/>
  <c r="V346" i="1"/>
  <c r="W284" i="1"/>
  <c r="L284" i="1"/>
  <c r="N284" i="1"/>
  <c r="M284" i="1"/>
  <c r="AB284" i="1"/>
  <c r="AC284" i="1"/>
  <c r="O284" i="1"/>
  <c r="W154" i="1"/>
  <c r="L154" i="1"/>
  <c r="N154" i="1"/>
  <c r="M154" i="1"/>
  <c r="R436" i="1"/>
  <c r="S436" i="1"/>
  <c r="M436" i="1"/>
  <c r="O436" i="1"/>
  <c r="F197" i="1"/>
  <c r="Y197" i="1"/>
  <c r="N240" i="1"/>
  <c r="L516" i="1"/>
  <c r="R231" i="1"/>
  <c r="M221" i="1"/>
  <c r="O221" i="1"/>
  <c r="V101" i="1"/>
  <c r="W101" i="1"/>
  <c r="R101" i="1"/>
  <c r="M29" i="1"/>
  <c r="AB29" i="1"/>
  <c r="AC29" i="1"/>
  <c r="L29" i="1"/>
  <c r="N29" i="1"/>
  <c r="Z9" i="1"/>
  <c r="AA9" i="1"/>
  <c r="M441" i="1"/>
  <c r="O441" i="1"/>
  <c r="L441" i="1"/>
  <c r="N441" i="1"/>
  <c r="N188" i="1"/>
  <c r="AB218" i="1"/>
  <c r="AC218" i="1"/>
  <c r="O218" i="1"/>
  <c r="M489" i="1"/>
  <c r="L489" i="1"/>
  <c r="N489" i="1"/>
  <c r="W468" i="1"/>
  <c r="M22" i="1"/>
  <c r="O22" i="1"/>
  <c r="W22" i="1"/>
  <c r="L260" i="1"/>
  <c r="N260" i="1"/>
  <c r="N353" i="1"/>
  <c r="AB229" i="1"/>
  <c r="AC229" i="1"/>
  <c r="M486" i="1"/>
  <c r="V319" i="1"/>
  <c r="Z76" i="1"/>
  <c r="AA76" i="1"/>
  <c r="AB76" i="1"/>
  <c r="AC76" i="1"/>
  <c r="N128" i="1"/>
  <c r="AB64" i="1"/>
  <c r="AC64" i="1"/>
  <c r="R500" i="1"/>
  <c r="V413" i="1"/>
  <c r="Z413" i="1"/>
  <c r="AA413" i="1"/>
  <c r="N351" i="1"/>
  <c r="M250" i="1"/>
  <c r="W105" i="1"/>
  <c r="M105" i="1"/>
  <c r="O105" i="1"/>
  <c r="M63" i="1"/>
  <c r="O63" i="1"/>
  <c r="L63" i="1"/>
  <c r="N63" i="1"/>
  <c r="R322" i="1"/>
  <c r="S322" i="1"/>
  <c r="T322" i="1"/>
  <c r="M322" i="1"/>
  <c r="AB322" i="1"/>
  <c r="AC322" i="1"/>
  <c r="L399" i="1"/>
  <c r="N399" i="1"/>
  <c r="M399" i="1"/>
  <c r="W348" i="1"/>
  <c r="L334" i="1"/>
  <c r="N334" i="1"/>
  <c r="M108" i="1"/>
  <c r="O108" i="1"/>
  <c r="L108" i="1"/>
  <c r="N108" i="1"/>
  <c r="R66" i="1"/>
  <c r="V66" i="1"/>
  <c r="W66" i="1"/>
  <c r="M50" i="1"/>
  <c r="AB50" i="1"/>
  <c r="AC50" i="1"/>
  <c r="L377" i="1"/>
  <c r="N377" i="1"/>
  <c r="M377" i="1"/>
  <c r="W397" i="1"/>
  <c r="M397" i="1"/>
  <c r="L397" i="1"/>
  <c r="N397" i="1"/>
  <c r="R294" i="1"/>
  <c r="L419" i="1"/>
  <c r="AH421" i="1"/>
  <c r="F421" i="1"/>
  <c r="Y421" i="1"/>
  <c r="M435" i="1"/>
  <c r="AB435" i="1"/>
  <c r="M429" i="1"/>
  <c r="AB429" i="1"/>
  <c r="AC429" i="1"/>
  <c r="M353" i="1"/>
  <c r="AB353" i="1"/>
  <c r="AC353" i="1"/>
  <c r="M156" i="1"/>
  <c r="O156" i="1"/>
  <c r="Z52" i="1"/>
  <c r="AA52" i="1"/>
  <c r="L402" i="1"/>
  <c r="N402" i="1"/>
  <c r="AB48" i="1"/>
  <c r="AC48" i="1"/>
  <c r="M499" i="1"/>
  <c r="AB499" i="1"/>
  <c r="AC499" i="1"/>
  <c r="M453" i="1"/>
  <c r="O453" i="1"/>
  <c r="V248" i="1"/>
  <c r="R248" i="1"/>
  <c r="S248" i="1"/>
  <c r="T248" i="1"/>
  <c r="R215" i="1"/>
  <c r="S215" i="1"/>
  <c r="V75" i="1"/>
  <c r="Z75" i="1"/>
  <c r="AA75" i="1"/>
  <c r="M75" i="1"/>
  <c r="F258" i="1"/>
  <c r="Y258" i="1"/>
  <c r="Z258" i="1"/>
  <c r="AA258" i="1"/>
  <c r="H258" i="1"/>
  <c r="AH258" i="1"/>
  <c r="Y192" i="1"/>
  <c r="L196" i="1"/>
  <c r="N196" i="1"/>
  <c r="AB248" i="1"/>
  <c r="AC248" i="1"/>
  <c r="AB210" i="1"/>
  <c r="AC210" i="1"/>
  <c r="V476" i="1"/>
  <c r="R476" i="1"/>
  <c r="S476" i="1"/>
  <c r="R315" i="1"/>
  <c r="V315" i="1"/>
  <c r="W315" i="1"/>
  <c r="R284" i="1"/>
  <c r="S284" i="1"/>
  <c r="T284" i="1"/>
  <c r="AB268" i="1"/>
  <c r="AC268" i="1"/>
  <c r="R166" i="1"/>
  <c r="S166" i="1"/>
  <c r="T166" i="1"/>
  <c r="H260" i="1"/>
  <c r="F260" i="1"/>
  <c r="Y260" i="1"/>
  <c r="M476" i="1"/>
  <c r="O476" i="1"/>
  <c r="W390" i="1"/>
  <c r="M390" i="1"/>
  <c r="O390" i="1"/>
  <c r="V372" i="1"/>
  <c r="W372" i="1"/>
  <c r="Z367" i="1"/>
  <c r="AA367" i="1"/>
  <c r="M281" i="1"/>
  <c r="O281" i="1"/>
  <c r="M273" i="1"/>
  <c r="O273" i="1"/>
  <c r="L358" i="1"/>
  <c r="M464" i="1"/>
  <c r="AB464" i="1"/>
  <c r="AC464" i="1"/>
  <c r="W464" i="1"/>
  <c r="R515" i="1"/>
  <c r="V515" i="1"/>
  <c r="V479" i="1"/>
  <c r="W479" i="1"/>
  <c r="M319" i="1"/>
  <c r="AB319" i="1"/>
  <c r="V122" i="1"/>
  <c r="Z122" i="1"/>
  <c r="AA122" i="1"/>
  <c r="R122" i="1"/>
  <c r="M62" i="1"/>
  <c r="AB62" i="1"/>
  <c r="AC62" i="1"/>
  <c r="F261" i="1"/>
  <c r="Y261" i="1"/>
  <c r="AB261" i="1"/>
  <c r="AC261" i="1"/>
  <c r="H261" i="1"/>
  <c r="AI261" i="1"/>
  <c r="L443" i="1"/>
  <c r="N443" i="1"/>
  <c r="R172" i="1"/>
  <c r="S172" i="1"/>
  <c r="M16" i="1"/>
  <c r="AI192" i="1"/>
  <c r="F296" i="1"/>
  <c r="Y296" i="1"/>
  <c r="AB296" i="1"/>
  <c r="AC296" i="1"/>
  <c r="H296" i="1"/>
  <c r="AI296" i="1"/>
  <c r="F323" i="1"/>
  <c r="Y323" i="1"/>
  <c r="AB323" i="1"/>
  <c r="AC323" i="1"/>
  <c r="H323" i="1"/>
  <c r="R379" i="1"/>
  <c r="M403" i="1"/>
  <c r="O403" i="1"/>
  <c r="L422" i="1"/>
  <c r="R456" i="1"/>
  <c r="V456" i="1"/>
  <c r="Z456" i="1"/>
  <c r="AA456" i="1"/>
  <c r="R371" i="1"/>
  <c r="S371" i="1"/>
  <c r="T371" i="1"/>
  <c r="W349" i="1"/>
  <c r="AC232" i="1"/>
  <c r="R110" i="1"/>
  <c r="L379" i="1"/>
  <c r="AI424" i="1"/>
  <c r="AH424" i="1"/>
  <c r="O313" i="1"/>
  <c r="M512" i="1"/>
  <c r="AB512" i="1"/>
  <c r="AC512" i="1"/>
  <c r="R377" i="1"/>
  <c r="R475" i="1"/>
  <c r="V129" i="1"/>
  <c r="AI257" i="1"/>
  <c r="F257" i="1"/>
  <c r="Y257" i="1"/>
  <c r="Z257" i="1"/>
  <c r="AA257" i="1"/>
  <c r="H257" i="1"/>
  <c r="V259" i="1"/>
  <c r="W259" i="1"/>
  <c r="R259" i="1"/>
  <c r="AH329" i="1"/>
  <c r="V362" i="1"/>
  <c r="N362" i="1"/>
  <c r="N425" i="1"/>
  <c r="L237" i="1"/>
  <c r="R492" i="1"/>
  <c r="S492" i="1"/>
  <c r="V492" i="1"/>
  <c r="W492" i="1"/>
  <c r="R340" i="1"/>
  <c r="V254" i="1"/>
  <c r="Z254" i="1"/>
  <c r="AA254" i="1"/>
  <c r="V109" i="1"/>
  <c r="Z109" i="1"/>
  <c r="AA109" i="1"/>
  <c r="R109" i="1"/>
  <c r="S109" i="1"/>
  <c r="V18" i="1"/>
  <c r="Z18" i="1"/>
  <c r="V8" i="1"/>
  <c r="Z8" i="1"/>
  <c r="AA8" i="1"/>
  <c r="M291" i="1"/>
  <c r="AB291" i="1"/>
  <c r="AC291" i="1"/>
  <c r="AI324" i="1"/>
  <c r="AI399" i="1"/>
  <c r="AI439" i="1"/>
  <c r="F439" i="1"/>
  <c r="S439" i="1"/>
  <c r="T439" i="1"/>
  <c r="U439" i="1"/>
  <c r="AI291" i="1"/>
  <c r="AH291" i="1"/>
  <c r="H291" i="1"/>
  <c r="V296" i="1"/>
  <c r="R296" i="1"/>
  <c r="V494" i="1"/>
  <c r="R430" i="1"/>
  <c r="S430" i="1"/>
  <c r="V164" i="1"/>
  <c r="Z164" i="1"/>
  <c r="AA164" i="1"/>
  <c r="M86" i="1"/>
  <c r="O86" i="1"/>
  <c r="R80" i="1"/>
  <c r="S80" i="1"/>
  <c r="T80" i="1"/>
  <c r="V80" i="1"/>
  <c r="Z80" i="1"/>
  <c r="V323" i="1"/>
  <c r="W323" i="1"/>
  <c r="R323" i="1"/>
  <c r="F195" i="1"/>
  <c r="Y195" i="1"/>
  <c r="AB195" i="1"/>
  <c r="AC195" i="1"/>
  <c r="H195" i="1"/>
  <c r="R152" i="1"/>
  <c r="R73" i="1"/>
  <c r="S73" i="1"/>
  <c r="L256" i="1"/>
  <c r="AI259" i="1"/>
  <c r="F259" i="1"/>
  <c r="Y259" i="1"/>
  <c r="M359" i="1"/>
  <c r="L418" i="1"/>
  <c r="L440" i="1"/>
  <c r="N440" i="1"/>
  <c r="R157" i="1"/>
  <c r="M326" i="1"/>
  <c r="O326" i="1"/>
  <c r="AI359" i="1"/>
  <c r="L400" i="1"/>
  <c r="N400" i="1"/>
  <c r="F420" i="1"/>
  <c r="AI420" i="1"/>
  <c r="AH420" i="1"/>
  <c r="AI422" i="1"/>
  <c r="N424" i="1"/>
  <c r="V219" i="1"/>
  <c r="AD219" i="1"/>
  <c r="AE219" i="1"/>
  <c r="AI322" i="1"/>
  <c r="F325" i="1"/>
  <c r="AH325" i="1"/>
  <c r="AI325" i="1"/>
  <c r="V16" i="1"/>
  <c r="R16" i="1"/>
  <c r="S16" i="1"/>
  <c r="T16" i="1"/>
  <c r="M258" i="1"/>
  <c r="V289" i="1"/>
  <c r="W289" i="1"/>
  <c r="AI292" i="1"/>
  <c r="M293" i="1"/>
  <c r="O293" i="1"/>
  <c r="AH376" i="1"/>
  <c r="AH236" i="1"/>
  <c r="AI376" i="1"/>
  <c r="L380" i="1"/>
  <c r="L423" i="1"/>
  <c r="N423" i="1"/>
  <c r="AI401" i="1"/>
  <c r="N444" i="1"/>
  <c r="X98" i="1"/>
  <c r="AE98" i="1"/>
  <c r="O486" i="1"/>
  <c r="W409" i="1"/>
  <c r="Z409" i="1"/>
  <c r="AA409" i="1"/>
  <c r="S99" i="1"/>
  <c r="T373" i="1"/>
  <c r="AD373" i="1"/>
  <c r="AE373" i="1"/>
  <c r="AD316" i="1"/>
  <c r="AE316" i="1"/>
  <c r="W96" i="1"/>
  <c r="Z96" i="1"/>
  <c r="AA96" i="1"/>
  <c r="S456" i="1"/>
  <c r="T456" i="1"/>
  <c r="Z315" i="1"/>
  <c r="AA315" i="1"/>
  <c r="AD312" i="1"/>
  <c r="AE312" i="1"/>
  <c r="X312" i="1"/>
  <c r="S27" i="1"/>
  <c r="AB361" i="1"/>
  <c r="AC361" i="1"/>
  <c r="O361" i="1"/>
  <c r="S66" i="1"/>
  <c r="AA95" i="1"/>
  <c r="AC435" i="1"/>
  <c r="O435" i="1"/>
  <c r="AB335" i="1"/>
  <c r="AC335" i="1"/>
  <c r="S188" i="1"/>
  <c r="W389" i="1"/>
  <c r="T17" i="1"/>
  <c r="AD17" i="1"/>
  <c r="O391" i="1"/>
  <c r="AB108" i="1"/>
  <c r="AC108" i="1"/>
  <c r="W164" i="1"/>
  <c r="AC389" i="1"/>
  <c r="O389" i="1"/>
  <c r="O494" i="1"/>
  <c r="AB466" i="1"/>
  <c r="AC466" i="1"/>
  <c r="AB314" i="1"/>
  <c r="AC314" i="1"/>
  <c r="T430" i="1"/>
  <c r="U430" i="1"/>
  <c r="AB346" i="1"/>
  <c r="AC346" i="1"/>
  <c r="O96" i="1"/>
  <c r="Z479" i="1"/>
  <c r="AA479" i="1"/>
  <c r="T95" i="1"/>
  <c r="U95" i="1"/>
  <c r="AB436" i="1"/>
  <c r="AC436" i="1"/>
  <c r="S315" i="1"/>
  <c r="S72" i="1"/>
  <c r="T72" i="1"/>
  <c r="U72" i="1"/>
  <c r="AC319" i="1"/>
  <c r="Y474" i="1"/>
  <c r="Z474" i="1"/>
  <c r="AA474" i="1"/>
  <c r="O128" i="1"/>
  <c r="AB128" i="1"/>
  <c r="AC128" i="1"/>
  <c r="AB412" i="1"/>
  <c r="AC412" i="1"/>
  <c r="O139" i="1"/>
  <c r="O111" i="1"/>
  <c r="Z368" i="1"/>
  <c r="AA368" i="1"/>
  <c r="W368" i="1"/>
  <c r="AB22" i="1"/>
  <c r="AC22" i="1"/>
  <c r="S455" i="1"/>
  <c r="T455" i="1"/>
  <c r="Z415" i="1"/>
  <c r="AA415" i="1"/>
  <c r="W415" i="1"/>
  <c r="W72" i="1"/>
  <c r="Z72" i="1"/>
  <c r="AA72" i="1"/>
  <c r="AB390" i="1"/>
  <c r="AC390" i="1"/>
  <c r="Z373" i="1"/>
  <c r="AA373" i="1"/>
  <c r="X318" i="1"/>
  <c r="Z346" i="1"/>
  <c r="AA346" i="1"/>
  <c r="W346" i="1"/>
  <c r="W188" i="1"/>
  <c r="Z188" i="1"/>
  <c r="AA188" i="1"/>
  <c r="U48" i="1"/>
  <c r="AD48" i="1"/>
  <c r="AE48" i="1"/>
  <c r="S340" i="1"/>
  <c r="Z248" i="1"/>
  <c r="AA248" i="1"/>
  <c r="W248" i="1"/>
  <c r="AB156" i="1"/>
  <c r="AC156" i="1"/>
  <c r="O66" i="1"/>
  <c r="AD72" i="1"/>
  <c r="AE72" i="1"/>
  <c r="U183" i="1"/>
  <c r="Y287" i="1"/>
  <c r="S287" i="1"/>
  <c r="T287" i="1"/>
  <c r="U287" i="1"/>
  <c r="O431" i="1"/>
  <c r="AD233" i="1"/>
  <c r="AE233" i="1"/>
  <c r="W95" i="1"/>
  <c r="X433" i="1"/>
  <c r="AB474" i="1"/>
  <c r="AC474" i="1"/>
  <c r="Z269" i="1"/>
  <c r="O429" i="1"/>
  <c r="W75" i="1"/>
  <c r="Y439" i="1"/>
  <c r="AD439" i="1"/>
  <c r="AE439" i="1"/>
  <c r="W172" i="1"/>
  <c r="Z268" i="1"/>
  <c r="AA268" i="1"/>
  <c r="N435" i="1"/>
  <c r="V339" i="1"/>
  <c r="R339" i="1"/>
  <c r="M247" i="1"/>
  <c r="L247" i="1"/>
  <c r="N247" i="1"/>
  <c r="AB228" i="1"/>
  <c r="AC228" i="1"/>
  <c r="O228" i="1"/>
  <c r="V182" i="1"/>
  <c r="M182" i="1"/>
  <c r="N178" i="1"/>
  <c r="W173" i="1"/>
  <c r="M173" i="1"/>
  <c r="L173" i="1"/>
  <c r="N173" i="1"/>
  <c r="V144" i="1"/>
  <c r="M144" i="1"/>
  <c r="AD139" i="1"/>
  <c r="AE139" i="1"/>
  <c r="V134" i="1"/>
  <c r="W134" i="1"/>
  <c r="M134" i="1"/>
  <c r="O134" i="1"/>
  <c r="L133" i="1"/>
  <c r="N133" i="1"/>
  <c r="M133" i="1"/>
  <c r="O133" i="1"/>
  <c r="Z108" i="1"/>
  <c r="AA108" i="1"/>
  <c r="W108" i="1"/>
  <c r="S50" i="1"/>
  <c r="T50" i="1"/>
  <c r="V49" i="1"/>
  <c r="AD49" i="1"/>
  <c r="AE49" i="1"/>
  <c r="M49" i="1"/>
  <c r="W48" i="1"/>
  <c r="Z48" i="1"/>
  <c r="AA48" i="1"/>
  <c r="U402" i="1"/>
  <c r="AB250" i="1"/>
  <c r="AC250" i="1"/>
  <c r="AB287" i="1"/>
  <c r="AC287" i="1"/>
  <c r="X281" i="1"/>
  <c r="O400" i="1"/>
  <c r="Z316" i="1"/>
  <c r="AA316" i="1"/>
  <c r="N475" i="1"/>
  <c r="O232" i="1"/>
  <c r="M468" i="1"/>
  <c r="AB468" i="1"/>
  <c r="AC468" i="1"/>
  <c r="M411" i="1"/>
  <c r="W411" i="1"/>
  <c r="M410" i="1"/>
  <c r="W410" i="1"/>
  <c r="V340" i="1"/>
  <c r="W340" i="1"/>
  <c r="M340" i="1"/>
  <c r="AB340" i="1"/>
  <c r="AC340" i="1"/>
  <c r="V250" i="1"/>
  <c r="W250" i="1"/>
  <c r="R250" i="1"/>
  <c r="L217" i="1"/>
  <c r="N217" i="1"/>
  <c r="M217" i="1"/>
  <c r="O217" i="1"/>
  <c r="V159" i="1"/>
  <c r="M159" i="1"/>
  <c r="W157" i="1"/>
  <c r="L157" i="1"/>
  <c r="N157" i="1"/>
  <c r="M157" i="1"/>
  <c r="X78" i="1"/>
  <c r="S231" i="1"/>
  <c r="T231" i="1"/>
  <c r="AA80" i="1"/>
  <c r="Z30" i="1"/>
  <c r="AA30" i="1"/>
  <c r="W30" i="1"/>
  <c r="V12" i="1"/>
  <c r="M12" i="1"/>
  <c r="L11" i="1"/>
  <c r="N11" i="1"/>
  <c r="AI328" i="1"/>
  <c r="AH328" i="1"/>
  <c r="F328" i="1"/>
  <c r="Y328" i="1"/>
  <c r="Z328" i="1"/>
  <c r="AA328" i="1"/>
  <c r="H328" i="1"/>
  <c r="Z494" i="1"/>
  <c r="AA494" i="1"/>
  <c r="Z250" i="1"/>
  <c r="AA250" i="1"/>
  <c r="S323" i="1"/>
  <c r="T323" i="1"/>
  <c r="AB377" i="1"/>
  <c r="AC377" i="1"/>
  <c r="X316" i="1"/>
  <c r="U108" i="1"/>
  <c r="O440" i="1"/>
  <c r="N315" i="1"/>
  <c r="N281" i="1"/>
  <c r="W171" i="1"/>
  <c r="M30" i="1"/>
  <c r="V477" i="1"/>
  <c r="M477" i="1"/>
  <c r="V253" i="1"/>
  <c r="Z253" i="1"/>
  <c r="AA253" i="1"/>
  <c r="M253" i="1"/>
  <c r="AB253" i="1"/>
  <c r="AC253" i="1"/>
  <c r="M172" i="1"/>
  <c r="L172" i="1"/>
  <c r="N172" i="1"/>
  <c r="L36" i="1"/>
  <c r="N36" i="1"/>
  <c r="M36" i="1"/>
  <c r="N218" i="1"/>
  <c r="N164" i="1"/>
  <c r="N144" i="1"/>
  <c r="N98" i="1"/>
  <c r="N7" i="1"/>
  <c r="AA410" i="1"/>
  <c r="AA173" i="1"/>
  <c r="AB59" i="1"/>
  <c r="AC59" i="1"/>
  <c r="N513" i="1"/>
  <c r="Z506" i="1"/>
  <c r="AA506" i="1"/>
  <c r="N505" i="1"/>
  <c r="R489" i="1"/>
  <c r="S489" i="1"/>
  <c r="T489" i="1"/>
  <c r="AD489" i="1"/>
  <c r="AE489" i="1"/>
  <c r="R470" i="1"/>
  <c r="M339" i="1"/>
  <c r="M338" i="1"/>
  <c r="R335" i="1"/>
  <c r="R308" i="1"/>
  <c r="S308" i="1"/>
  <c r="T308" i="1"/>
  <c r="M254" i="1"/>
  <c r="M252" i="1"/>
  <c r="M251" i="1"/>
  <c r="O251" i="1"/>
  <c r="R222" i="1"/>
  <c r="S222" i="1"/>
  <c r="T222" i="1"/>
  <c r="M184" i="1"/>
  <c r="M183" i="1"/>
  <c r="M174" i="1"/>
  <c r="R171" i="1"/>
  <c r="S171" i="1"/>
  <c r="T171" i="1"/>
  <c r="AD171" i="1"/>
  <c r="AE171" i="1"/>
  <c r="M155" i="1"/>
  <c r="R131" i="1"/>
  <c r="S131" i="1"/>
  <c r="T131" i="1"/>
  <c r="U131" i="1"/>
  <c r="M130" i="1"/>
  <c r="O130" i="1"/>
  <c r="M129" i="1"/>
  <c r="M99" i="1"/>
  <c r="M98" i="1"/>
  <c r="Z60" i="1"/>
  <c r="AA60" i="1"/>
  <c r="AA42" i="1"/>
  <c r="Z22" i="1"/>
  <c r="AA22" i="1"/>
  <c r="F262" i="1"/>
  <c r="Y262" i="1"/>
  <c r="R329" i="1"/>
  <c r="H359" i="1"/>
  <c r="M443" i="1"/>
  <c r="N235" i="1"/>
  <c r="N251" i="1"/>
  <c r="N183" i="1"/>
  <c r="N134" i="1"/>
  <c r="N130" i="1"/>
  <c r="N89" i="1"/>
  <c r="N49" i="1"/>
  <c r="AB222" i="1"/>
  <c r="AC222" i="1"/>
  <c r="R477" i="1"/>
  <c r="M318" i="1"/>
  <c r="U318" i="1"/>
  <c r="Z249" i="1"/>
  <c r="AA249" i="1"/>
  <c r="R173" i="1"/>
  <c r="R144" i="1"/>
  <c r="S144" i="1"/>
  <c r="T144" i="1"/>
  <c r="R111" i="1"/>
  <c r="S111" i="1"/>
  <c r="T111" i="1"/>
  <c r="M43" i="1"/>
  <c r="Z470" i="1"/>
  <c r="Z395" i="1"/>
  <c r="R291" i="1"/>
  <c r="M358" i="1"/>
  <c r="N273" i="1"/>
  <c r="N254" i="1"/>
  <c r="N250" i="1"/>
  <c r="N182" i="1"/>
  <c r="N129" i="1"/>
  <c r="N62" i="1"/>
  <c r="N30" i="1"/>
  <c r="M492" i="1"/>
  <c r="O492" i="1"/>
  <c r="R480" i="1"/>
  <c r="R479" i="1"/>
  <c r="S479" i="1"/>
  <c r="M271" i="1"/>
  <c r="O271" i="1"/>
  <c r="M226" i="1"/>
  <c r="R218" i="1"/>
  <c r="S218" i="1"/>
  <c r="T218" i="1"/>
  <c r="U218" i="1"/>
  <c r="M187" i="1"/>
  <c r="AB187" i="1"/>
  <c r="AC187" i="1"/>
  <c r="R159" i="1"/>
  <c r="M145" i="1"/>
  <c r="M143" i="1"/>
  <c r="R89" i="1"/>
  <c r="S89" i="1"/>
  <c r="T89" i="1"/>
  <c r="U89" i="1"/>
  <c r="M88" i="1"/>
  <c r="R49" i="1"/>
  <c r="S49" i="1"/>
  <c r="T49" i="1"/>
  <c r="U49" i="1"/>
  <c r="AA36" i="1"/>
  <c r="R12" i="1"/>
  <c r="S12" i="1"/>
  <c r="T12" i="1"/>
  <c r="AD12" i="1"/>
  <c r="AE12" i="1"/>
  <c r="M11" i="1"/>
  <c r="AB11" i="1"/>
  <c r="AC11" i="1"/>
  <c r="R292" i="1"/>
  <c r="O306" i="1"/>
  <c r="AB306" i="1"/>
  <c r="AC306" i="1"/>
  <c r="AD50" i="1"/>
  <c r="AE50" i="1"/>
  <c r="X50" i="1"/>
  <c r="X166" i="1"/>
  <c r="U166" i="1"/>
  <c r="AD166" i="1"/>
  <c r="AE166" i="1"/>
  <c r="O61" i="1"/>
  <c r="AB61" i="1"/>
  <c r="AC61" i="1"/>
  <c r="AB7" i="1"/>
  <c r="AC7" i="1"/>
  <c r="O7" i="1"/>
  <c r="V353" i="1"/>
  <c r="W353" i="1"/>
  <c r="R353" i="1"/>
  <c r="S353" i="1"/>
  <c r="T353" i="1"/>
  <c r="L305" i="1"/>
  <c r="N305" i="1"/>
  <c r="M305" i="1"/>
  <c r="U305" i="1"/>
  <c r="M227" i="1"/>
  <c r="V227" i="1"/>
  <c r="M207" i="1"/>
  <c r="L207" i="1"/>
  <c r="N207" i="1"/>
  <c r="M163" i="1"/>
  <c r="AB163" i="1"/>
  <c r="AC163" i="1"/>
  <c r="W163" i="1"/>
  <c r="L163" i="1"/>
  <c r="N163" i="1"/>
  <c r="M162" i="1"/>
  <c r="AB162" i="1"/>
  <c r="AC162" i="1"/>
  <c r="L162" i="1"/>
  <c r="N162" i="1"/>
  <c r="M152" i="1"/>
  <c r="O152" i="1"/>
  <c r="L152" i="1"/>
  <c r="N152" i="1"/>
  <c r="Y150" i="1"/>
  <c r="S150" i="1"/>
  <c r="T150" i="1"/>
  <c r="AB82" i="1"/>
  <c r="AC82" i="1"/>
  <c r="O82" i="1"/>
  <c r="V74" i="1"/>
  <c r="M74" i="1"/>
  <c r="M73" i="1"/>
  <c r="AB73" i="1"/>
  <c r="AC73" i="1"/>
  <c r="W73" i="1"/>
  <c r="L73" i="1"/>
  <c r="N73" i="1"/>
  <c r="M60" i="1"/>
  <c r="AB60" i="1"/>
  <c r="L60" i="1"/>
  <c r="N60" i="1"/>
  <c r="L53" i="1"/>
  <c r="N53" i="1"/>
  <c r="W53" i="1"/>
  <c r="W49" i="1"/>
  <c r="V41" i="1"/>
  <c r="W41" i="1"/>
  <c r="M41" i="1"/>
  <c r="Z38" i="1"/>
  <c r="W38" i="1"/>
  <c r="M37" i="1"/>
  <c r="AB37" i="1"/>
  <c r="AC37" i="1"/>
  <c r="AA37" i="1"/>
  <c r="Z29" i="1"/>
  <c r="AA29" i="1"/>
  <c r="W29" i="1"/>
  <c r="M28" i="1"/>
  <c r="W28" i="1"/>
  <c r="L28" i="1"/>
  <c r="N28" i="1"/>
  <c r="L27" i="1"/>
  <c r="N27" i="1"/>
  <c r="M27" i="1"/>
  <c r="F165" i="1"/>
  <c r="Y165" i="1"/>
  <c r="Z165" i="1"/>
  <c r="AA165" i="1"/>
  <c r="AH165" i="1"/>
  <c r="H165" i="1"/>
  <c r="F161" i="1"/>
  <c r="Y161" i="1"/>
  <c r="AH161" i="1"/>
  <c r="H161" i="1"/>
  <c r="F157" i="1"/>
  <c r="Y157" i="1"/>
  <c r="Z157" i="1"/>
  <c r="AA157" i="1"/>
  <c r="AH157" i="1"/>
  <c r="AI157" i="1"/>
  <c r="F153" i="1"/>
  <c r="Y153" i="1"/>
  <c r="AB153" i="1"/>
  <c r="AC153" i="1"/>
  <c r="AH153" i="1"/>
  <c r="AI153" i="1"/>
  <c r="F149" i="1"/>
  <c r="Y149" i="1"/>
  <c r="Z149" i="1"/>
  <c r="AA149" i="1"/>
  <c r="H149" i="1"/>
  <c r="AH149" i="1"/>
  <c r="AI149" i="1"/>
  <c r="F145" i="1"/>
  <c r="Y145" i="1"/>
  <c r="H145" i="1"/>
  <c r="AH145" i="1"/>
  <c r="AI145" i="1"/>
  <c r="F141" i="1"/>
  <c r="H141" i="1"/>
  <c r="AH141" i="1"/>
  <c r="AI141" i="1"/>
  <c r="F134" i="1"/>
  <c r="AI134" i="1"/>
  <c r="H134" i="1"/>
  <c r="AH134" i="1"/>
  <c r="F130" i="1"/>
  <c r="Y130" i="1"/>
  <c r="AB130" i="1"/>
  <c r="AC130" i="1"/>
  <c r="AH130" i="1"/>
  <c r="H130" i="1"/>
  <c r="F123" i="1"/>
  <c r="AH123" i="1"/>
  <c r="H123" i="1"/>
  <c r="F116" i="1"/>
  <c r="Y116" i="1"/>
  <c r="AI116" i="1"/>
  <c r="AH116" i="1"/>
  <c r="F106" i="1"/>
  <c r="Y106" i="1"/>
  <c r="AB106" i="1"/>
  <c r="AC106" i="1"/>
  <c r="H106" i="1"/>
  <c r="AI106" i="1"/>
  <c r="F101" i="1"/>
  <c r="H101" i="1"/>
  <c r="AH101" i="1"/>
  <c r="AI101" i="1"/>
  <c r="F97" i="1"/>
  <c r="Y97" i="1"/>
  <c r="H97" i="1"/>
  <c r="AH97" i="1"/>
  <c r="AI97" i="1"/>
  <c r="V267" i="1"/>
  <c r="M267" i="1"/>
  <c r="O267" i="1"/>
  <c r="R267" i="1"/>
  <c r="S267" i="1"/>
  <c r="T267" i="1"/>
  <c r="L194" i="1"/>
  <c r="N194" i="1"/>
  <c r="W194" i="1"/>
  <c r="L327" i="1"/>
  <c r="N327" i="1"/>
  <c r="M327" i="1"/>
  <c r="O327" i="1"/>
  <c r="F362" i="1"/>
  <c r="Y362" i="1"/>
  <c r="AB362" i="1"/>
  <c r="AC362" i="1"/>
  <c r="AI362" i="1"/>
  <c r="AH362" i="1"/>
  <c r="H362" i="1"/>
  <c r="V381" i="1"/>
  <c r="Z381" i="1"/>
  <c r="AA381" i="1"/>
  <c r="R381" i="1"/>
  <c r="M398" i="1"/>
  <c r="V398" i="1"/>
  <c r="W398" i="1"/>
  <c r="M404" i="1"/>
  <c r="V404" i="1"/>
  <c r="V419" i="1"/>
  <c r="M419" i="1"/>
  <c r="O419" i="1"/>
  <c r="AD95" i="1"/>
  <c r="AE95" i="1"/>
  <c r="O203" i="1"/>
  <c r="W122" i="1"/>
  <c r="W27" i="1"/>
  <c r="S152" i="1"/>
  <c r="T152" i="1"/>
  <c r="AD152" i="1"/>
  <c r="AE152" i="1"/>
  <c r="AB281" i="1"/>
  <c r="AC281" i="1"/>
  <c r="T73" i="1"/>
  <c r="X73" i="1"/>
  <c r="S500" i="1"/>
  <c r="O188" i="1"/>
  <c r="X439" i="1"/>
  <c r="AB6" i="1"/>
  <c r="AC6" i="1"/>
  <c r="O291" i="1"/>
  <c r="AA152" i="1"/>
  <c r="AD108" i="1"/>
  <c r="AE108" i="1"/>
  <c r="S296" i="1"/>
  <c r="T296" i="1"/>
  <c r="U296" i="1"/>
  <c r="M379" i="1"/>
  <c r="O379" i="1"/>
  <c r="N422" i="1"/>
  <c r="AB94" i="1"/>
  <c r="AC94" i="1"/>
  <c r="W178" i="1"/>
  <c r="O464" i="1"/>
  <c r="N419" i="1"/>
  <c r="M53" i="1"/>
  <c r="AB53" i="1"/>
  <c r="AC53" i="1"/>
  <c r="V81" i="1"/>
  <c r="W81" i="1"/>
  <c r="F110" i="1"/>
  <c r="Y110" i="1"/>
  <c r="F403" i="1"/>
  <c r="Y403" i="1"/>
  <c r="AC60" i="1"/>
  <c r="Z39" i="1"/>
  <c r="AA39" i="1"/>
  <c r="Z366" i="1"/>
  <c r="AA366" i="1"/>
  <c r="T349" i="1"/>
  <c r="AD349" i="1"/>
  <c r="AE349" i="1"/>
  <c r="R378" i="1"/>
  <c r="R74" i="1"/>
  <c r="S74" i="1"/>
  <c r="T74" i="1"/>
  <c r="AH106" i="1"/>
  <c r="N41" i="1"/>
  <c r="L37" i="1"/>
  <c r="N37" i="1"/>
  <c r="O73" i="1"/>
  <c r="O165" i="1"/>
  <c r="V393" i="1"/>
  <c r="R393" i="1"/>
  <c r="O324" i="1"/>
  <c r="W109" i="1"/>
  <c r="AB511" i="1"/>
  <c r="AC511" i="1"/>
  <c r="O512" i="1"/>
  <c r="S515" i="1"/>
  <c r="T515" i="1"/>
  <c r="U139" i="1"/>
  <c r="X108" i="1"/>
  <c r="N380" i="1"/>
  <c r="M378" i="1"/>
  <c r="O378" i="1"/>
  <c r="N418" i="1"/>
  <c r="N256" i="1"/>
  <c r="H329" i="1"/>
  <c r="N379" i="1"/>
  <c r="M422" i="1"/>
  <c r="AB422" i="1"/>
  <c r="AC422" i="1"/>
  <c r="O377" i="1"/>
  <c r="AA53" i="1"/>
  <c r="R81" i="1"/>
  <c r="S81" i="1"/>
  <c r="O29" i="1"/>
  <c r="H403" i="1"/>
  <c r="M418" i="1"/>
  <c r="O418" i="1"/>
  <c r="S452" i="1"/>
  <c r="T452" i="1"/>
  <c r="X29" i="1"/>
  <c r="W305" i="1"/>
  <c r="R422" i="1"/>
  <c r="S422" i="1"/>
  <c r="T422" i="1"/>
  <c r="R404" i="1"/>
  <c r="S404" i="1"/>
  <c r="R398" i="1"/>
  <c r="S398" i="1"/>
  <c r="T398" i="1"/>
  <c r="U398" i="1"/>
  <c r="AI165" i="1"/>
  <c r="H116" i="1"/>
  <c r="AD409" i="1"/>
  <c r="AE409" i="1"/>
  <c r="W413" i="1"/>
  <c r="Z99" i="1"/>
  <c r="AA99" i="1"/>
  <c r="X152" i="1"/>
  <c r="W455" i="1"/>
  <c r="N378" i="1"/>
  <c r="R258" i="1"/>
  <c r="S258" i="1"/>
  <c r="T258" i="1"/>
  <c r="S420" i="1"/>
  <c r="AI329" i="1"/>
  <c r="M38" i="1"/>
  <c r="S122" i="1"/>
  <c r="T122" i="1"/>
  <c r="AD122" i="1"/>
  <c r="AE122" i="1"/>
  <c r="O50" i="1"/>
  <c r="M348" i="1"/>
  <c r="AB348" i="1"/>
  <c r="AC348" i="1"/>
  <c r="AH110" i="1"/>
  <c r="H197" i="1"/>
  <c r="V392" i="1"/>
  <c r="N147" i="1"/>
  <c r="AB26" i="1"/>
  <c r="AC26" i="1"/>
  <c r="O287" i="1"/>
  <c r="Z450" i="1"/>
  <c r="AA450" i="1"/>
  <c r="O60" i="1"/>
  <c r="AE78" i="1"/>
  <c r="S395" i="1"/>
  <c r="T395" i="1"/>
  <c r="T397" i="1"/>
  <c r="N258" i="1"/>
  <c r="Z305" i="1"/>
  <c r="AA305" i="1"/>
  <c r="AD305" i="1"/>
  <c r="AE305" i="1"/>
  <c r="AI130" i="1"/>
  <c r="AI161" i="1"/>
  <c r="N81" i="1"/>
  <c r="N74" i="1"/>
  <c r="AD287" i="1"/>
  <c r="AE287" i="1"/>
  <c r="S351" i="1"/>
  <c r="T351" i="1"/>
  <c r="N393" i="1"/>
  <c r="N267" i="1"/>
  <c r="N228" i="1"/>
  <c r="N146" i="1"/>
  <c r="N40" i="1"/>
  <c r="V140" i="1"/>
  <c r="W140" i="1"/>
  <c r="R140" i="1"/>
  <c r="S140" i="1"/>
  <c r="T140" i="1"/>
  <c r="U140" i="1"/>
  <c r="Z49" i="1"/>
  <c r="X10" i="1"/>
  <c r="X139" i="1"/>
  <c r="S209" i="1"/>
  <c r="T209" i="1"/>
  <c r="X209" i="1"/>
  <c r="N367" i="1"/>
  <c r="N306" i="1"/>
  <c r="N227" i="1"/>
  <c r="N153" i="1"/>
  <c r="AA73" i="1"/>
  <c r="AB476" i="1"/>
  <c r="AC476" i="1"/>
  <c r="S474" i="1"/>
  <c r="T474" i="1"/>
  <c r="V333" i="1"/>
  <c r="R333" i="1"/>
  <c r="V215" i="1"/>
  <c r="Z215" i="1"/>
  <c r="AA215" i="1"/>
  <c r="M215" i="1"/>
  <c r="Z71" i="1"/>
  <c r="V33" i="1"/>
  <c r="W33" i="1"/>
  <c r="M33" i="1"/>
  <c r="AB33" i="1"/>
  <c r="AC33" i="1"/>
  <c r="V10" i="1"/>
  <c r="M10" i="1"/>
  <c r="M8" i="1"/>
  <c r="AH259" i="1"/>
  <c r="H259" i="1"/>
  <c r="AB329" i="1"/>
  <c r="AC329" i="1"/>
  <c r="W152" i="1"/>
  <c r="N82" i="1"/>
  <c r="N38" i="1"/>
  <c r="O219" i="1"/>
  <c r="M333" i="1"/>
  <c r="AC320" i="1"/>
  <c r="V280" i="1"/>
  <c r="M280" i="1"/>
  <c r="M220" i="1"/>
  <c r="AB220" i="1"/>
  <c r="AC220" i="1"/>
  <c r="V97" i="1"/>
  <c r="W97" i="1"/>
  <c r="M97" i="1"/>
  <c r="V34" i="1"/>
  <c r="W34" i="1"/>
  <c r="M34" i="1"/>
  <c r="O34" i="1"/>
  <c r="M262" i="1"/>
  <c r="AB462" i="1"/>
  <c r="AC462" i="1"/>
  <c r="AB455" i="1"/>
  <c r="AC455" i="1"/>
  <c r="AB209" i="1"/>
  <c r="AB49" i="1"/>
  <c r="AC49" i="1"/>
  <c r="AA416" i="1"/>
  <c r="M393" i="1"/>
  <c r="R372" i="1"/>
  <c r="S372" i="1"/>
  <c r="T372" i="1"/>
  <c r="X372" i="1"/>
  <c r="Z371" i="1"/>
  <c r="AA371" i="1"/>
  <c r="W370" i="1"/>
  <c r="M316" i="1"/>
  <c r="AB316" i="1"/>
  <c r="AC316" i="1"/>
  <c r="M211" i="1"/>
  <c r="R128" i="1"/>
  <c r="S128" i="1"/>
  <c r="R127" i="1"/>
  <c r="S127" i="1"/>
  <c r="T127" i="1"/>
  <c r="AD127" i="1"/>
  <c r="AE127" i="1"/>
  <c r="R71" i="1"/>
  <c r="S71" i="1"/>
  <c r="Z70" i="1"/>
  <c r="AA70" i="1"/>
  <c r="R64" i="1"/>
  <c r="R60" i="1"/>
  <c r="R20" i="1"/>
  <c r="Z335" i="1"/>
  <c r="AA335" i="1"/>
  <c r="R194" i="1"/>
  <c r="R359" i="1"/>
  <c r="S359" i="1"/>
  <c r="T359" i="1"/>
  <c r="U359" i="1"/>
  <c r="M381" i="1"/>
  <c r="N404" i="1"/>
  <c r="R442" i="1"/>
  <c r="AH235" i="1"/>
  <c r="AB217" i="1"/>
  <c r="AC217" i="1"/>
  <c r="AB172" i="1"/>
  <c r="AC172" i="1"/>
  <c r="AB157" i="1"/>
  <c r="AC157" i="1"/>
  <c r="R494" i="1"/>
  <c r="S494" i="1"/>
  <c r="T494" i="1"/>
  <c r="M490" i="1"/>
  <c r="AB490" i="1"/>
  <c r="AC490" i="1"/>
  <c r="R352" i="1"/>
  <c r="S352" i="1"/>
  <c r="T352" i="1"/>
  <c r="Z284" i="1"/>
  <c r="AA284" i="1"/>
  <c r="R254" i="1"/>
  <c r="S254" i="1"/>
  <c r="T254" i="1"/>
  <c r="R253" i="1"/>
  <c r="S253" i="1"/>
  <c r="T253" i="1"/>
  <c r="R203" i="1"/>
  <c r="S203" i="1"/>
  <c r="T203" i="1"/>
  <c r="M190" i="1"/>
  <c r="V131" i="1"/>
  <c r="X131" i="1"/>
  <c r="R129" i="1"/>
  <c r="V120" i="1"/>
  <c r="R41" i="1"/>
  <c r="S41" i="1"/>
  <c r="T41" i="1"/>
  <c r="R37" i="1"/>
  <c r="S37" i="1"/>
  <c r="T37" i="1"/>
  <c r="AD37" i="1"/>
  <c r="AE37" i="1"/>
  <c r="R29" i="1"/>
  <c r="S29" i="1"/>
  <c r="T29" i="1"/>
  <c r="AD29" i="1"/>
  <c r="AE29" i="1"/>
  <c r="Z433" i="1"/>
  <c r="F360" i="1"/>
  <c r="AH422" i="1"/>
  <c r="F425" i="1"/>
  <c r="Y425" i="1"/>
  <c r="AB425" i="1"/>
  <c r="AC425" i="1"/>
  <c r="AB411" i="1"/>
  <c r="AC411" i="1"/>
  <c r="AB351" i="1"/>
  <c r="AC351" i="1"/>
  <c r="AB15" i="1"/>
  <c r="AC15" i="1"/>
  <c r="R518" i="1"/>
  <c r="S518" i="1"/>
  <c r="T518" i="1"/>
  <c r="R469" i="1"/>
  <c r="R369" i="1"/>
  <c r="S369" i="1"/>
  <c r="T369" i="1"/>
  <c r="R273" i="1"/>
  <c r="S273" i="1"/>
  <c r="T273" i="1"/>
  <c r="R182" i="1"/>
  <c r="S182" i="1"/>
  <c r="T182" i="1"/>
  <c r="R178" i="1"/>
  <c r="R165" i="1"/>
  <c r="R147" i="1"/>
  <c r="R143" i="1"/>
  <c r="S143" i="1"/>
  <c r="T143" i="1"/>
  <c r="X143" i="1"/>
  <c r="M142" i="1"/>
  <c r="AB142" i="1"/>
  <c r="AC142" i="1"/>
  <c r="Z53" i="1"/>
  <c r="R262" i="1"/>
  <c r="S262" i="1"/>
  <c r="T262" i="1"/>
  <c r="R290" i="1"/>
  <c r="R419" i="1"/>
  <c r="AD16" i="1"/>
  <c r="AE16" i="1"/>
  <c r="U16" i="1"/>
  <c r="X16" i="1"/>
  <c r="S480" i="1"/>
  <c r="T480" i="1"/>
  <c r="X258" i="1"/>
  <c r="AD258" i="1"/>
  <c r="AE258" i="1"/>
  <c r="Z129" i="1"/>
  <c r="AA129" i="1"/>
  <c r="W129" i="1"/>
  <c r="X170" i="1"/>
  <c r="AD170" i="1"/>
  <c r="AE170" i="1"/>
  <c r="O290" i="1"/>
  <c r="R517" i="1"/>
  <c r="V517" i="1"/>
  <c r="W517" i="1"/>
  <c r="V516" i="1"/>
  <c r="R516" i="1"/>
  <c r="S516" i="1"/>
  <c r="T516" i="1"/>
  <c r="M515" i="1"/>
  <c r="O515" i="1"/>
  <c r="L515" i="1"/>
  <c r="N515" i="1"/>
  <c r="L514" i="1"/>
  <c r="M514" i="1"/>
  <c r="AB514" i="1"/>
  <c r="AC514" i="1"/>
  <c r="N514" i="1"/>
  <c r="M506" i="1"/>
  <c r="L506" i="1"/>
  <c r="N506" i="1"/>
  <c r="L504" i="1"/>
  <c r="N504" i="1"/>
  <c r="M504" i="1"/>
  <c r="AB504" i="1"/>
  <c r="V482" i="1"/>
  <c r="M482" i="1"/>
  <c r="R481" i="1"/>
  <c r="S481" i="1"/>
  <c r="T481" i="1"/>
  <c r="M481" i="1"/>
  <c r="O481" i="1"/>
  <c r="S477" i="1"/>
  <c r="T477" i="1"/>
  <c r="AD477" i="1"/>
  <c r="AE477" i="1"/>
  <c r="V451" i="1"/>
  <c r="N451" i="1"/>
  <c r="M437" i="1"/>
  <c r="V437" i="1"/>
  <c r="W436" i="1"/>
  <c r="Z436" i="1"/>
  <c r="AA436" i="1"/>
  <c r="W78" i="1"/>
  <c r="M78" i="1"/>
  <c r="U78" i="1"/>
  <c r="L78" i="1"/>
  <c r="N78" i="1"/>
  <c r="M77" i="1"/>
  <c r="AB77" i="1"/>
  <c r="AC77" i="1"/>
  <c r="L77" i="1"/>
  <c r="N77" i="1"/>
  <c r="R56" i="1"/>
  <c r="S56" i="1"/>
  <c r="T56" i="1"/>
  <c r="V56" i="1"/>
  <c r="M56" i="1"/>
  <c r="V54" i="1"/>
  <c r="N54" i="1"/>
  <c r="Z33" i="1"/>
  <c r="AA33" i="1"/>
  <c r="M32" i="1"/>
  <c r="AB32" i="1"/>
  <c r="AC32" i="1"/>
  <c r="W32" i="1"/>
  <c r="L32" i="1"/>
  <c r="N32" i="1"/>
  <c r="AA32" i="1"/>
  <c r="L31" i="1"/>
  <c r="N31" i="1"/>
  <c r="M31" i="1"/>
  <c r="AB31" i="1"/>
  <c r="AC31" i="1"/>
  <c r="V19" i="1"/>
  <c r="W19" i="1"/>
  <c r="M19" i="1"/>
  <c r="M18" i="1"/>
  <c r="AB18" i="1"/>
  <c r="AC18" i="1"/>
  <c r="L18" i="1"/>
  <c r="N18" i="1"/>
  <c r="L17" i="1"/>
  <c r="N17" i="1"/>
  <c r="W17" i="1"/>
  <c r="M17" i="1"/>
  <c r="AB17" i="1"/>
  <c r="AC17" i="1"/>
  <c r="T13" i="1"/>
  <c r="AD13" i="1"/>
  <c r="AE13" i="1"/>
  <c r="H510" i="1"/>
  <c r="AI510" i="1"/>
  <c r="AH510" i="1"/>
  <c r="F503" i="1"/>
  <c r="Y503" i="1"/>
  <c r="Z503" i="1"/>
  <c r="AA503" i="1"/>
  <c r="H503" i="1"/>
  <c r="AI503" i="1"/>
  <c r="AH503" i="1"/>
  <c r="F286" i="1"/>
  <c r="Y286" i="1"/>
  <c r="H286" i="1"/>
  <c r="AI286" i="1"/>
  <c r="AH286" i="1"/>
  <c r="F282" i="1"/>
  <c r="Y282" i="1"/>
  <c r="Z282" i="1"/>
  <c r="AA282" i="1"/>
  <c r="AI282" i="1"/>
  <c r="H282" i="1"/>
  <c r="F275" i="1"/>
  <c r="Y275" i="1"/>
  <c r="AB275" i="1"/>
  <c r="AC275" i="1"/>
  <c r="H275" i="1"/>
  <c r="AI275" i="1"/>
  <c r="F271" i="1"/>
  <c r="Y271" i="1"/>
  <c r="H271" i="1"/>
  <c r="AI271" i="1"/>
  <c r="F93" i="1"/>
  <c r="Y93" i="1"/>
  <c r="AB93" i="1"/>
  <c r="AC93" i="1"/>
  <c r="H93" i="1"/>
  <c r="AH93" i="1"/>
  <c r="AI93" i="1"/>
  <c r="AH198" i="1"/>
  <c r="F198" i="1"/>
  <c r="Y198" i="1"/>
  <c r="AI199" i="1"/>
  <c r="AH199" i="1"/>
  <c r="F199" i="1"/>
  <c r="Y199" i="1"/>
  <c r="H199" i="1"/>
  <c r="W291" i="1"/>
  <c r="Z291" i="1"/>
  <c r="AA291" i="1"/>
  <c r="M357" i="1"/>
  <c r="O357" i="1"/>
  <c r="W357" i="1"/>
  <c r="L357" i="1"/>
  <c r="N357" i="1"/>
  <c r="W360" i="1"/>
  <c r="R382" i="1"/>
  <c r="V382" i="1"/>
  <c r="V383" i="1"/>
  <c r="R383" i="1"/>
  <c r="S383" i="1"/>
  <c r="M383" i="1"/>
  <c r="L445" i="1"/>
  <c r="W445" i="1"/>
  <c r="L446" i="1"/>
  <c r="N446" i="1"/>
  <c r="M446" i="1"/>
  <c r="O446" i="1"/>
  <c r="M238" i="1"/>
  <c r="O238" i="1"/>
  <c r="R238" i="1"/>
  <c r="N238" i="1"/>
  <c r="X95" i="1"/>
  <c r="X323" i="1"/>
  <c r="X17" i="1"/>
  <c r="X373" i="1"/>
  <c r="AB439" i="1"/>
  <c r="AC439" i="1"/>
  <c r="AB273" i="1"/>
  <c r="AC273" i="1"/>
  <c r="U281" i="1"/>
  <c r="O250" i="1"/>
  <c r="AB119" i="1"/>
  <c r="AC119" i="1"/>
  <c r="W446" i="1"/>
  <c r="U233" i="1"/>
  <c r="W456" i="1"/>
  <c r="Z377" i="1"/>
  <c r="AA377" i="1"/>
  <c r="AD402" i="1"/>
  <c r="AE402" i="1"/>
  <c r="AI198" i="1"/>
  <c r="M235" i="1"/>
  <c r="O235" i="1"/>
  <c r="N358" i="1"/>
  <c r="V358" i="1"/>
  <c r="W358" i="1"/>
  <c r="N481" i="1"/>
  <c r="AA17" i="1"/>
  <c r="AD334" i="1"/>
  <c r="AE334" i="1"/>
  <c r="U334" i="1"/>
  <c r="T367" i="1"/>
  <c r="AD367" i="1"/>
  <c r="AE367" i="1"/>
  <c r="W156" i="1"/>
  <c r="W400" i="1"/>
  <c r="Z400" i="1"/>
  <c r="AA400" i="1"/>
  <c r="X400" i="1"/>
  <c r="S15" i="1"/>
  <c r="T15" i="1"/>
  <c r="U52" i="1"/>
  <c r="AD52" i="1"/>
  <c r="AE52" i="1"/>
  <c r="W281" i="1"/>
  <c r="AD281" i="1"/>
  <c r="AE281" i="1"/>
  <c r="Z458" i="1"/>
  <c r="AA458" i="1"/>
  <c r="W458" i="1"/>
  <c r="AA78" i="1"/>
  <c r="O28" i="1"/>
  <c r="AB28" i="1"/>
  <c r="AC28" i="1"/>
  <c r="AB21" i="1"/>
  <c r="AC21" i="1"/>
  <c r="O21" i="1"/>
  <c r="U17" i="1"/>
  <c r="U170" i="1"/>
  <c r="T172" i="1"/>
  <c r="T476" i="1"/>
  <c r="AD476" i="1"/>
  <c r="AE476" i="1"/>
  <c r="AB453" i="1"/>
  <c r="AC453" i="1"/>
  <c r="Z219" i="1"/>
  <c r="AA219" i="1"/>
  <c r="X402" i="1"/>
  <c r="W506" i="1"/>
  <c r="R451" i="1"/>
  <c r="S451" i="1"/>
  <c r="T451" i="1"/>
  <c r="AD451" i="1"/>
  <c r="AE451" i="1"/>
  <c r="R358" i="1"/>
  <c r="O75" i="1"/>
  <c r="AB75" i="1"/>
  <c r="AC75" i="1"/>
  <c r="T500" i="1"/>
  <c r="M54" i="1"/>
  <c r="X72" i="1"/>
  <c r="O373" i="1"/>
  <c r="M516" i="1"/>
  <c r="U516" i="1"/>
  <c r="R54" i="1"/>
  <c r="W106" i="1"/>
  <c r="Z106" i="1"/>
  <c r="AA106" i="1"/>
  <c r="W121" i="1"/>
  <c r="Z121" i="1"/>
  <c r="AA121" i="1"/>
  <c r="W147" i="1"/>
  <c r="Z147" i="1"/>
  <c r="AA147" i="1"/>
  <c r="AD183" i="1"/>
  <c r="AE183" i="1"/>
  <c r="W183" i="1"/>
  <c r="X183" i="1"/>
  <c r="Z183" i="1"/>
  <c r="AA183" i="1"/>
  <c r="W207" i="1"/>
  <c r="Z207" i="1"/>
  <c r="AA207" i="1"/>
  <c r="W227" i="1"/>
  <c r="Z227" i="1"/>
  <c r="AA227" i="1"/>
  <c r="Z247" i="1"/>
  <c r="AA247" i="1"/>
  <c r="W247" i="1"/>
  <c r="Z287" i="1"/>
  <c r="AA287" i="1"/>
  <c r="X287" i="1"/>
  <c r="AD369" i="1"/>
  <c r="AE369" i="1"/>
  <c r="X369" i="1"/>
  <c r="AH275" i="1"/>
  <c r="AH271" i="1"/>
  <c r="N482" i="1"/>
  <c r="M451" i="1"/>
  <c r="AB208" i="1"/>
  <c r="AC208" i="1"/>
  <c r="O208" i="1"/>
  <c r="O162" i="1"/>
  <c r="AB143" i="1"/>
  <c r="AC143" i="1"/>
  <c r="O143" i="1"/>
  <c r="O490" i="1"/>
  <c r="X430" i="1"/>
  <c r="U373" i="1"/>
  <c r="X8" i="1"/>
  <c r="O62" i="1"/>
  <c r="Z296" i="1"/>
  <c r="AA296" i="1"/>
  <c r="X474" i="1"/>
  <c r="U515" i="1"/>
  <c r="AE17" i="1"/>
  <c r="W18" i="1"/>
  <c r="O319" i="1"/>
  <c r="AC504" i="1"/>
  <c r="Z492" i="1"/>
  <c r="AA492" i="1"/>
  <c r="X219" i="1"/>
  <c r="W219" i="1"/>
  <c r="Y420" i="1"/>
  <c r="R19" i="1"/>
  <c r="S19" i="1"/>
  <c r="T19" i="1"/>
  <c r="N516" i="1"/>
  <c r="AH282" i="1"/>
  <c r="N437" i="1"/>
  <c r="R437" i="1"/>
  <c r="S437" i="1"/>
  <c r="T437" i="1"/>
  <c r="Z359" i="1"/>
  <c r="AA359" i="1"/>
  <c r="W235" i="1"/>
  <c r="O402" i="1"/>
  <c r="AB402" i="1"/>
  <c r="AC402" i="1"/>
  <c r="X398" i="1"/>
  <c r="S510" i="1"/>
  <c r="T510" i="1"/>
  <c r="AA18" i="1"/>
  <c r="O469" i="1"/>
  <c r="S475" i="1"/>
  <c r="T475" i="1"/>
  <c r="AB152" i="1"/>
  <c r="AC152" i="1"/>
  <c r="T320" i="1"/>
  <c r="W402" i="1"/>
  <c r="X308" i="1"/>
  <c r="U94" i="1"/>
  <c r="S403" i="1"/>
  <c r="T403" i="1"/>
  <c r="T376" i="1"/>
  <c r="AB85" i="1"/>
  <c r="AC85" i="1"/>
  <c r="O85" i="1"/>
  <c r="AB40" i="1"/>
  <c r="AC40" i="1"/>
  <c r="O40" i="1"/>
  <c r="L518" i="1"/>
  <c r="N518" i="1"/>
  <c r="M518" i="1"/>
  <c r="AB518" i="1"/>
  <c r="AC518" i="1"/>
  <c r="V501" i="1"/>
  <c r="M501" i="1"/>
  <c r="AB501" i="1"/>
  <c r="AC501" i="1"/>
  <c r="O187" i="1"/>
  <c r="M186" i="1"/>
  <c r="AB186" i="1"/>
  <c r="AC186" i="1"/>
  <c r="L186" i="1"/>
  <c r="N186" i="1"/>
  <c r="M185" i="1"/>
  <c r="O185" i="1"/>
  <c r="L185" i="1"/>
  <c r="N185" i="1"/>
  <c r="AB161" i="1"/>
  <c r="AC161" i="1"/>
  <c r="AB140" i="1"/>
  <c r="AC140" i="1"/>
  <c r="O140" i="1"/>
  <c r="M115" i="1"/>
  <c r="L115" i="1"/>
  <c r="N115" i="1"/>
  <c r="V104" i="1"/>
  <c r="M104" i="1"/>
  <c r="R86" i="1"/>
  <c r="S86" i="1"/>
  <c r="T86" i="1"/>
  <c r="U86" i="1"/>
  <c r="V86" i="1"/>
  <c r="W86" i="1"/>
  <c r="AB410" i="1"/>
  <c r="AC410" i="1"/>
  <c r="O410" i="1"/>
  <c r="O305" i="1"/>
  <c r="O159" i="1"/>
  <c r="AB159" i="1"/>
  <c r="AC159" i="1"/>
  <c r="V498" i="1"/>
  <c r="R498" i="1"/>
  <c r="S498" i="1"/>
  <c r="T498" i="1"/>
  <c r="V490" i="1"/>
  <c r="N490" i="1"/>
  <c r="S503" i="1"/>
  <c r="T503" i="1"/>
  <c r="AB318" i="1"/>
  <c r="AC318" i="1"/>
  <c r="O318" i="1"/>
  <c r="AB107" i="1"/>
  <c r="O107" i="1"/>
  <c r="O89" i="1"/>
  <c r="AB89" i="1"/>
  <c r="AC89" i="1"/>
  <c r="V374" i="1"/>
  <c r="Z374" i="1"/>
  <c r="AA374" i="1"/>
  <c r="M374" i="1"/>
  <c r="V337" i="1"/>
  <c r="M337" i="1"/>
  <c r="V336" i="1"/>
  <c r="M336" i="1"/>
  <c r="N374" i="1"/>
  <c r="N104" i="1"/>
  <c r="O411" i="1"/>
  <c r="O209" i="1"/>
  <c r="O172" i="1"/>
  <c r="O157" i="1"/>
  <c r="M141" i="1"/>
  <c r="O49" i="1"/>
  <c r="AB34" i="1"/>
  <c r="AC34" i="1"/>
  <c r="O15" i="1"/>
  <c r="M503" i="1"/>
  <c r="O503" i="1"/>
  <c r="W477" i="1"/>
  <c r="R210" i="1"/>
  <c r="R93" i="1"/>
  <c r="V93" i="1"/>
  <c r="AB86" i="1"/>
  <c r="AC86" i="1"/>
  <c r="AB81" i="1"/>
  <c r="AC81" i="1"/>
  <c r="AH327" i="1"/>
  <c r="F327" i="1"/>
  <c r="Y327" i="1"/>
  <c r="AB327" i="1"/>
  <c r="AC327" i="1"/>
  <c r="N376" i="1"/>
  <c r="N389" i="1"/>
  <c r="N103" i="1"/>
  <c r="Z6" i="1"/>
  <c r="AA6" i="1"/>
  <c r="AA115" i="1"/>
  <c r="V206" i="1"/>
  <c r="R206" i="1"/>
  <c r="S206" i="1"/>
  <c r="T206" i="1"/>
  <c r="U206" i="1"/>
  <c r="U143" i="1"/>
  <c r="Z83" i="1"/>
  <c r="AA83" i="1"/>
  <c r="AH289" i="1"/>
  <c r="AI289" i="1"/>
  <c r="H289" i="1"/>
  <c r="F378" i="1"/>
  <c r="Y378" i="1"/>
  <c r="Z378" i="1"/>
  <c r="AA378" i="1"/>
  <c r="AI378" i="1"/>
  <c r="AH378" i="1"/>
  <c r="N501" i="1"/>
  <c r="N337" i="1"/>
  <c r="N86" i="1"/>
  <c r="N56" i="1"/>
  <c r="N19" i="1"/>
  <c r="R501" i="1"/>
  <c r="S501" i="1"/>
  <c r="T501" i="1"/>
  <c r="V412" i="1"/>
  <c r="R412" i="1"/>
  <c r="V286" i="1"/>
  <c r="W286" i="1"/>
  <c r="R286" i="1"/>
  <c r="V226" i="1"/>
  <c r="R226" i="1"/>
  <c r="S226" i="1"/>
  <c r="T226" i="1"/>
  <c r="AD226" i="1"/>
  <c r="AE226" i="1"/>
  <c r="V146" i="1"/>
  <c r="R146" i="1"/>
  <c r="H401" i="1"/>
  <c r="AH401" i="1"/>
  <c r="F401" i="1"/>
  <c r="Y401" i="1"/>
  <c r="Z401" i="1"/>
  <c r="AA401" i="1"/>
  <c r="S470" i="1"/>
  <c r="T470" i="1"/>
  <c r="AD470" i="1"/>
  <c r="AE470" i="1"/>
  <c r="R463" i="1"/>
  <c r="S463" i="1"/>
  <c r="T463" i="1"/>
  <c r="Z301" i="1"/>
  <c r="AA301" i="1"/>
  <c r="S300" i="1"/>
  <c r="T300" i="1"/>
  <c r="R227" i="1"/>
  <c r="S227" i="1"/>
  <c r="T227" i="1"/>
  <c r="X227" i="1"/>
  <c r="R221" i="1"/>
  <c r="S221" i="1"/>
  <c r="T221" i="1"/>
  <c r="U221" i="1"/>
  <c r="Z189" i="1"/>
  <c r="AA189" i="1"/>
  <c r="R156" i="1"/>
  <c r="S156" i="1"/>
  <c r="T156" i="1"/>
  <c r="M103" i="1"/>
  <c r="O103" i="1"/>
  <c r="R63" i="1"/>
  <c r="S63" i="1"/>
  <c r="T63" i="1"/>
  <c r="R61" i="1"/>
  <c r="R59" i="1"/>
  <c r="S59" i="1"/>
  <c r="T59" i="1"/>
  <c r="U59" i="1"/>
  <c r="R9" i="1"/>
  <c r="S9" i="1"/>
  <c r="T9" i="1"/>
  <c r="U9" i="1"/>
  <c r="F290" i="1"/>
  <c r="Y290" i="1"/>
  <c r="AB290" i="1"/>
  <c r="AC290" i="1"/>
  <c r="AH290" i="1"/>
  <c r="R380" i="1"/>
  <c r="AH381" i="1"/>
  <c r="N403" i="1"/>
  <c r="R240" i="1"/>
  <c r="R458" i="1"/>
  <c r="S458" i="1"/>
  <c r="T458" i="1"/>
  <c r="X458" i="1"/>
  <c r="Z370" i="1"/>
  <c r="Z349" i="1"/>
  <c r="AA349" i="1"/>
  <c r="R348" i="1"/>
  <c r="S348" i="1"/>
  <c r="T348" i="1"/>
  <c r="U348" i="1"/>
  <c r="Z345" i="1"/>
  <c r="R319" i="1"/>
  <c r="S319" i="1"/>
  <c r="T319" i="1"/>
  <c r="AD319" i="1"/>
  <c r="AE319" i="1"/>
  <c r="R272" i="1"/>
  <c r="S272" i="1"/>
  <c r="T272" i="1"/>
  <c r="W253" i="1"/>
  <c r="Z229" i="1"/>
  <c r="R217" i="1"/>
  <c r="S217" i="1"/>
  <c r="T217" i="1"/>
  <c r="U217" i="1"/>
  <c r="M178" i="1"/>
  <c r="R161" i="1"/>
  <c r="S161" i="1"/>
  <c r="T161" i="1"/>
  <c r="AD161" i="1"/>
  <c r="AE161" i="1"/>
  <c r="R106" i="1"/>
  <c r="W55" i="1"/>
  <c r="R36" i="1"/>
  <c r="S36" i="1"/>
  <c r="T36" i="1"/>
  <c r="X36" i="1"/>
  <c r="Z34" i="1"/>
  <c r="AA34" i="1"/>
  <c r="Z329" i="1"/>
  <c r="AA329" i="1"/>
  <c r="M380" i="1"/>
  <c r="O380" i="1"/>
  <c r="R444" i="1"/>
  <c r="N242" i="1"/>
  <c r="M479" i="1"/>
  <c r="O479" i="1"/>
  <c r="Z435" i="1"/>
  <c r="AA435" i="1"/>
  <c r="R411" i="1"/>
  <c r="S411" i="1"/>
  <c r="T411" i="1"/>
  <c r="R391" i="1"/>
  <c r="S391" i="1"/>
  <c r="T391" i="1"/>
  <c r="R345" i="1"/>
  <c r="M315" i="1"/>
  <c r="O315" i="1"/>
  <c r="Z274" i="1"/>
  <c r="AA274" i="1"/>
  <c r="R187" i="1"/>
  <c r="S187" i="1"/>
  <c r="T187" i="1"/>
  <c r="AD187" i="1"/>
  <c r="AE187" i="1"/>
  <c r="R97" i="1"/>
  <c r="R76" i="1"/>
  <c r="S76" i="1"/>
  <c r="T76" i="1"/>
  <c r="R55" i="1"/>
  <c r="S55" i="1"/>
  <c r="T55" i="1"/>
  <c r="AD55" i="1"/>
  <c r="AE55" i="1"/>
  <c r="R192" i="1"/>
  <c r="S192" i="1"/>
  <c r="T192" i="1"/>
  <c r="R361" i="1"/>
  <c r="S361" i="1"/>
  <c r="T361" i="1"/>
  <c r="AB145" i="1"/>
  <c r="AC145" i="1"/>
  <c r="O145" i="1"/>
  <c r="AD220" i="1"/>
  <c r="AE220" i="1"/>
  <c r="X220" i="1"/>
  <c r="U220" i="1"/>
  <c r="W362" i="1"/>
  <c r="Z515" i="1"/>
  <c r="AA515" i="1"/>
  <c r="L269" i="1"/>
  <c r="N269" i="1"/>
  <c r="W269" i="1"/>
  <c r="AA269" i="1"/>
  <c r="U269" i="1"/>
  <c r="AE269" i="1"/>
  <c r="AD253" i="1"/>
  <c r="AE253" i="1"/>
  <c r="U253" i="1"/>
  <c r="X253" i="1"/>
  <c r="S178" i="1"/>
  <c r="T178" i="1"/>
  <c r="W174" i="1"/>
  <c r="S160" i="1"/>
  <c r="T160" i="1"/>
  <c r="R132" i="1"/>
  <c r="S132" i="1"/>
  <c r="T132" i="1"/>
  <c r="M132" i="1"/>
  <c r="V132" i="1"/>
  <c r="W127" i="1"/>
  <c r="AA127" i="1"/>
  <c r="M127" i="1"/>
  <c r="AB127" i="1"/>
  <c r="AC127" i="1"/>
  <c r="L127" i="1"/>
  <c r="N127" i="1"/>
  <c r="M117" i="1"/>
  <c r="V117" i="1"/>
  <c r="R117" i="1"/>
  <c r="V100" i="1"/>
  <c r="R100" i="1"/>
  <c r="S100" i="1"/>
  <c r="T100" i="1"/>
  <c r="M100" i="1"/>
  <c r="S64" i="1"/>
  <c r="T64" i="1"/>
  <c r="S60" i="1"/>
  <c r="T60" i="1"/>
  <c r="AD430" i="1"/>
  <c r="AE430" i="1"/>
  <c r="U122" i="1"/>
  <c r="X122" i="1"/>
  <c r="U96" i="1"/>
  <c r="X96" i="1"/>
  <c r="O322" i="1"/>
  <c r="AD323" i="1"/>
  <c r="AE323" i="1"/>
  <c r="U323" i="1"/>
  <c r="AD73" i="1"/>
  <c r="AE73" i="1"/>
  <c r="U73" i="1"/>
  <c r="O499" i="1"/>
  <c r="Y325" i="1"/>
  <c r="AB359" i="1"/>
  <c r="AC359" i="1"/>
  <c r="W296" i="1"/>
  <c r="X296" i="1"/>
  <c r="T340" i="1"/>
  <c r="U340" i="1"/>
  <c r="T66" i="1"/>
  <c r="U66" i="1"/>
  <c r="Z319" i="1"/>
  <c r="AA319" i="1"/>
  <c r="W319" i="1"/>
  <c r="T188" i="1"/>
  <c r="Z389" i="1"/>
  <c r="AA389" i="1"/>
  <c r="X389" i="1"/>
  <c r="AD389" i="1"/>
  <c r="AE389" i="1"/>
  <c r="AB317" i="1"/>
  <c r="AC317" i="1"/>
  <c r="O317" i="1"/>
  <c r="T27" i="1"/>
  <c r="U435" i="1"/>
  <c r="AD435" i="1"/>
  <c r="AE435" i="1"/>
  <c r="AD443" i="1"/>
  <c r="AE443" i="1"/>
  <c r="U443" i="1"/>
  <c r="X443" i="1"/>
  <c r="X470" i="1"/>
  <c r="AD249" i="1"/>
  <c r="AE249" i="1"/>
  <c r="U249" i="1"/>
  <c r="L282" i="1"/>
  <c r="N282" i="1"/>
  <c r="W282" i="1"/>
  <c r="M282" i="1"/>
  <c r="AB282" i="1"/>
  <c r="AC282" i="1"/>
  <c r="Y279" i="1"/>
  <c r="AD279" i="1"/>
  <c r="AE279" i="1"/>
  <c r="S279" i="1"/>
  <c r="T279" i="1"/>
  <c r="U279" i="1"/>
  <c r="Y270" i="1"/>
  <c r="Z270" i="1"/>
  <c r="AA270" i="1"/>
  <c r="S270" i="1"/>
  <c r="T270" i="1"/>
  <c r="X270" i="1"/>
  <c r="Y216" i="1"/>
  <c r="Z216" i="1"/>
  <c r="AA216" i="1"/>
  <c r="S216" i="1"/>
  <c r="T216" i="1"/>
  <c r="S189" i="1"/>
  <c r="T189" i="1"/>
  <c r="V145" i="1"/>
  <c r="R145" i="1"/>
  <c r="O142" i="1"/>
  <c r="W130" i="1"/>
  <c r="Z130" i="1"/>
  <c r="AA130" i="1"/>
  <c r="M116" i="1"/>
  <c r="AB116" i="1"/>
  <c r="AC116" i="1"/>
  <c r="L116" i="1"/>
  <c r="N116" i="1"/>
  <c r="Y87" i="1"/>
  <c r="Z87" i="1"/>
  <c r="AA87" i="1"/>
  <c r="S87" i="1"/>
  <c r="T87" i="1"/>
  <c r="Z61" i="1"/>
  <c r="AA61" i="1"/>
  <c r="W61" i="1"/>
  <c r="R58" i="1"/>
  <c r="M58" i="1"/>
  <c r="AB236" i="1"/>
  <c r="AC236" i="1"/>
  <c r="O236" i="1"/>
  <c r="Z362" i="1"/>
  <c r="AA362" i="1"/>
  <c r="T215" i="1"/>
  <c r="S173" i="1"/>
  <c r="T173" i="1"/>
  <c r="AB403" i="1"/>
  <c r="AC403" i="1"/>
  <c r="Z403" i="1"/>
  <c r="AA403" i="1"/>
  <c r="T128" i="1"/>
  <c r="W515" i="1"/>
  <c r="X249" i="1"/>
  <c r="W16" i="1"/>
  <c r="Z16" i="1"/>
  <c r="AA16" i="1"/>
  <c r="AB259" i="1"/>
  <c r="AC259" i="1"/>
  <c r="Z259" i="1"/>
  <c r="AA259" i="1"/>
  <c r="Z323" i="1"/>
  <c r="AA323" i="1"/>
  <c r="W494" i="1"/>
  <c r="AD8" i="1"/>
  <c r="AE8" i="1"/>
  <c r="W8" i="1"/>
  <c r="T109" i="1"/>
  <c r="X109" i="1"/>
  <c r="X171" i="1"/>
  <c r="U171" i="1"/>
  <c r="T479" i="1"/>
  <c r="Z358" i="1"/>
  <c r="AA358" i="1"/>
  <c r="W476" i="1"/>
  <c r="Z476" i="1"/>
  <c r="AA476" i="1"/>
  <c r="O399" i="1"/>
  <c r="AB399" i="1"/>
  <c r="AC399" i="1"/>
  <c r="T436" i="1"/>
  <c r="U226" i="1"/>
  <c r="O395" i="1"/>
  <c r="AB395" i="1"/>
  <c r="AC395" i="1"/>
  <c r="AD53" i="1"/>
  <c r="AE53" i="1"/>
  <c r="X53" i="1"/>
  <c r="AD400" i="1"/>
  <c r="AE400" i="1"/>
  <c r="U400" i="1"/>
  <c r="AD163" i="1"/>
  <c r="AE163" i="1"/>
  <c r="X163" i="1"/>
  <c r="Y356" i="1"/>
  <c r="U74" i="1"/>
  <c r="AD74" i="1"/>
  <c r="AE74" i="1"/>
  <c r="S104" i="1"/>
  <c r="T104" i="1"/>
  <c r="T115" i="1"/>
  <c r="Z143" i="1"/>
  <c r="AA143" i="1"/>
  <c r="W143" i="1"/>
  <c r="U222" i="1"/>
  <c r="X222" i="1"/>
  <c r="U231" i="1"/>
  <c r="X231" i="1"/>
  <c r="X322" i="1"/>
  <c r="AD322" i="1"/>
  <c r="AE322" i="1"/>
  <c r="O258" i="1"/>
  <c r="AB258" i="1"/>
  <c r="AC258" i="1"/>
  <c r="T99" i="1"/>
  <c r="AD285" i="1"/>
  <c r="AE285" i="1"/>
  <c r="X285" i="1"/>
  <c r="U209" i="1"/>
  <c r="AD209" i="1"/>
  <c r="AE209" i="1"/>
  <c r="R283" i="1"/>
  <c r="M283" i="1"/>
  <c r="V283" i="1"/>
  <c r="M270" i="1"/>
  <c r="W270" i="1"/>
  <c r="L270" i="1"/>
  <c r="N270" i="1"/>
  <c r="AB251" i="1"/>
  <c r="AC251" i="1"/>
  <c r="Z251" i="1"/>
  <c r="AA251" i="1"/>
  <c r="L216" i="1"/>
  <c r="N216" i="1"/>
  <c r="W216" i="1"/>
  <c r="M216" i="1"/>
  <c r="V205" i="1"/>
  <c r="M205" i="1"/>
  <c r="R205" i="1"/>
  <c r="V204" i="1"/>
  <c r="M204" i="1"/>
  <c r="R204" i="1"/>
  <c r="S204" i="1"/>
  <c r="T204" i="1"/>
  <c r="R177" i="1"/>
  <c r="V177" i="1"/>
  <c r="M177" i="1"/>
  <c r="N177" i="1"/>
  <c r="T159" i="1"/>
  <c r="AD159" i="1"/>
  <c r="AE159" i="1"/>
  <c r="S159" i="1"/>
  <c r="O144" i="1"/>
  <c r="U144" i="1"/>
  <c r="AB144" i="1"/>
  <c r="AC144" i="1"/>
  <c r="Z131" i="1"/>
  <c r="AA131" i="1"/>
  <c r="W131" i="1"/>
  <c r="AD131" i="1"/>
  <c r="AE131" i="1"/>
  <c r="V118" i="1"/>
  <c r="R118" i="1"/>
  <c r="S118" i="1"/>
  <c r="T118" i="1"/>
  <c r="M118" i="1"/>
  <c r="M83" i="1"/>
  <c r="W83" i="1"/>
  <c r="L83" i="1"/>
  <c r="N83" i="1"/>
  <c r="L80" i="1"/>
  <c r="N80" i="1"/>
  <c r="M80" i="1"/>
  <c r="U80" i="1"/>
  <c r="W80" i="1"/>
  <c r="AD296" i="1"/>
  <c r="AE296" i="1"/>
  <c r="Z439" i="1"/>
  <c r="AA439" i="1"/>
  <c r="AD318" i="1"/>
  <c r="AE318" i="1"/>
  <c r="W254" i="1"/>
  <c r="X269" i="1"/>
  <c r="Y372" i="1"/>
  <c r="Z372" i="1"/>
  <c r="AA372" i="1"/>
  <c r="T492" i="1"/>
  <c r="U353" i="1"/>
  <c r="O353" i="1"/>
  <c r="AB421" i="1"/>
  <c r="AC421" i="1"/>
  <c r="AB397" i="1"/>
  <c r="AC397" i="1"/>
  <c r="O397" i="1"/>
  <c r="T81" i="1"/>
  <c r="O489" i="1"/>
  <c r="AB489" i="1"/>
  <c r="AC489" i="1"/>
  <c r="AB154" i="1"/>
  <c r="AC154" i="1"/>
  <c r="O154" i="1"/>
  <c r="N236" i="1"/>
  <c r="O87" i="1"/>
  <c r="T6" i="1"/>
  <c r="S257" i="1"/>
  <c r="T257" i="1"/>
  <c r="AB249" i="1"/>
  <c r="AC249" i="1"/>
  <c r="O249" i="1"/>
  <c r="Z425" i="1"/>
  <c r="AA425" i="1"/>
  <c r="W425" i="1"/>
  <c r="S429" i="1"/>
  <c r="T429" i="1"/>
  <c r="U273" i="1"/>
  <c r="Z66" i="1"/>
  <c r="AA66" i="1"/>
  <c r="U50" i="1"/>
  <c r="O348" i="1"/>
  <c r="U111" i="1"/>
  <c r="O95" i="1"/>
  <c r="T315" i="1"/>
  <c r="X315" i="1"/>
  <c r="AB63" i="1"/>
  <c r="AC63" i="1"/>
  <c r="AB413" i="1"/>
  <c r="AC413" i="1"/>
  <c r="AB394" i="1"/>
  <c r="AC394" i="1"/>
  <c r="AB494" i="1"/>
  <c r="AC494" i="1"/>
  <c r="X334" i="1"/>
  <c r="W318" i="1"/>
  <c r="AD121" i="1"/>
  <c r="AE121" i="1"/>
  <c r="S382" i="1"/>
  <c r="T382" i="1"/>
  <c r="AD395" i="1"/>
  <c r="AE395" i="1"/>
  <c r="W359" i="1"/>
  <c r="S70" i="1"/>
  <c r="T70" i="1"/>
  <c r="X33" i="1"/>
  <c r="W89" i="1"/>
  <c r="Z89" i="1"/>
  <c r="AA89" i="1"/>
  <c r="T274" i="1"/>
  <c r="Z491" i="1"/>
  <c r="AA491" i="1"/>
  <c r="W488" i="1"/>
  <c r="M488" i="1"/>
  <c r="AB488" i="1"/>
  <c r="AC488" i="1"/>
  <c r="L488" i="1"/>
  <c r="N488" i="1"/>
  <c r="L487" i="1"/>
  <c r="N487" i="1"/>
  <c r="M456" i="1"/>
  <c r="AB456" i="1"/>
  <c r="AC456" i="1"/>
  <c r="L456" i="1"/>
  <c r="N456" i="1"/>
  <c r="R415" i="1"/>
  <c r="M415" i="1"/>
  <c r="V414" i="1"/>
  <c r="N414" i="1"/>
  <c r="M414" i="1"/>
  <c r="S412" i="1"/>
  <c r="T412" i="1"/>
  <c r="X412" i="1"/>
  <c r="U225" i="1"/>
  <c r="AD225" i="1"/>
  <c r="AE225" i="1"/>
  <c r="S424" i="1"/>
  <c r="T424" i="1"/>
  <c r="S399" i="1"/>
  <c r="T399" i="1"/>
  <c r="Z161" i="1"/>
  <c r="AA161" i="1"/>
  <c r="AD9" i="1"/>
  <c r="AE9" i="1"/>
  <c r="AD301" i="1"/>
  <c r="AE301" i="1"/>
  <c r="Y517" i="1"/>
  <c r="S517" i="1"/>
  <c r="T517" i="1"/>
  <c r="M517" i="1"/>
  <c r="L517" i="1"/>
  <c r="N517" i="1"/>
  <c r="V499" i="1"/>
  <c r="R499" i="1"/>
  <c r="S499" i="1"/>
  <c r="T499" i="1"/>
  <c r="U499" i="1"/>
  <c r="M498" i="1"/>
  <c r="L498" i="1"/>
  <c r="N498" i="1"/>
  <c r="N237" i="1"/>
  <c r="S250" i="1"/>
  <c r="T250" i="1"/>
  <c r="S83" i="1"/>
  <c r="T83" i="1"/>
  <c r="AD83" i="1"/>
  <c r="AE83" i="1"/>
  <c r="S241" i="1"/>
  <c r="T241" i="1"/>
  <c r="S239" i="1"/>
  <c r="T239" i="1"/>
  <c r="W404" i="1"/>
  <c r="Z404" i="1"/>
  <c r="AA404" i="1"/>
  <c r="T185" i="1"/>
  <c r="AD185" i="1"/>
  <c r="AE185" i="1"/>
  <c r="T34" i="1"/>
  <c r="T174" i="1"/>
  <c r="AD174" i="1"/>
  <c r="AE174" i="1"/>
  <c r="Z139" i="1"/>
  <c r="AA139" i="1"/>
  <c r="W139" i="1"/>
  <c r="AD222" i="1"/>
  <c r="AE222" i="1"/>
  <c r="X272" i="1"/>
  <c r="AD227" i="1"/>
  <c r="AE227" i="1"/>
  <c r="O501" i="1"/>
  <c r="M463" i="1"/>
  <c r="AB416" i="1"/>
  <c r="AC416" i="1"/>
  <c r="AB312" i="1"/>
  <c r="AC312" i="1"/>
  <c r="O312" i="1"/>
  <c r="AB247" i="1"/>
  <c r="AC247" i="1"/>
  <c r="O247" i="1"/>
  <c r="AB226" i="1"/>
  <c r="AC226" i="1"/>
  <c r="O226" i="1"/>
  <c r="AB42" i="1"/>
  <c r="AC42" i="1"/>
  <c r="O42" i="1"/>
  <c r="AB10" i="1"/>
  <c r="O10" i="1"/>
  <c r="M500" i="1"/>
  <c r="W500" i="1"/>
  <c r="L500" i="1"/>
  <c r="N500" i="1"/>
  <c r="W489" i="1"/>
  <c r="Z489" i="1"/>
  <c r="AA489" i="1"/>
  <c r="Z462" i="1"/>
  <c r="AA462" i="1"/>
  <c r="W462" i="1"/>
  <c r="O416" i="1"/>
  <c r="W416" i="1"/>
  <c r="L416" i="1"/>
  <c r="N416" i="1"/>
  <c r="R366" i="1"/>
  <c r="M366" i="1"/>
  <c r="M352" i="1"/>
  <c r="L352" i="1"/>
  <c r="N352" i="1"/>
  <c r="W352" i="1"/>
  <c r="O351" i="1"/>
  <c r="W351" i="1"/>
  <c r="V350" i="1"/>
  <c r="W350" i="1"/>
  <c r="M350" i="1"/>
  <c r="M345" i="1"/>
  <c r="W345" i="1"/>
  <c r="L345" i="1"/>
  <c r="N345" i="1"/>
  <c r="M341" i="1"/>
  <c r="L341" i="1"/>
  <c r="N341" i="1"/>
  <c r="O340" i="1"/>
  <c r="N340" i="1"/>
  <c r="W339" i="1"/>
  <c r="Z339" i="1"/>
  <c r="AA339" i="1"/>
  <c r="R304" i="1"/>
  <c r="V304" i="1"/>
  <c r="R303" i="1"/>
  <c r="V303" i="1"/>
  <c r="V302" i="1"/>
  <c r="M302" i="1"/>
  <c r="N302" i="1"/>
  <c r="M286" i="1"/>
  <c r="O286" i="1"/>
  <c r="L286" i="1"/>
  <c r="N286" i="1"/>
  <c r="L285" i="1"/>
  <c r="N285" i="1"/>
  <c r="W285" i="1"/>
  <c r="X121" i="1"/>
  <c r="N100" i="1"/>
  <c r="O129" i="1"/>
  <c r="AB129" i="1"/>
  <c r="AC129" i="1"/>
  <c r="AB115" i="1"/>
  <c r="AC115" i="1"/>
  <c r="O115" i="1"/>
  <c r="AB71" i="1"/>
  <c r="AC71" i="1"/>
  <c r="O71" i="1"/>
  <c r="AB36" i="1"/>
  <c r="AC36" i="1"/>
  <c r="O36" i="1"/>
  <c r="AB30" i="1"/>
  <c r="AC30" i="1"/>
  <c r="O30" i="1"/>
  <c r="Z504" i="1"/>
  <c r="AA504" i="1"/>
  <c r="W504" i="1"/>
  <c r="V502" i="1"/>
  <c r="M502" i="1"/>
  <c r="Z451" i="1"/>
  <c r="AA451" i="1"/>
  <c r="W451" i="1"/>
  <c r="L433" i="1"/>
  <c r="N433" i="1"/>
  <c r="W433" i="1"/>
  <c r="W369" i="1"/>
  <c r="M369" i="1"/>
  <c r="U369" i="1"/>
  <c r="L369" i="1"/>
  <c r="N369" i="1"/>
  <c r="N283" i="1"/>
  <c r="N205" i="1"/>
  <c r="N58" i="1"/>
  <c r="AB254" i="1"/>
  <c r="AC254" i="1"/>
  <c r="O254" i="1"/>
  <c r="AB231" i="1"/>
  <c r="AC231" i="1"/>
  <c r="O231" i="1"/>
  <c r="O121" i="1"/>
  <c r="AB121" i="1"/>
  <c r="AC121" i="1"/>
  <c r="AB70" i="1"/>
  <c r="AC70" i="1"/>
  <c r="AB51" i="1"/>
  <c r="AC51" i="1"/>
  <c r="O51" i="1"/>
  <c r="R486" i="1"/>
  <c r="S486" i="1"/>
  <c r="T486" i="1"/>
  <c r="V486" i="1"/>
  <c r="W486" i="1"/>
  <c r="V465" i="1"/>
  <c r="M465" i="1"/>
  <c r="Z453" i="1"/>
  <c r="AA453" i="1"/>
  <c r="W453" i="1"/>
  <c r="M452" i="1"/>
  <c r="L452" i="1"/>
  <c r="N452" i="1"/>
  <c r="V388" i="1"/>
  <c r="R388" i="1"/>
  <c r="S388" i="1"/>
  <c r="T388" i="1"/>
  <c r="V387" i="1"/>
  <c r="M387" i="1"/>
  <c r="AD89" i="1"/>
  <c r="AE89" i="1"/>
  <c r="N478" i="1"/>
  <c r="N366" i="1"/>
  <c r="N350" i="1"/>
  <c r="N303" i="1"/>
  <c r="N204" i="1"/>
  <c r="N132" i="1"/>
  <c r="AB467" i="1"/>
  <c r="AC467" i="1"/>
  <c r="O253" i="1"/>
  <c r="R511" i="1"/>
  <c r="S511" i="1"/>
  <c r="T511" i="1"/>
  <c r="R490" i="1"/>
  <c r="R488" i="1"/>
  <c r="R482" i="1"/>
  <c r="S482" i="1"/>
  <c r="T482" i="1"/>
  <c r="W474" i="1"/>
  <c r="R464" i="1"/>
  <c r="R416" i="1"/>
  <c r="S416" i="1"/>
  <c r="T416" i="1"/>
  <c r="R394" i="1"/>
  <c r="M392" i="1"/>
  <c r="Z391" i="1"/>
  <c r="AA391" i="1"/>
  <c r="Z390" i="1"/>
  <c r="AA390" i="1"/>
  <c r="M388" i="1"/>
  <c r="Z348" i="1"/>
  <c r="AA348" i="1"/>
  <c r="S347" i="1"/>
  <c r="T347" i="1"/>
  <c r="S345" i="1"/>
  <c r="T345" i="1"/>
  <c r="Z340" i="1"/>
  <c r="AA340" i="1"/>
  <c r="R317" i="1"/>
  <c r="S317" i="1"/>
  <c r="T317" i="1"/>
  <c r="V175" i="1"/>
  <c r="R175" i="1"/>
  <c r="S175" i="1"/>
  <c r="T175" i="1"/>
  <c r="U175" i="1"/>
  <c r="Z163" i="1"/>
  <c r="AA163" i="1"/>
  <c r="N499" i="1"/>
  <c r="N465" i="1"/>
  <c r="N387" i="1"/>
  <c r="N349" i="1"/>
  <c r="N190" i="1"/>
  <c r="N142" i="1"/>
  <c r="N118" i="1"/>
  <c r="AB230" i="1"/>
  <c r="AC230" i="1"/>
  <c r="Z518" i="1"/>
  <c r="AA518" i="1"/>
  <c r="Z477" i="1"/>
  <c r="AA477" i="1"/>
  <c r="R466" i="1"/>
  <c r="V466" i="1"/>
  <c r="R465" i="1"/>
  <c r="S465" i="1"/>
  <c r="T465" i="1"/>
  <c r="R271" i="1"/>
  <c r="V271" i="1"/>
  <c r="V230" i="1"/>
  <c r="R230" i="1"/>
  <c r="V153" i="1"/>
  <c r="R153" i="1"/>
  <c r="S153" i="1"/>
  <c r="T153" i="1"/>
  <c r="U153" i="1"/>
  <c r="M257" i="1"/>
  <c r="O257" i="1"/>
  <c r="L257" i="1"/>
  <c r="N257" i="1"/>
  <c r="R195" i="1"/>
  <c r="V195" i="1"/>
  <c r="AI326" i="1"/>
  <c r="H326" i="1"/>
  <c r="M328" i="1"/>
  <c r="L328" i="1"/>
  <c r="N328" i="1"/>
  <c r="N502" i="1"/>
  <c r="N486" i="1"/>
  <c r="N392" i="1"/>
  <c r="N371" i="1"/>
  <c r="N145" i="1"/>
  <c r="N117" i="1"/>
  <c r="AA352" i="1"/>
  <c r="W518" i="1"/>
  <c r="R491" i="1"/>
  <c r="S491" i="1"/>
  <c r="T491" i="1"/>
  <c r="AD491" i="1"/>
  <c r="AE491" i="1"/>
  <c r="R453" i="1"/>
  <c r="R387" i="1"/>
  <c r="S387" i="1"/>
  <c r="T387" i="1"/>
  <c r="R306" i="1"/>
  <c r="S306" i="1"/>
  <c r="T306" i="1"/>
  <c r="U306" i="1"/>
  <c r="V306" i="1"/>
  <c r="R302" i="1"/>
  <c r="V275" i="1"/>
  <c r="R275" i="1"/>
  <c r="V186" i="1"/>
  <c r="R186" i="1"/>
  <c r="V21" i="1"/>
  <c r="R21" i="1"/>
  <c r="Z174" i="1"/>
  <c r="AA174" i="1"/>
  <c r="R468" i="1"/>
  <c r="S468" i="1"/>
  <c r="T468" i="1"/>
  <c r="R467" i="1"/>
  <c r="S467" i="1"/>
  <c r="T467" i="1"/>
  <c r="U467" i="1"/>
  <c r="R450" i="1"/>
  <c r="Z369" i="1"/>
  <c r="AA369" i="1"/>
  <c r="R341" i="1"/>
  <c r="S341" i="1"/>
  <c r="T341" i="1"/>
  <c r="R337" i="1"/>
  <c r="S337" i="1"/>
  <c r="T337" i="1"/>
  <c r="W308" i="1"/>
  <c r="M307" i="1"/>
  <c r="M301" i="1"/>
  <c r="U301" i="1"/>
  <c r="V217" i="1"/>
  <c r="R176" i="1"/>
  <c r="S176" i="1"/>
  <c r="T176" i="1"/>
  <c r="X176" i="1"/>
  <c r="R164" i="1"/>
  <c r="AB103" i="1"/>
  <c r="AC103" i="1"/>
  <c r="R260" i="1"/>
  <c r="V260" i="1"/>
  <c r="Z260" i="1"/>
  <c r="AA260" i="1"/>
  <c r="S291" i="1"/>
  <c r="T291" i="1"/>
  <c r="R325" i="1"/>
  <c r="S325" i="1"/>
  <c r="T325" i="1"/>
  <c r="V325" i="1"/>
  <c r="W325" i="1"/>
  <c r="M355" i="1"/>
  <c r="R356" i="1"/>
  <c r="S356" i="1"/>
  <c r="T356" i="1"/>
  <c r="V356" i="1"/>
  <c r="V420" i="1"/>
  <c r="M420" i="1"/>
  <c r="AB420" i="1"/>
  <c r="AC420" i="1"/>
  <c r="R421" i="1"/>
  <c r="M445" i="1"/>
  <c r="AI445" i="1"/>
  <c r="AH445" i="1"/>
  <c r="F445" i="1"/>
  <c r="V241" i="1"/>
  <c r="M241" i="1"/>
  <c r="AB241" i="1"/>
  <c r="R84" i="1"/>
  <c r="R7" i="1"/>
  <c r="S7" i="1"/>
  <c r="T7" i="1"/>
  <c r="U7" i="1"/>
  <c r="V7" i="1"/>
  <c r="V256" i="1"/>
  <c r="W256" i="1"/>
  <c r="R256" i="1"/>
  <c r="M192" i="1"/>
  <c r="O192" i="1"/>
  <c r="L192" i="1"/>
  <c r="N192" i="1"/>
  <c r="V193" i="1"/>
  <c r="W193" i="1"/>
  <c r="R193" i="1"/>
  <c r="R197" i="1"/>
  <c r="S197" i="1"/>
  <c r="T197" i="1"/>
  <c r="V197" i="1"/>
  <c r="W197" i="1"/>
  <c r="L290" i="1"/>
  <c r="N290" i="1"/>
  <c r="F292" i="1"/>
  <c r="Y292" i="1"/>
  <c r="AB292" i="1"/>
  <c r="AC292" i="1"/>
  <c r="AH292" i="1"/>
  <c r="H292" i="1"/>
  <c r="H355" i="1"/>
  <c r="AH355" i="1"/>
  <c r="F355" i="1"/>
  <c r="Y355" i="1"/>
  <c r="Z355" i="1"/>
  <c r="AA355" i="1"/>
  <c r="L421" i="1"/>
  <c r="N421" i="1"/>
  <c r="F441" i="1"/>
  <c r="AI441" i="1"/>
  <c r="AH441" i="1"/>
  <c r="AH442" i="1"/>
  <c r="F442" i="1"/>
  <c r="AA338" i="1"/>
  <c r="AB334" i="1"/>
  <c r="AC334" i="1"/>
  <c r="Z317" i="1"/>
  <c r="AA317" i="1"/>
  <c r="R313" i="1"/>
  <c r="M304" i="1"/>
  <c r="AB304" i="1"/>
  <c r="AC304" i="1"/>
  <c r="R268" i="1"/>
  <c r="S268" i="1"/>
  <c r="T268" i="1"/>
  <c r="R252" i="1"/>
  <c r="R247" i="1"/>
  <c r="S247" i="1"/>
  <c r="T247" i="1"/>
  <c r="R211" i="1"/>
  <c r="S211" i="1"/>
  <c r="T211" i="1"/>
  <c r="V51" i="1"/>
  <c r="R51" i="1"/>
  <c r="S51" i="1"/>
  <c r="T51" i="1"/>
  <c r="U51" i="1"/>
  <c r="V40" i="1"/>
  <c r="R40" i="1"/>
  <c r="S40" i="1"/>
  <c r="T40" i="1"/>
  <c r="AI260" i="1"/>
  <c r="AH260" i="1"/>
  <c r="Z262" i="1"/>
  <c r="AA262" i="1"/>
  <c r="S292" i="1"/>
  <c r="T292" i="1"/>
  <c r="X292" i="1"/>
  <c r="R324" i="1"/>
  <c r="V324" i="1"/>
  <c r="V327" i="1"/>
  <c r="R327" i="1"/>
  <c r="F419" i="1"/>
  <c r="AH419" i="1"/>
  <c r="AA38" i="1"/>
  <c r="R31" i="1"/>
  <c r="S31" i="1"/>
  <c r="T31" i="1"/>
  <c r="U31" i="1"/>
  <c r="R26" i="1"/>
  <c r="V20" i="1"/>
  <c r="M260" i="1"/>
  <c r="AH192" i="1"/>
  <c r="M295" i="1"/>
  <c r="O295" i="1"/>
  <c r="N356" i="1"/>
  <c r="M356" i="1"/>
  <c r="AH399" i="1"/>
  <c r="R423" i="1"/>
  <c r="N442" i="1"/>
  <c r="F235" i="1"/>
  <c r="Y235" i="1"/>
  <c r="Z235" i="1"/>
  <c r="AA235" i="1"/>
  <c r="R242" i="1"/>
  <c r="Z98" i="1"/>
  <c r="AA98" i="1"/>
  <c r="R85" i="1"/>
  <c r="S85" i="1"/>
  <c r="T85" i="1"/>
  <c r="V59" i="1"/>
  <c r="Z50" i="1"/>
  <c r="AA50" i="1"/>
  <c r="R43" i="1"/>
  <c r="R42" i="1"/>
  <c r="S42" i="1"/>
  <c r="T42" i="1"/>
  <c r="R39" i="1"/>
  <c r="S39" i="1"/>
  <c r="Z19" i="1"/>
  <c r="AA19" i="1"/>
  <c r="V192" i="1"/>
  <c r="Z192" i="1"/>
  <c r="AA192" i="1"/>
  <c r="M194" i="1"/>
  <c r="O194" i="1"/>
  <c r="AH195" i="1"/>
  <c r="AH197" i="1"/>
  <c r="F289" i="1"/>
  <c r="M289" i="1"/>
  <c r="AH324" i="1"/>
  <c r="L355" i="1"/>
  <c r="N355" i="1"/>
  <c r="R355" i="1"/>
  <c r="R107" i="1"/>
  <c r="R105" i="1"/>
  <c r="S105" i="1"/>
  <c r="T105" i="1"/>
  <c r="U105" i="1"/>
  <c r="AA49" i="1"/>
  <c r="W37" i="1"/>
  <c r="R22" i="1"/>
  <c r="S22" i="1"/>
  <c r="T22" i="1"/>
  <c r="R18" i="1"/>
  <c r="R293" i="1"/>
  <c r="R440" i="1"/>
  <c r="S440" i="1"/>
  <c r="T440" i="1"/>
  <c r="N445" i="1"/>
  <c r="X254" i="1"/>
  <c r="U254" i="1"/>
  <c r="AD254" i="1"/>
  <c r="AE254" i="1"/>
  <c r="AD368" i="1"/>
  <c r="AE368" i="1"/>
  <c r="U368" i="1"/>
  <c r="X368" i="1"/>
  <c r="U75" i="1"/>
  <c r="AD75" i="1"/>
  <c r="AE75" i="1"/>
  <c r="X75" i="1"/>
  <c r="U19" i="1"/>
  <c r="AD19" i="1"/>
  <c r="AE19" i="1"/>
  <c r="X19" i="1"/>
  <c r="U346" i="1"/>
  <c r="X346" i="1"/>
  <c r="AD346" i="1"/>
  <c r="AE346" i="1"/>
  <c r="U55" i="1"/>
  <c r="U284" i="1"/>
  <c r="X284" i="1"/>
  <c r="AD284" i="1"/>
  <c r="AE284" i="1"/>
  <c r="AD315" i="1"/>
  <c r="AE315" i="1"/>
  <c r="U109" i="1"/>
  <c r="U455" i="1"/>
  <c r="X455" i="1"/>
  <c r="AD455" i="1"/>
  <c r="AE455" i="1"/>
  <c r="X248" i="1"/>
  <c r="AD248" i="1"/>
  <c r="AE248" i="1"/>
  <c r="U248" i="1"/>
  <c r="AB197" i="1"/>
  <c r="AC197" i="1"/>
  <c r="X204" i="1"/>
  <c r="U456" i="1"/>
  <c r="X456" i="1"/>
  <c r="AD456" i="1"/>
  <c r="AE456" i="1"/>
  <c r="AD80" i="1"/>
  <c r="AE80" i="1"/>
  <c r="X80" i="1"/>
  <c r="U371" i="1"/>
  <c r="AD371" i="1"/>
  <c r="AE371" i="1"/>
  <c r="X371" i="1"/>
  <c r="X457" i="1"/>
  <c r="U457" i="1"/>
  <c r="AD457" i="1"/>
  <c r="AE457" i="1"/>
  <c r="AD36" i="1"/>
  <c r="AE36" i="1"/>
  <c r="U152" i="1"/>
  <c r="Z421" i="1"/>
  <c r="AA421" i="1"/>
  <c r="U258" i="1"/>
  <c r="U322" i="1"/>
  <c r="AD231" i="1"/>
  <c r="AE231" i="1"/>
  <c r="AD96" i="1"/>
  <c r="AE96" i="1"/>
  <c r="S259" i="1"/>
  <c r="T259" i="1"/>
  <c r="S377" i="1"/>
  <c r="T377" i="1"/>
  <c r="S129" i="1"/>
  <c r="T129" i="1"/>
  <c r="AB481" i="1"/>
  <c r="AC481" i="1"/>
  <c r="X494" i="1"/>
  <c r="U63" i="1"/>
  <c r="AB257" i="1"/>
  <c r="AC257" i="1"/>
  <c r="O422" i="1"/>
  <c r="AB105" i="1"/>
  <c r="AC105" i="1"/>
  <c r="AB368" i="1"/>
  <c r="AC368" i="1"/>
  <c r="O368" i="1"/>
  <c r="AB192" i="1"/>
  <c r="AC192" i="1"/>
  <c r="O164" i="1"/>
  <c r="AB164" i="1"/>
  <c r="AC164" i="1"/>
  <c r="O457" i="1"/>
  <c r="AB457" i="1"/>
  <c r="AC457" i="1"/>
  <c r="O16" i="1"/>
  <c r="AB16" i="1"/>
  <c r="AC16" i="1"/>
  <c r="O491" i="1"/>
  <c r="AB491" i="1"/>
  <c r="AC491" i="1"/>
  <c r="O359" i="1"/>
  <c r="AB171" i="1"/>
  <c r="AC171" i="1"/>
  <c r="Z171" i="1"/>
  <c r="AA171" i="1"/>
  <c r="AB269" i="1"/>
  <c r="AC269" i="1"/>
  <c r="O269" i="1"/>
  <c r="U229" i="1"/>
  <c r="AD229" i="1"/>
  <c r="AE229" i="1"/>
  <c r="X229" i="1"/>
  <c r="Y221" i="1"/>
  <c r="AB221" i="1"/>
  <c r="AC221" i="1"/>
  <c r="U336" i="1"/>
  <c r="AD32" i="1"/>
  <c r="AE32" i="1"/>
  <c r="X32" i="1"/>
  <c r="X431" i="1"/>
  <c r="U431" i="1"/>
  <c r="X12" i="1"/>
  <c r="U12" i="1"/>
  <c r="O233" i="1"/>
  <c r="AB430" i="1"/>
  <c r="AC430" i="1"/>
  <c r="AD336" i="1"/>
  <c r="AE336" i="1"/>
  <c r="AD30" i="1"/>
  <c r="AE30" i="1"/>
  <c r="U30" i="1"/>
  <c r="X154" i="1"/>
  <c r="U154" i="1"/>
  <c r="AD10" i="1"/>
  <c r="AE10" i="1"/>
  <c r="U10" i="1"/>
  <c r="X367" i="1"/>
  <c r="O274" i="1"/>
  <c r="AB170" i="1"/>
  <c r="AC170" i="1"/>
  <c r="O170" i="1"/>
  <c r="X30" i="1"/>
  <c r="X305" i="1"/>
  <c r="AD307" i="1"/>
  <c r="AE307" i="1"/>
  <c r="W419" i="1"/>
  <c r="Z361" i="1"/>
  <c r="AA361" i="1"/>
  <c r="U29" i="1"/>
  <c r="U13" i="1"/>
  <c r="X13" i="1"/>
  <c r="T420" i="1"/>
  <c r="S381" i="1"/>
  <c r="T381" i="1"/>
  <c r="Z398" i="1"/>
  <c r="AA398" i="1"/>
  <c r="AD398" i="1"/>
  <c r="AE398" i="1"/>
  <c r="S65" i="1"/>
  <c r="T65" i="1"/>
  <c r="AD218" i="1"/>
  <c r="AE218" i="1"/>
  <c r="Z218" i="1"/>
  <c r="AA218" i="1"/>
  <c r="X223" i="1"/>
  <c r="AB369" i="1"/>
  <c r="AC369" i="1"/>
  <c r="O131" i="1"/>
  <c r="AB131" i="1"/>
  <c r="AC131" i="1"/>
  <c r="V514" i="1"/>
  <c r="R514" i="1"/>
  <c r="V513" i="1"/>
  <c r="R513" i="1"/>
  <c r="M513" i="1"/>
  <c r="Z511" i="1"/>
  <c r="AA511" i="1"/>
  <c r="W511" i="1"/>
  <c r="V510" i="1"/>
  <c r="M510" i="1"/>
  <c r="V432" i="1"/>
  <c r="R432" i="1"/>
  <c r="M432" i="1"/>
  <c r="AA395" i="1"/>
  <c r="AB207" i="1"/>
  <c r="AC207" i="1"/>
  <c r="O207" i="1"/>
  <c r="AA470" i="1"/>
  <c r="L470" i="1"/>
  <c r="N470" i="1"/>
  <c r="W470" i="1"/>
  <c r="M470" i="1"/>
  <c r="T28" i="1"/>
  <c r="N510" i="1"/>
  <c r="M480" i="1"/>
  <c r="L480" i="1"/>
  <c r="N480" i="1"/>
  <c r="V478" i="1"/>
  <c r="R478" i="1"/>
  <c r="M478" i="1"/>
  <c r="Y486" i="1"/>
  <c r="AB285" i="1"/>
  <c r="AC285" i="1"/>
  <c r="AB176" i="1"/>
  <c r="AC176" i="1"/>
  <c r="V505" i="1"/>
  <c r="R505" i="1"/>
  <c r="M505" i="1"/>
  <c r="Z500" i="1"/>
  <c r="AA500" i="1"/>
  <c r="V475" i="1"/>
  <c r="M475" i="1"/>
  <c r="AA433" i="1"/>
  <c r="M433" i="1"/>
  <c r="O316" i="1"/>
  <c r="AB408" i="1"/>
  <c r="AC408" i="1"/>
  <c r="V493" i="1"/>
  <c r="R493" i="1"/>
  <c r="M493" i="1"/>
  <c r="R487" i="1"/>
  <c r="M487" i="1"/>
  <c r="M458" i="1"/>
  <c r="R512" i="1"/>
  <c r="V512" i="1"/>
  <c r="V434" i="1"/>
  <c r="R434" i="1"/>
  <c r="M434" i="1"/>
  <c r="R232" i="1"/>
  <c r="V232" i="1"/>
  <c r="M147" i="1"/>
  <c r="M409" i="1"/>
  <c r="M349" i="1"/>
  <c r="M303" i="1"/>
  <c r="R506" i="1"/>
  <c r="R504" i="1"/>
  <c r="R502" i="1"/>
  <c r="V481" i="1"/>
  <c r="V467" i="1"/>
  <c r="R454" i="1"/>
  <c r="R374" i="1"/>
  <c r="V341" i="1"/>
  <c r="W341" i="1"/>
  <c r="R338" i="1"/>
  <c r="R314" i="1"/>
  <c r="V313" i="1"/>
  <c r="R280" i="1"/>
  <c r="R251" i="1"/>
  <c r="V228" i="1"/>
  <c r="R228" i="1"/>
  <c r="V135" i="1"/>
  <c r="R135" i="1"/>
  <c r="R133" i="1"/>
  <c r="V133" i="1"/>
  <c r="R414" i="1"/>
  <c r="R410" i="1"/>
  <c r="V408" i="1"/>
  <c r="R408" i="1"/>
  <c r="R370" i="1"/>
  <c r="R350" i="1"/>
  <c r="R282" i="1"/>
  <c r="S271" i="1"/>
  <c r="T271" i="1"/>
  <c r="U271" i="1"/>
  <c r="V246" i="1"/>
  <c r="R246" i="1"/>
  <c r="W220" i="1"/>
  <c r="AC209" i="1"/>
  <c r="R208" i="1"/>
  <c r="V208" i="1"/>
  <c r="V190" i="1"/>
  <c r="R190" i="1"/>
  <c r="V151" i="1"/>
  <c r="R151" i="1"/>
  <c r="S146" i="1"/>
  <c r="T146" i="1"/>
  <c r="R142" i="1"/>
  <c r="V142" i="1"/>
  <c r="AC107" i="1"/>
  <c r="M372" i="1"/>
  <c r="M367" i="1"/>
  <c r="R413" i="1"/>
  <c r="R390" i="1"/>
  <c r="AA370" i="1"/>
  <c r="M370" i="1"/>
  <c r="AA345" i="1"/>
  <c r="V252" i="1"/>
  <c r="AA229" i="1"/>
  <c r="Z223" i="1"/>
  <c r="AA223" i="1"/>
  <c r="V221" i="1"/>
  <c r="R207" i="1"/>
  <c r="V184" i="1"/>
  <c r="R184" i="1"/>
  <c r="V82" i="1"/>
  <c r="R82" i="1"/>
  <c r="Z28" i="1"/>
  <c r="AA28" i="1"/>
  <c r="V119" i="1"/>
  <c r="R119" i="1"/>
  <c r="R116" i="1"/>
  <c r="V116" i="1"/>
  <c r="Z105" i="1"/>
  <c r="AA105" i="1"/>
  <c r="AA71" i="1"/>
  <c r="V62" i="1"/>
  <c r="R62" i="1"/>
  <c r="Z41" i="1"/>
  <c r="AA41" i="1"/>
  <c r="V11" i="1"/>
  <c r="R11" i="1"/>
  <c r="M198" i="1"/>
  <c r="R198" i="1"/>
  <c r="V198" i="1"/>
  <c r="AI293" i="1"/>
  <c r="F293" i="1"/>
  <c r="AH293" i="1"/>
  <c r="H293" i="1"/>
  <c r="V155" i="1"/>
  <c r="R155" i="1"/>
  <c r="Z86" i="1"/>
  <c r="AA86" i="1"/>
  <c r="V162" i="1"/>
  <c r="R162" i="1"/>
  <c r="T120" i="1"/>
  <c r="R103" i="1"/>
  <c r="Z94" i="1"/>
  <c r="AA94" i="1"/>
  <c r="R88" i="1"/>
  <c r="V44" i="1"/>
  <c r="R44" i="1"/>
  <c r="AC10" i="1"/>
  <c r="R263" i="1"/>
  <c r="V263" i="1"/>
  <c r="V103" i="1"/>
  <c r="V88" i="1"/>
  <c r="V77" i="1"/>
  <c r="V58" i="1"/>
  <c r="R38" i="1"/>
  <c r="V31" i="1"/>
  <c r="H194" i="1"/>
  <c r="AI194" i="1"/>
  <c r="AH194" i="1"/>
  <c r="F194" i="1"/>
  <c r="Y194" i="1"/>
  <c r="Z194" i="1"/>
  <c r="AA194" i="1"/>
  <c r="AH196" i="1"/>
  <c r="H196" i="1"/>
  <c r="AI196" i="1"/>
  <c r="F196" i="1"/>
  <c r="N198" i="1"/>
  <c r="F294" i="1"/>
  <c r="H294" i="1"/>
  <c r="AH294" i="1"/>
  <c r="AI294" i="1"/>
  <c r="AI295" i="1"/>
  <c r="AH295" i="1"/>
  <c r="H295" i="1"/>
  <c r="F295" i="1"/>
  <c r="Y295" i="1"/>
  <c r="AB295" i="1"/>
  <c r="AC295" i="1"/>
  <c r="S328" i="1"/>
  <c r="T328" i="1"/>
  <c r="AI193" i="1"/>
  <c r="F193" i="1"/>
  <c r="Y193" i="1"/>
  <c r="H193" i="1"/>
  <c r="AH193" i="1"/>
  <c r="R199" i="1"/>
  <c r="V326" i="1"/>
  <c r="R326" i="1"/>
  <c r="AI256" i="1"/>
  <c r="H256" i="1"/>
  <c r="F256" i="1"/>
  <c r="R261" i="1"/>
  <c r="V261" i="1"/>
  <c r="R295" i="1"/>
  <c r="V295" i="1"/>
  <c r="M360" i="1"/>
  <c r="H198" i="1"/>
  <c r="Z324" i="1"/>
  <c r="AA324" i="1"/>
  <c r="N359" i="1"/>
  <c r="V376" i="1"/>
  <c r="M376" i="1"/>
  <c r="AI380" i="1"/>
  <c r="F380" i="1"/>
  <c r="Y380" i="1"/>
  <c r="H380" i="1"/>
  <c r="L398" i="1"/>
  <c r="N398" i="1"/>
  <c r="F444" i="1"/>
  <c r="AH444" i="1"/>
  <c r="V237" i="1"/>
  <c r="M237" i="1"/>
  <c r="H290" i="1"/>
  <c r="H322" i="1"/>
  <c r="AH322" i="1"/>
  <c r="AH323" i="1"/>
  <c r="AI323" i="1"/>
  <c r="AH326" i="1"/>
  <c r="F326" i="1"/>
  <c r="Y326" i="1"/>
  <c r="AB326" i="1"/>
  <c r="AC326" i="1"/>
  <c r="AI327" i="1"/>
  <c r="H327" i="1"/>
  <c r="O439" i="1"/>
  <c r="L439" i="1"/>
  <c r="N439" i="1"/>
  <c r="F240" i="1"/>
  <c r="AH240" i="1"/>
  <c r="AC241" i="1"/>
  <c r="L241" i="1"/>
  <c r="N241" i="1"/>
  <c r="F379" i="1"/>
  <c r="AH379" i="1"/>
  <c r="L382" i="1"/>
  <c r="N382" i="1"/>
  <c r="L383" i="1"/>
  <c r="N383" i="1"/>
  <c r="L401" i="1"/>
  <c r="N401" i="1"/>
  <c r="M401" i="1"/>
  <c r="M424" i="1"/>
  <c r="O424" i="1"/>
  <c r="AH446" i="1"/>
  <c r="F446" i="1"/>
  <c r="AI237" i="1"/>
  <c r="AH237" i="1"/>
  <c r="F237" i="1"/>
  <c r="S329" i="1"/>
  <c r="T329" i="1"/>
  <c r="AH357" i="1"/>
  <c r="F357" i="1"/>
  <c r="Y357" i="1"/>
  <c r="Z357" i="1"/>
  <c r="AA357" i="1"/>
  <c r="M382" i="1"/>
  <c r="V236" i="1"/>
  <c r="R236" i="1"/>
  <c r="AH238" i="1"/>
  <c r="F238" i="1"/>
  <c r="M239" i="1"/>
  <c r="L239" i="1"/>
  <c r="N239" i="1"/>
  <c r="F418" i="1"/>
  <c r="Y418" i="1"/>
  <c r="AH418" i="1"/>
  <c r="L420" i="1"/>
  <c r="N420" i="1"/>
  <c r="F423" i="1"/>
  <c r="AH443" i="1"/>
  <c r="AH239" i="1"/>
  <c r="O242" i="1"/>
  <c r="F242" i="1"/>
  <c r="Y242" i="1"/>
  <c r="Z242" i="1"/>
  <c r="AA242" i="1"/>
  <c r="AD15" i="1"/>
  <c r="AE15" i="1"/>
  <c r="U15" i="1"/>
  <c r="Z350" i="1"/>
  <c r="AA350" i="1"/>
  <c r="U387" i="1"/>
  <c r="U100" i="1"/>
  <c r="S110" i="1"/>
  <c r="T110" i="1"/>
  <c r="O17" i="1"/>
  <c r="AB271" i="1"/>
  <c r="AC271" i="1"/>
  <c r="O18" i="1"/>
  <c r="X516" i="1"/>
  <c r="O220" i="1"/>
  <c r="AB165" i="1"/>
  <c r="AC165" i="1"/>
  <c r="X49" i="1"/>
  <c r="S425" i="1"/>
  <c r="T425" i="1"/>
  <c r="O358" i="1"/>
  <c r="AB358" i="1"/>
  <c r="AC358" i="1"/>
  <c r="O43" i="1"/>
  <c r="AB43" i="1"/>
  <c r="AC43" i="1"/>
  <c r="U308" i="1"/>
  <c r="AD308" i="1"/>
  <c r="AE308" i="1"/>
  <c r="AB133" i="1"/>
  <c r="AC133" i="1"/>
  <c r="Z12" i="1"/>
  <c r="AA12" i="1"/>
  <c r="W12" i="1"/>
  <c r="X89" i="1"/>
  <c r="Z159" i="1"/>
  <c r="AA159" i="1"/>
  <c r="W159" i="1"/>
  <c r="O468" i="1"/>
  <c r="O182" i="1"/>
  <c r="AB182" i="1"/>
  <c r="AC182" i="1"/>
  <c r="AB492" i="1"/>
  <c r="AC492" i="1"/>
  <c r="S378" i="1"/>
  <c r="T378" i="1"/>
  <c r="U378" i="1"/>
  <c r="X37" i="1"/>
  <c r="O88" i="1"/>
  <c r="AB88" i="1"/>
  <c r="AC88" i="1"/>
  <c r="X111" i="1"/>
  <c r="AD111" i="1"/>
  <c r="AE111" i="1"/>
  <c r="AB174" i="1"/>
  <c r="AC174" i="1"/>
  <c r="O174" i="1"/>
  <c r="S335" i="1"/>
  <c r="T335" i="1"/>
  <c r="AB173" i="1"/>
  <c r="AC173" i="1"/>
  <c r="O173" i="1"/>
  <c r="W182" i="1"/>
  <c r="Z182" i="1"/>
  <c r="AA182" i="1"/>
  <c r="Z292" i="1"/>
  <c r="AA292" i="1"/>
  <c r="X9" i="1"/>
  <c r="X86" i="1"/>
  <c r="U204" i="1"/>
  <c r="AB515" i="1"/>
  <c r="AC515" i="1"/>
  <c r="U53" i="1"/>
  <c r="S157" i="1"/>
  <c r="T157" i="1"/>
  <c r="AD144" i="1"/>
  <c r="AE144" i="1"/>
  <c r="O98" i="1"/>
  <c r="AB98" i="1"/>
  <c r="AC98" i="1"/>
  <c r="U98" i="1"/>
  <c r="O183" i="1"/>
  <c r="AB183" i="1"/>
  <c r="AC183" i="1"/>
  <c r="O252" i="1"/>
  <c r="AB252" i="1"/>
  <c r="AC252" i="1"/>
  <c r="AB338" i="1"/>
  <c r="AC338" i="1"/>
  <c r="O338" i="1"/>
  <c r="O11" i="1"/>
  <c r="S339" i="1"/>
  <c r="T339" i="1"/>
  <c r="AB443" i="1"/>
  <c r="AC443" i="1"/>
  <c r="O443" i="1"/>
  <c r="AB99" i="1"/>
  <c r="AC99" i="1"/>
  <c r="O99" i="1"/>
  <c r="AB155" i="1"/>
  <c r="AC155" i="1"/>
  <c r="O155" i="1"/>
  <c r="AB184" i="1"/>
  <c r="AC184" i="1"/>
  <c r="O184" i="1"/>
  <c r="O339" i="1"/>
  <c r="AB339" i="1"/>
  <c r="AC339" i="1"/>
  <c r="O477" i="1"/>
  <c r="AB477" i="1"/>
  <c r="AC477" i="1"/>
  <c r="AB12" i="1"/>
  <c r="AC12" i="1"/>
  <c r="O12" i="1"/>
  <c r="X218" i="1"/>
  <c r="W144" i="1"/>
  <c r="X144" i="1"/>
  <c r="Z144" i="1"/>
  <c r="AA144" i="1"/>
  <c r="U392" i="1"/>
  <c r="O392" i="1"/>
  <c r="U156" i="1"/>
  <c r="X156" i="1"/>
  <c r="AD156" i="1"/>
  <c r="AE156" i="1"/>
  <c r="AD498" i="1"/>
  <c r="AE498" i="1"/>
  <c r="Z498" i="1"/>
  <c r="AA498" i="1"/>
  <c r="X518" i="1"/>
  <c r="AD518" i="1"/>
  <c r="AE518" i="1"/>
  <c r="O104" i="1"/>
  <c r="AB104" i="1"/>
  <c r="AC104" i="1"/>
  <c r="X56" i="1"/>
  <c r="AD56" i="1"/>
  <c r="AE56" i="1"/>
  <c r="U395" i="1"/>
  <c r="X395" i="1"/>
  <c r="U518" i="1"/>
  <c r="AB185" i="1"/>
  <c r="AC185" i="1"/>
  <c r="X451" i="1"/>
  <c r="W482" i="1"/>
  <c r="Z482" i="1"/>
  <c r="AA482" i="1"/>
  <c r="Y360" i="1"/>
  <c r="Z360" i="1"/>
  <c r="AA360" i="1"/>
  <c r="S360" i="1"/>
  <c r="T360" i="1"/>
  <c r="O190" i="1"/>
  <c r="AB190" i="1"/>
  <c r="AC190" i="1"/>
  <c r="AD494" i="1"/>
  <c r="AE494" i="1"/>
  <c r="U494" i="1"/>
  <c r="AD182" i="1"/>
  <c r="AE182" i="1"/>
  <c r="X182" i="1"/>
  <c r="U182" i="1"/>
  <c r="AD515" i="1"/>
  <c r="AE515" i="1"/>
  <c r="X515" i="1"/>
  <c r="AB199" i="1"/>
  <c r="AC199" i="1"/>
  <c r="Z199" i="1"/>
  <c r="AA199" i="1"/>
  <c r="W498" i="1"/>
  <c r="X498" i="1"/>
  <c r="AD143" i="1"/>
  <c r="AE143" i="1"/>
  <c r="O437" i="1"/>
  <c r="AB437" i="1"/>
  <c r="AC437" i="1"/>
  <c r="O381" i="1"/>
  <c r="AB381" i="1"/>
  <c r="AC381" i="1"/>
  <c r="AB211" i="1"/>
  <c r="AC211" i="1"/>
  <c r="O211" i="1"/>
  <c r="W74" i="1"/>
  <c r="Z74" i="1"/>
  <c r="AA74" i="1"/>
  <c r="U517" i="1"/>
  <c r="AB216" i="1"/>
  <c r="AC216" i="1"/>
  <c r="AD100" i="1"/>
  <c r="AE100" i="1"/>
  <c r="O33" i="1"/>
  <c r="U437" i="1"/>
  <c r="X273" i="1"/>
  <c r="AD273" i="1"/>
  <c r="AE273" i="1"/>
  <c r="W120" i="1"/>
  <c r="Z120" i="1"/>
  <c r="AA120" i="1"/>
  <c r="W215" i="1"/>
  <c r="AB262" i="1"/>
  <c r="AC262" i="1"/>
  <c r="O262" i="1"/>
  <c r="Z280" i="1"/>
  <c r="AA280" i="1"/>
  <c r="W280" i="1"/>
  <c r="AB8" i="1"/>
  <c r="AC8" i="1"/>
  <c r="O8" i="1"/>
  <c r="U8" i="1"/>
  <c r="S393" i="1"/>
  <c r="T393" i="1"/>
  <c r="W267" i="1"/>
  <c r="X267" i="1"/>
  <c r="AD267" i="1"/>
  <c r="AE267" i="1"/>
  <c r="Y101" i="1"/>
  <c r="S101" i="1"/>
  <c r="T101" i="1"/>
  <c r="Y134" i="1"/>
  <c r="S134" i="1"/>
  <c r="T134" i="1"/>
  <c r="Y141" i="1"/>
  <c r="Z141" i="1"/>
  <c r="AA141" i="1"/>
  <c r="S141" i="1"/>
  <c r="T141" i="1"/>
  <c r="S149" i="1"/>
  <c r="T149" i="1"/>
  <c r="T404" i="1"/>
  <c r="U36" i="1"/>
  <c r="AD204" i="1"/>
  <c r="AE204" i="1"/>
  <c r="U315" i="1"/>
  <c r="U341" i="1"/>
  <c r="AB267" i="1"/>
  <c r="AC267" i="1"/>
  <c r="Z517" i="1"/>
  <c r="AA517" i="1"/>
  <c r="X140" i="1"/>
  <c r="U33" i="1"/>
  <c r="AD359" i="1"/>
  <c r="AE359" i="1"/>
  <c r="S362" i="1"/>
  <c r="T362" i="1"/>
  <c r="U362" i="1"/>
  <c r="X74" i="1"/>
  <c r="X476" i="1"/>
  <c r="T71" i="1"/>
  <c r="X71" i="1"/>
  <c r="Z81" i="1"/>
  <c r="AA81" i="1"/>
  <c r="Z353" i="1"/>
  <c r="AA353" i="1"/>
  <c r="AB315" i="1"/>
  <c r="AC315" i="1"/>
  <c r="S93" i="1"/>
  <c r="T93" i="1"/>
  <c r="AD93" i="1"/>
  <c r="AE93" i="1"/>
  <c r="X359" i="1"/>
  <c r="AB305" i="1"/>
  <c r="AC305" i="1"/>
  <c r="X353" i="1"/>
  <c r="W381" i="1"/>
  <c r="U32" i="1"/>
  <c r="O32" i="1"/>
  <c r="U77" i="1"/>
  <c r="U481" i="1"/>
  <c r="S165" i="1"/>
  <c r="T165" i="1"/>
  <c r="U489" i="1"/>
  <c r="X489" i="1"/>
  <c r="Z333" i="1"/>
  <c r="AA333" i="1"/>
  <c r="W333" i="1"/>
  <c r="U37" i="1"/>
  <c r="AD392" i="1"/>
  <c r="AE392" i="1"/>
  <c r="X392" i="1"/>
  <c r="W392" i="1"/>
  <c r="Z392" i="1"/>
  <c r="AA392" i="1"/>
  <c r="W393" i="1"/>
  <c r="Z393" i="1"/>
  <c r="AA393" i="1"/>
  <c r="O163" i="1"/>
  <c r="AB398" i="1"/>
  <c r="AC398" i="1"/>
  <c r="O398" i="1"/>
  <c r="Y123" i="1"/>
  <c r="S123" i="1"/>
  <c r="T123" i="1"/>
  <c r="O27" i="1"/>
  <c r="AB27" i="1"/>
  <c r="AC27" i="1"/>
  <c r="O37" i="1"/>
  <c r="S20" i="1"/>
  <c r="T20" i="1"/>
  <c r="O97" i="1"/>
  <c r="AB97" i="1"/>
  <c r="AC97" i="1"/>
  <c r="O280" i="1"/>
  <c r="AB280" i="1"/>
  <c r="AC280" i="1"/>
  <c r="AB38" i="1"/>
  <c r="AC38" i="1"/>
  <c r="O38" i="1"/>
  <c r="AB404" i="1"/>
  <c r="AC404" i="1"/>
  <c r="O404" i="1"/>
  <c r="AB150" i="1"/>
  <c r="AC150" i="1"/>
  <c r="Z150" i="1"/>
  <c r="AA150" i="1"/>
  <c r="AB227" i="1"/>
  <c r="AC227" i="1"/>
  <c r="O227" i="1"/>
  <c r="AD59" i="1"/>
  <c r="AE59" i="1"/>
  <c r="S327" i="1"/>
  <c r="T327" i="1"/>
  <c r="U327" i="1"/>
  <c r="AD140" i="1"/>
  <c r="AE140" i="1"/>
  <c r="U163" i="1"/>
  <c r="S147" i="1"/>
  <c r="T147" i="1"/>
  <c r="U147" i="1"/>
  <c r="AD352" i="1"/>
  <c r="AE352" i="1"/>
  <c r="X352" i="1"/>
  <c r="S333" i="1"/>
  <c r="T333" i="1"/>
  <c r="O241" i="1"/>
  <c r="X185" i="1"/>
  <c r="AD157" i="1"/>
  <c r="AE157" i="1"/>
  <c r="Z267" i="1"/>
  <c r="AA267" i="1"/>
  <c r="U476" i="1"/>
  <c r="X437" i="1"/>
  <c r="Z97" i="1"/>
  <c r="AA97" i="1"/>
  <c r="AD150" i="1"/>
  <c r="AE150" i="1"/>
  <c r="U500" i="1"/>
  <c r="U241" i="1"/>
  <c r="AD33" i="1"/>
  <c r="AE33" i="1"/>
  <c r="U257" i="1"/>
  <c r="AD86" i="1"/>
  <c r="AE86" i="1"/>
  <c r="U216" i="1"/>
  <c r="S106" i="1"/>
  <c r="T106" i="1"/>
  <c r="U227" i="1"/>
  <c r="X349" i="1"/>
  <c r="O186" i="1"/>
  <c r="U316" i="1"/>
  <c r="O77" i="1"/>
  <c r="S469" i="1"/>
  <c r="T469" i="1"/>
  <c r="AB149" i="1"/>
  <c r="AC149" i="1"/>
  <c r="Z140" i="1"/>
  <c r="AA140" i="1"/>
  <c r="O393" i="1"/>
  <c r="AB393" i="1"/>
  <c r="AC393" i="1"/>
  <c r="AB333" i="1"/>
  <c r="AC333" i="1"/>
  <c r="O333" i="1"/>
  <c r="Z10" i="1"/>
  <c r="AA10" i="1"/>
  <c r="W10" i="1"/>
  <c r="AB215" i="1"/>
  <c r="AC215" i="1"/>
  <c r="O215" i="1"/>
  <c r="U474" i="1"/>
  <c r="AD474" i="1"/>
  <c r="AE474" i="1"/>
  <c r="U351" i="1"/>
  <c r="AD351" i="1"/>
  <c r="AE351" i="1"/>
  <c r="X351" i="1"/>
  <c r="AD397" i="1"/>
  <c r="AE397" i="1"/>
  <c r="X397" i="1"/>
  <c r="U397" i="1"/>
  <c r="O53" i="1"/>
  <c r="S130" i="1"/>
  <c r="T130" i="1"/>
  <c r="AB110" i="1"/>
  <c r="AC110" i="1"/>
  <c r="Z110" i="1"/>
  <c r="AA110" i="1"/>
  <c r="U267" i="1"/>
  <c r="AB41" i="1"/>
  <c r="AC41" i="1"/>
  <c r="O41" i="1"/>
  <c r="O74" i="1"/>
  <c r="AB74" i="1"/>
  <c r="AC74" i="1"/>
  <c r="U150" i="1"/>
  <c r="X150" i="1"/>
  <c r="AD353" i="1"/>
  <c r="AE353" i="1"/>
  <c r="AD422" i="1"/>
  <c r="AE422" i="1"/>
  <c r="X422" i="1"/>
  <c r="U422" i="1"/>
  <c r="X480" i="1"/>
  <c r="AD480" i="1"/>
  <c r="AE480" i="1"/>
  <c r="AD110" i="1"/>
  <c r="AE110" i="1"/>
  <c r="X110" i="1"/>
  <c r="U110" i="1"/>
  <c r="W226" i="1"/>
  <c r="Z226" i="1"/>
  <c r="AA226" i="1"/>
  <c r="X226" i="1"/>
  <c r="AB141" i="1"/>
  <c r="AC141" i="1"/>
  <c r="O141" i="1"/>
  <c r="AB516" i="1"/>
  <c r="AC516" i="1"/>
  <c r="O516" i="1"/>
  <c r="S358" i="1"/>
  <c r="T358" i="1"/>
  <c r="O56" i="1"/>
  <c r="AB56" i="1"/>
  <c r="AC56" i="1"/>
  <c r="W437" i="1"/>
  <c r="Z437" i="1"/>
  <c r="AA437" i="1"/>
  <c r="O482" i="1"/>
  <c r="AB482" i="1"/>
  <c r="AC482" i="1"/>
  <c r="W374" i="1"/>
  <c r="AD516" i="1"/>
  <c r="AE516" i="1"/>
  <c r="X55" i="1"/>
  <c r="X100" i="1"/>
  <c r="AB479" i="1"/>
  <c r="AC479" i="1"/>
  <c r="T383" i="1"/>
  <c r="X477" i="1"/>
  <c r="X15" i="1"/>
  <c r="O456" i="1"/>
  <c r="U56" i="1"/>
  <c r="U76" i="1"/>
  <c r="X76" i="1"/>
  <c r="AD76" i="1"/>
  <c r="AE76" i="1"/>
  <c r="AD391" i="1"/>
  <c r="AE391" i="1"/>
  <c r="X391" i="1"/>
  <c r="U391" i="1"/>
  <c r="S290" i="1"/>
  <c r="T290" i="1"/>
  <c r="S286" i="1"/>
  <c r="T286" i="1"/>
  <c r="X286" i="1"/>
  <c r="X501" i="1"/>
  <c r="U501" i="1"/>
  <c r="O337" i="1"/>
  <c r="AB337" i="1"/>
  <c r="AC337" i="1"/>
  <c r="Z104" i="1"/>
  <c r="AA104" i="1"/>
  <c r="W104" i="1"/>
  <c r="X320" i="1"/>
  <c r="AD320" i="1"/>
  <c r="AE320" i="1"/>
  <c r="U320" i="1"/>
  <c r="O451" i="1"/>
  <c r="AB451" i="1"/>
  <c r="AC451" i="1"/>
  <c r="U451" i="1"/>
  <c r="AB378" i="1"/>
  <c r="AC378" i="1"/>
  <c r="O514" i="1"/>
  <c r="Z383" i="1"/>
  <c r="AA383" i="1"/>
  <c r="W383" i="1"/>
  <c r="O19" i="1"/>
  <c r="AB19" i="1"/>
  <c r="AC19" i="1"/>
  <c r="W56" i="1"/>
  <c r="Z56" i="1"/>
  <c r="AA56" i="1"/>
  <c r="Z516" i="1"/>
  <c r="AA516" i="1"/>
  <c r="W516" i="1"/>
  <c r="W412" i="1"/>
  <c r="Z412" i="1"/>
  <c r="AA412" i="1"/>
  <c r="Z206" i="1"/>
  <c r="AA206" i="1"/>
  <c r="W206" i="1"/>
  <c r="AD206" i="1"/>
  <c r="AE206" i="1"/>
  <c r="X206" i="1"/>
  <c r="Z336" i="1"/>
  <c r="AA336" i="1"/>
  <c r="W336" i="1"/>
  <c r="W490" i="1"/>
  <c r="Z490" i="1"/>
  <c r="AA490" i="1"/>
  <c r="X336" i="1"/>
  <c r="U403" i="1"/>
  <c r="AD403" i="1"/>
  <c r="AE403" i="1"/>
  <c r="X378" i="1"/>
  <c r="AD378" i="1"/>
  <c r="AE378" i="1"/>
  <c r="AD500" i="1"/>
  <c r="AE500" i="1"/>
  <c r="X500" i="1"/>
  <c r="Z290" i="1"/>
  <c r="AA290" i="1"/>
  <c r="S194" i="1"/>
  <c r="T194" i="1"/>
  <c r="O304" i="1"/>
  <c r="U185" i="1"/>
  <c r="AD109" i="1"/>
  <c r="AE109" i="1"/>
  <c r="O78" i="1"/>
  <c r="U477" i="1"/>
  <c r="O488" i="1"/>
  <c r="X403" i="1"/>
  <c r="AD361" i="1"/>
  <c r="AE361" i="1"/>
  <c r="U361" i="1"/>
  <c r="X361" i="1"/>
  <c r="S97" i="1"/>
  <c r="T97" i="1"/>
  <c r="X161" i="1"/>
  <c r="U161" i="1"/>
  <c r="X348" i="1"/>
  <c r="AD348" i="1"/>
  <c r="AE348" i="1"/>
  <c r="AD300" i="1"/>
  <c r="AE300" i="1"/>
  <c r="U300" i="1"/>
  <c r="X300" i="1"/>
  <c r="W146" i="1"/>
  <c r="Z146" i="1"/>
  <c r="AA146" i="1"/>
  <c r="Z286" i="1"/>
  <c r="AA286" i="1"/>
  <c r="S210" i="1"/>
  <c r="T210" i="1"/>
  <c r="W337" i="1"/>
  <c r="Z337" i="1"/>
  <c r="AA337" i="1"/>
  <c r="Z501" i="1"/>
  <c r="AA501" i="1"/>
  <c r="W501" i="1"/>
  <c r="AD501" i="1"/>
  <c r="AE501" i="1"/>
  <c r="AD452" i="1"/>
  <c r="AE452" i="1"/>
  <c r="X452" i="1"/>
  <c r="O31" i="1"/>
  <c r="AD458" i="1"/>
  <c r="AE458" i="1"/>
  <c r="S401" i="1"/>
  <c r="T401" i="1"/>
  <c r="Z382" i="1"/>
  <c r="AA382" i="1"/>
  <c r="W382" i="1"/>
  <c r="O504" i="1"/>
  <c r="O506" i="1"/>
  <c r="AB506" i="1"/>
  <c r="AC506" i="1"/>
  <c r="X63" i="1"/>
  <c r="AD63" i="1"/>
  <c r="AE63" i="1"/>
  <c r="AB503" i="1"/>
  <c r="AC503" i="1"/>
  <c r="O369" i="1"/>
  <c r="AD437" i="1"/>
  <c r="AE437" i="1"/>
  <c r="Z197" i="1"/>
  <c r="AA197" i="1"/>
  <c r="AD257" i="1"/>
  <c r="AE257" i="1"/>
  <c r="U388" i="1"/>
  <c r="AB78" i="1"/>
  <c r="AC78" i="1"/>
  <c r="AB270" i="1"/>
  <c r="AC270" i="1"/>
  <c r="AD270" i="1"/>
  <c r="AE270" i="1"/>
  <c r="O282" i="1"/>
  <c r="U187" i="1"/>
  <c r="X187" i="1"/>
  <c r="O178" i="1"/>
  <c r="AB178" i="1"/>
  <c r="AC178" i="1"/>
  <c r="U272" i="1"/>
  <c r="AD272" i="1"/>
  <c r="AE272" i="1"/>
  <c r="S61" i="1"/>
  <c r="T61" i="1"/>
  <c r="Z93" i="1"/>
  <c r="AA93" i="1"/>
  <c r="W93" i="1"/>
  <c r="AB336" i="1"/>
  <c r="AC336" i="1"/>
  <c r="O336" i="1"/>
  <c r="AB374" i="1"/>
  <c r="AC374" i="1"/>
  <c r="O374" i="1"/>
  <c r="O518" i="1"/>
  <c r="S54" i="1"/>
  <c r="T54" i="1"/>
  <c r="O54" i="1"/>
  <c r="AB54" i="1"/>
  <c r="AC54" i="1"/>
  <c r="U172" i="1"/>
  <c r="X172" i="1"/>
  <c r="AD172" i="1"/>
  <c r="AE172" i="1"/>
  <c r="AB383" i="1"/>
  <c r="AC383" i="1"/>
  <c r="O383" i="1"/>
  <c r="W54" i="1"/>
  <c r="Z54" i="1"/>
  <c r="AA54" i="1"/>
  <c r="U325" i="1"/>
  <c r="AD325" i="1"/>
  <c r="AE325" i="1"/>
  <c r="X325" i="1"/>
  <c r="X356" i="1"/>
  <c r="U356" i="1"/>
  <c r="AD291" i="1"/>
  <c r="AE291" i="1"/>
  <c r="X291" i="1"/>
  <c r="U291" i="1"/>
  <c r="U160" i="1"/>
  <c r="AD160" i="1"/>
  <c r="AE160" i="1"/>
  <c r="X160" i="1"/>
  <c r="X189" i="1"/>
  <c r="U189" i="1"/>
  <c r="AD189" i="1"/>
  <c r="AE189" i="1"/>
  <c r="X399" i="1"/>
  <c r="AD399" i="1"/>
  <c r="AE399" i="1"/>
  <c r="U399" i="1"/>
  <c r="X104" i="1"/>
  <c r="U104" i="1"/>
  <c r="AD104" i="1"/>
  <c r="AE104" i="1"/>
  <c r="U178" i="1"/>
  <c r="X178" i="1"/>
  <c r="AD178" i="1"/>
  <c r="AE178" i="1"/>
  <c r="S107" i="1"/>
  <c r="T107" i="1"/>
  <c r="W241" i="1"/>
  <c r="Z241" i="1"/>
  <c r="AA241" i="1"/>
  <c r="X241" i="1"/>
  <c r="AD241" i="1"/>
  <c r="AE241" i="1"/>
  <c r="AB307" i="1"/>
  <c r="AC307" i="1"/>
  <c r="O307" i="1"/>
  <c r="Z186" i="1"/>
  <c r="AA186" i="1"/>
  <c r="W186" i="1"/>
  <c r="W271" i="1"/>
  <c r="Z271" i="1"/>
  <c r="AA271" i="1"/>
  <c r="AB302" i="1"/>
  <c r="AC302" i="1"/>
  <c r="O302" i="1"/>
  <c r="U34" i="1"/>
  <c r="AD34" i="1"/>
  <c r="AE34" i="1"/>
  <c r="X34" i="1"/>
  <c r="U498" i="1"/>
  <c r="AB498" i="1"/>
  <c r="AC498" i="1"/>
  <c r="W118" i="1"/>
  <c r="Z118" i="1"/>
  <c r="AA118" i="1"/>
  <c r="AD118" i="1"/>
  <c r="AE118" i="1"/>
  <c r="X118" i="1"/>
  <c r="S177" i="1"/>
  <c r="T177" i="1"/>
  <c r="AD177" i="1"/>
  <c r="AE177" i="1"/>
  <c r="X128" i="1"/>
  <c r="U128" i="1"/>
  <c r="AD128" i="1"/>
  <c r="AE128" i="1"/>
  <c r="W145" i="1"/>
  <c r="Z145" i="1"/>
  <c r="AA145" i="1"/>
  <c r="Z117" i="1"/>
  <c r="AA117" i="1"/>
  <c r="W117" i="1"/>
  <c r="Z132" i="1"/>
  <c r="AA132" i="1"/>
  <c r="W132" i="1"/>
  <c r="X132" i="1"/>
  <c r="AB392" i="1"/>
  <c r="AC392" i="1"/>
  <c r="X279" i="1"/>
  <c r="U307" i="1"/>
  <c r="X7" i="1"/>
  <c r="X159" i="1"/>
  <c r="S355" i="1"/>
  <c r="T355" i="1"/>
  <c r="S289" i="1"/>
  <c r="T289" i="1"/>
  <c r="Y289" i="1"/>
  <c r="Z289" i="1"/>
  <c r="AA289" i="1"/>
  <c r="W192" i="1"/>
  <c r="AD192" i="1"/>
  <c r="AE192" i="1"/>
  <c r="X192" i="1"/>
  <c r="U42" i="1"/>
  <c r="X42" i="1"/>
  <c r="AD42" i="1"/>
  <c r="AE42" i="1"/>
  <c r="AD85" i="1"/>
  <c r="AE85" i="1"/>
  <c r="U85" i="1"/>
  <c r="O356" i="1"/>
  <c r="AB356" i="1"/>
  <c r="AC356" i="1"/>
  <c r="O260" i="1"/>
  <c r="AB260" i="1"/>
  <c r="AC260" i="1"/>
  <c r="U292" i="1"/>
  <c r="AD292" i="1"/>
  <c r="AE292" i="1"/>
  <c r="Z51" i="1"/>
  <c r="AA51" i="1"/>
  <c r="W51" i="1"/>
  <c r="X51" i="1"/>
  <c r="AD51" i="1"/>
  <c r="AE51" i="1"/>
  <c r="X268" i="1"/>
  <c r="U268" i="1"/>
  <c r="AD268" i="1"/>
  <c r="AE268" i="1"/>
  <c r="S84" i="1"/>
  <c r="T84" i="1"/>
  <c r="Y445" i="1"/>
  <c r="Z445" i="1"/>
  <c r="AA445" i="1"/>
  <c r="S445" i="1"/>
  <c r="T445" i="1"/>
  <c r="S421" i="1"/>
  <c r="T421" i="1"/>
  <c r="S450" i="1"/>
  <c r="T450" i="1"/>
  <c r="S21" i="1"/>
  <c r="T21" i="1"/>
  <c r="S275" i="1"/>
  <c r="T275" i="1"/>
  <c r="Z466" i="1"/>
  <c r="AA466" i="1"/>
  <c r="W466" i="1"/>
  <c r="W175" i="1"/>
  <c r="Z175" i="1"/>
  <c r="AA175" i="1"/>
  <c r="AD175" i="1"/>
  <c r="AE175" i="1"/>
  <c r="X175" i="1"/>
  <c r="AB388" i="1"/>
  <c r="AC388" i="1"/>
  <c r="O388" i="1"/>
  <c r="S394" i="1"/>
  <c r="T394" i="1"/>
  <c r="U482" i="1"/>
  <c r="AD482" i="1"/>
  <c r="AE482" i="1"/>
  <c r="X482" i="1"/>
  <c r="W388" i="1"/>
  <c r="X388" i="1"/>
  <c r="AD388" i="1"/>
  <c r="AE388" i="1"/>
  <c r="Z388" i="1"/>
  <c r="AA388" i="1"/>
  <c r="W502" i="1"/>
  <c r="Z502" i="1"/>
  <c r="AA502" i="1"/>
  <c r="Z302" i="1"/>
  <c r="AA302" i="1"/>
  <c r="W302" i="1"/>
  <c r="S304" i="1"/>
  <c r="T304" i="1"/>
  <c r="X424" i="1"/>
  <c r="AD424" i="1"/>
  <c r="AE424" i="1"/>
  <c r="X382" i="1"/>
  <c r="AD382" i="1"/>
  <c r="AE382" i="1"/>
  <c r="U6" i="1"/>
  <c r="AD6" i="1"/>
  <c r="AE6" i="1"/>
  <c r="X6" i="1"/>
  <c r="U192" i="1"/>
  <c r="AB80" i="1"/>
  <c r="AC80" i="1"/>
  <c r="O80" i="1"/>
  <c r="U83" i="1"/>
  <c r="O83" i="1"/>
  <c r="AB83" i="1"/>
  <c r="AC83" i="1"/>
  <c r="AB205" i="1"/>
  <c r="AC205" i="1"/>
  <c r="O205" i="1"/>
  <c r="U270" i="1"/>
  <c r="W283" i="1"/>
  <c r="Z283" i="1"/>
  <c r="AA283" i="1"/>
  <c r="X99" i="1"/>
  <c r="U99" i="1"/>
  <c r="AD99" i="1"/>
  <c r="AE99" i="1"/>
  <c r="AB235" i="1"/>
  <c r="AC235" i="1"/>
  <c r="O127" i="1"/>
  <c r="AB58" i="1"/>
  <c r="AC58" i="1"/>
  <c r="O58" i="1"/>
  <c r="X173" i="1"/>
  <c r="U173" i="1"/>
  <c r="AD173" i="1"/>
  <c r="AE173" i="1"/>
  <c r="Z279" i="1"/>
  <c r="AA279" i="1"/>
  <c r="AB279" i="1"/>
  <c r="AC279" i="1"/>
  <c r="AD66" i="1"/>
  <c r="AE66" i="1"/>
  <c r="X66" i="1"/>
  <c r="U127" i="1"/>
  <c r="O117" i="1"/>
  <c r="AB117" i="1"/>
  <c r="AC117" i="1"/>
  <c r="X127" i="1"/>
  <c r="AB132" i="1"/>
  <c r="AC132" i="1"/>
  <c r="O132" i="1"/>
  <c r="X203" i="1"/>
  <c r="U203" i="1"/>
  <c r="AD203" i="1"/>
  <c r="AE203" i="1"/>
  <c r="X362" i="1"/>
  <c r="AD372" i="1"/>
  <c r="AE372" i="1"/>
  <c r="X440" i="1"/>
  <c r="U440" i="1"/>
  <c r="AD440" i="1"/>
  <c r="AE440" i="1"/>
  <c r="O289" i="1"/>
  <c r="T26" i="1"/>
  <c r="S26" i="1"/>
  <c r="X262" i="1"/>
  <c r="AD262" i="1"/>
  <c r="AE262" i="1"/>
  <c r="U262" i="1"/>
  <c r="O445" i="1"/>
  <c r="AD176" i="1"/>
  <c r="AE176" i="1"/>
  <c r="U176" i="1"/>
  <c r="Z306" i="1"/>
  <c r="AA306" i="1"/>
  <c r="W306" i="1"/>
  <c r="X511" i="1"/>
  <c r="U511" i="1"/>
  <c r="W465" i="1"/>
  <c r="AD465" i="1"/>
  <c r="AE465" i="1"/>
  <c r="Z465" i="1"/>
  <c r="AA465" i="1"/>
  <c r="S366" i="1"/>
  <c r="T366" i="1"/>
  <c r="X499" i="1"/>
  <c r="Z499" i="1"/>
  <c r="AA499" i="1"/>
  <c r="AD499" i="1"/>
  <c r="AE499" i="1"/>
  <c r="W499" i="1"/>
  <c r="O414" i="1"/>
  <c r="AB414" i="1"/>
  <c r="AC414" i="1"/>
  <c r="AD274" i="1"/>
  <c r="AE274" i="1"/>
  <c r="X274" i="1"/>
  <c r="S205" i="1"/>
  <c r="T205" i="1"/>
  <c r="U215" i="1"/>
  <c r="X215" i="1"/>
  <c r="U188" i="1"/>
  <c r="X188" i="1"/>
  <c r="AB100" i="1"/>
  <c r="AC100" i="1"/>
  <c r="O100" i="1"/>
  <c r="AD511" i="1"/>
  <c r="AE511" i="1"/>
  <c r="U274" i="1"/>
  <c r="U159" i="1"/>
  <c r="U491" i="1"/>
  <c r="AD215" i="1"/>
  <c r="AE215" i="1"/>
  <c r="X306" i="1"/>
  <c r="X257" i="1"/>
  <c r="S18" i="1"/>
  <c r="T18" i="1"/>
  <c r="S43" i="1"/>
  <c r="T43" i="1"/>
  <c r="W327" i="1"/>
  <c r="AD327" i="1"/>
  <c r="AE327" i="1"/>
  <c r="Z327" i="1"/>
  <c r="AA327" i="1"/>
  <c r="U211" i="1"/>
  <c r="X211" i="1"/>
  <c r="AD211" i="1"/>
  <c r="AE211" i="1"/>
  <c r="O355" i="1"/>
  <c r="AB355" i="1"/>
  <c r="AC355" i="1"/>
  <c r="AD217" i="1"/>
  <c r="AE217" i="1"/>
  <c r="W217" i="1"/>
  <c r="Z217" i="1"/>
  <c r="AA217" i="1"/>
  <c r="X217" i="1"/>
  <c r="X337" i="1"/>
  <c r="AD337" i="1"/>
  <c r="AE337" i="1"/>
  <c r="U337" i="1"/>
  <c r="Z21" i="1"/>
  <c r="AA21" i="1"/>
  <c r="W21" i="1"/>
  <c r="Z275" i="1"/>
  <c r="AA275" i="1"/>
  <c r="W275" i="1"/>
  <c r="W195" i="1"/>
  <c r="Z195" i="1"/>
  <c r="AA195" i="1"/>
  <c r="S230" i="1"/>
  <c r="T230" i="1"/>
  <c r="U230" i="1"/>
  <c r="S466" i="1"/>
  <c r="T466" i="1"/>
  <c r="U317" i="1"/>
  <c r="AD317" i="1"/>
  <c r="AE317" i="1"/>
  <c r="X317" i="1"/>
  <c r="X345" i="1"/>
  <c r="AD345" i="1"/>
  <c r="AE345" i="1"/>
  <c r="U345" i="1"/>
  <c r="U416" i="1"/>
  <c r="AD416" i="1"/>
  <c r="AE416" i="1"/>
  <c r="X416" i="1"/>
  <c r="S488" i="1"/>
  <c r="T488" i="1"/>
  <c r="AB387" i="1"/>
  <c r="AC387" i="1"/>
  <c r="O387" i="1"/>
  <c r="AB286" i="1"/>
  <c r="AC286" i="1"/>
  <c r="Z303" i="1"/>
  <c r="AA303" i="1"/>
  <c r="W303" i="1"/>
  <c r="O345" i="1"/>
  <c r="AB345" i="1"/>
  <c r="AC345" i="1"/>
  <c r="U352" i="1"/>
  <c r="O352" i="1"/>
  <c r="AB352" i="1"/>
  <c r="AC352" i="1"/>
  <c r="X503" i="1"/>
  <c r="AD503" i="1"/>
  <c r="AE503" i="1"/>
  <c r="U503" i="1"/>
  <c r="X239" i="1"/>
  <c r="AD239" i="1"/>
  <c r="AE239" i="1"/>
  <c r="O498" i="1"/>
  <c r="U412" i="1"/>
  <c r="AD412" i="1"/>
  <c r="AE412" i="1"/>
  <c r="Z414" i="1"/>
  <c r="AA414" i="1"/>
  <c r="W414" i="1"/>
  <c r="AD70" i="1"/>
  <c r="AE70" i="1"/>
  <c r="X70" i="1"/>
  <c r="U70" i="1"/>
  <c r="X81" i="1"/>
  <c r="AD81" i="1"/>
  <c r="AE81" i="1"/>
  <c r="U81" i="1"/>
  <c r="X83" i="1"/>
  <c r="AB118" i="1"/>
  <c r="AC118" i="1"/>
  <c r="O118" i="1"/>
  <c r="AB177" i="1"/>
  <c r="AC177" i="1"/>
  <c r="O177" i="1"/>
  <c r="O204" i="1"/>
  <c r="AB204" i="1"/>
  <c r="AC204" i="1"/>
  <c r="W205" i="1"/>
  <c r="Z205" i="1"/>
  <c r="AA205" i="1"/>
  <c r="O270" i="1"/>
  <c r="AB283" i="1"/>
  <c r="AC283" i="1"/>
  <c r="O283" i="1"/>
  <c r="U115" i="1"/>
  <c r="AD115" i="1"/>
  <c r="AE115" i="1"/>
  <c r="X115" i="1"/>
  <c r="S58" i="1"/>
  <c r="T58" i="1"/>
  <c r="U58" i="1"/>
  <c r="U27" i="1"/>
  <c r="X27" i="1"/>
  <c r="AD27" i="1"/>
  <c r="AE27" i="1"/>
  <c r="AD340" i="1"/>
  <c r="AE340" i="1"/>
  <c r="X340" i="1"/>
  <c r="AD362" i="1"/>
  <c r="AE362" i="1"/>
  <c r="X64" i="1"/>
  <c r="AD64" i="1"/>
  <c r="AE64" i="1"/>
  <c r="U64" i="1"/>
  <c r="Z100" i="1"/>
  <c r="AA100" i="1"/>
  <c r="W100" i="1"/>
  <c r="AD132" i="1"/>
  <c r="AE132" i="1"/>
  <c r="U132" i="1"/>
  <c r="Z59" i="1"/>
  <c r="AA59" i="1"/>
  <c r="W59" i="1"/>
  <c r="Y419" i="1"/>
  <c r="S419" i="1"/>
  <c r="T419" i="1"/>
  <c r="S324" i="1"/>
  <c r="T324" i="1"/>
  <c r="S252" i="1"/>
  <c r="T252" i="1"/>
  <c r="W356" i="1"/>
  <c r="AD356" i="1"/>
  <c r="AE356" i="1"/>
  <c r="S260" i="1"/>
  <c r="T260" i="1"/>
  <c r="X465" i="1"/>
  <c r="U465" i="1"/>
  <c r="AB452" i="1"/>
  <c r="AC452" i="1"/>
  <c r="U452" i="1"/>
  <c r="AB502" i="1"/>
  <c r="AC502" i="1"/>
  <c r="O502" i="1"/>
  <c r="Z304" i="1"/>
  <c r="AA304" i="1"/>
  <c r="W304" i="1"/>
  <c r="AD250" i="1"/>
  <c r="AE250" i="1"/>
  <c r="U250" i="1"/>
  <c r="X250" i="1"/>
  <c r="X517" i="1"/>
  <c r="AD517" i="1"/>
  <c r="AE517" i="1"/>
  <c r="S415" i="1"/>
  <c r="T415" i="1"/>
  <c r="X491" i="1"/>
  <c r="X429" i="1"/>
  <c r="AD429" i="1"/>
  <c r="AE429" i="1"/>
  <c r="U429" i="1"/>
  <c r="Z356" i="1"/>
  <c r="AA356" i="1"/>
  <c r="AD216" i="1"/>
  <c r="AE216" i="1"/>
  <c r="X216" i="1"/>
  <c r="AD60" i="1"/>
  <c r="AE60" i="1"/>
  <c r="X60" i="1"/>
  <c r="U60" i="1"/>
  <c r="AB194" i="1"/>
  <c r="AC194" i="1"/>
  <c r="T39" i="1"/>
  <c r="X39" i="1"/>
  <c r="S418" i="1"/>
  <c r="T418" i="1"/>
  <c r="AD418" i="1"/>
  <c r="AE418" i="1"/>
  <c r="AD188" i="1"/>
  <c r="AE188" i="1"/>
  <c r="X59" i="1"/>
  <c r="AD306" i="1"/>
  <c r="AE306" i="1"/>
  <c r="X22" i="1"/>
  <c r="AD22" i="1"/>
  <c r="AE22" i="1"/>
  <c r="U22" i="1"/>
  <c r="AD105" i="1"/>
  <c r="AE105" i="1"/>
  <c r="X105" i="1"/>
  <c r="O420" i="1"/>
  <c r="W20" i="1"/>
  <c r="Z20" i="1"/>
  <c r="AA20" i="1"/>
  <c r="W324" i="1"/>
  <c r="Z40" i="1"/>
  <c r="AA40" i="1"/>
  <c r="W40" i="1"/>
  <c r="U247" i="1"/>
  <c r="X247" i="1"/>
  <c r="AD247" i="1"/>
  <c r="AE247" i="1"/>
  <c r="S313" i="1"/>
  <c r="T313" i="1"/>
  <c r="Y442" i="1"/>
  <c r="S442" i="1"/>
  <c r="T442" i="1"/>
  <c r="Y441" i="1"/>
  <c r="S441" i="1"/>
  <c r="T441" i="1"/>
  <c r="Z7" i="1"/>
  <c r="AA7" i="1"/>
  <c r="W7" i="1"/>
  <c r="AD7" i="1"/>
  <c r="AE7" i="1"/>
  <c r="W420" i="1"/>
  <c r="Z420" i="1"/>
  <c r="AA420" i="1"/>
  <c r="W260" i="1"/>
  <c r="S164" i="1"/>
  <c r="T164" i="1"/>
  <c r="AB301" i="1"/>
  <c r="AC301" i="1"/>
  <c r="O301" i="1"/>
  <c r="AD468" i="1"/>
  <c r="AE468" i="1"/>
  <c r="X468" i="1"/>
  <c r="U468" i="1"/>
  <c r="S186" i="1"/>
  <c r="T186" i="1"/>
  <c r="S302" i="1"/>
  <c r="T302" i="1"/>
  <c r="S453" i="1"/>
  <c r="T453" i="1"/>
  <c r="O328" i="1"/>
  <c r="AB328" i="1"/>
  <c r="AC328" i="1"/>
  <c r="S195" i="1"/>
  <c r="T195" i="1"/>
  <c r="W153" i="1"/>
  <c r="AD153" i="1"/>
  <c r="AE153" i="1"/>
  <c r="X153" i="1"/>
  <c r="Z153" i="1"/>
  <c r="AA153" i="1"/>
  <c r="Z230" i="1"/>
  <c r="AA230" i="1"/>
  <c r="W230" i="1"/>
  <c r="AD463" i="1"/>
  <c r="AE463" i="1"/>
  <c r="U463" i="1"/>
  <c r="X463" i="1"/>
  <c r="X319" i="1"/>
  <c r="U319" i="1"/>
  <c r="X347" i="1"/>
  <c r="AD347" i="1"/>
  <c r="AE347" i="1"/>
  <c r="U347" i="1"/>
  <c r="S464" i="1"/>
  <c r="T464" i="1"/>
  <c r="S490" i="1"/>
  <c r="T490" i="1"/>
  <c r="W387" i="1"/>
  <c r="X387" i="1"/>
  <c r="Z387" i="1"/>
  <c r="AA387" i="1"/>
  <c r="AD387" i="1"/>
  <c r="AE387" i="1"/>
  <c r="O452" i="1"/>
  <c r="AB465" i="1"/>
  <c r="AC465" i="1"/>
  <c r="O465" i="1"/>
  <c r="S303" i="1"/>
  <c r="T303" i="1"/>
  <c r="O341" i="1"/>
  <c r="AB341" i="1"/>
  <c r="AC341" i="1"/>
  <c r="O350" i="1"/>
  <c r="AB350" i="1"/>
  <c r="AC350" i="1"/>
  <c r="AB366" i="1"/>
  <c r="AC366" i="1"/>
  <c r="O366" i="1"/>
  <c r="AB500" i="1"/>
  <c r="AC500" i="1"/>
  <c r="O500" i="1"/>
  <c r="AB463" i="1"/>
  <c r="AC463" i="1"/>
  <c r="O463" i="1"/>
  <c r="X85" i="1"/>
  <c r="X174" i="1"/>
  <c r="U174" i="1"/>
  <c r="O517" i="1"/>
  <c r="AB517" i="1"/>
  <c r="AC517" i="1"/>
  <c r="S235" i="1"/>
  <c r="T235" i="1"/>
  <c r="O415" i="1"/>
  <c r="AB415" i="1"/>
  <c r="AC415" i="1"/>
  <c r="AB87" i="1"/>
  <c r="AC87" i="1"/>
  <c r="AD492" i="1"/>
  <c r="AE492" i="1"/>
  <c r="U492" i="1"/>
  <c r="X492" i="1"/>
  <c r="U118" i="1"/>
  <c r="W177" i="1"/>
  <c r="Z177" i="1"/>
  <c r="AA177" i="1"/>
  <c r="Z204" i="1"/>
  <c r="AA204" i="1"/>
  <c r="W204" i="1"/>
  <c r="O216" i="1"/>
  <c r="S283" i="1"/>
  <c r="T283" i="1"/>
  <c r="U436" i="1"/>
  <c r="X436" i="1"/>
  <c r="AD436" i="1"/>
  <c r="AE436" i="1"/>
  <c r="AD479" i="1"/>
  <c r="AE479" i="1"/>
  <c r="X479" i="1"/>
  <c r="U479" i="1"/>
  <c r="U71" i="1"/>
  <c r="AD71" i="1"/>
  <c r="AE71" i="1"/>
  <c r="U87" i="1"/>
  <c r="X87" i="1"/>
  <c r="AD87" i="1"/>
  <c r="AE87" i="1"/>
  <c r="O116" i="1"/>
  <c r="S145" i="1"/>
  <c r="T145" i="1"/>
  <c r="Z325" i="1"/>
  <c r="AA325" i="1"/>
  <c r="AB325" i="1"/>
  <c r="AC325" i="1"/>
  <c r="S117" i="1"/>
  <c r="T117" i="1"/>
  <c r="AD377" i="1"/>
  <c r="AE377" i="1"/>
  <c r="U377" i="1"/>
  <c r="X377" i="1"/>
  <c r="AD146" i="1"/>
  <c r="AE146" i="1"/>
  <c r="U146" i="1"/>
  <c r="X146" i="1"/>
  <c r="U411" i="1"/>
  <c r="X411" i="1"/>
  <c r="AD411" i="1"/>
  <c r="AE411" i="1"/>
  <c r="U129" i="1"/>
  <c r="X129" i="1"/>
  <c r="AD129" i="1"/>
  <c r="AE129" i="1"/>
  <c r="U259" i="1"/>
  <c r="AD259" i="1"/>
  <c r="AE259" i="1"/>
  <c r="X259" i="1"/>
  <c r="Y423" i="1"/>
  <c r="S423" i="1"/>
  <c r="T423" i="1"/>
  <c r="AB242" i="1"/>
  <c r="AC242" i="1"/>
  <c r="Y237" i="1"/>
  <c r="AB237" i="1"/>
  <c r="AC237" i="1"/>
  <c r="S237" i="1"/>
  <c r="T237" i="1"/>
  <c r="U237" i="1"/>
  <c r="O237" i="1"/>
  <c r="Z326" i="1"/>
  <c r="AA326" i="1"/>
  <c r="W326" i="1"/>
  <c r="Z31" i="1"/>
  <c r="AA31" i="1"/>
  <c r="W31" i="1"/>
  <c r="AD31" i="1"/>
  <c r="AE31" i="1"/>
  <c r="X31" i="1"/>
  <c r="X120" i="1"/>
  <c r="U120" i="1"/>
  <c r="AD120" i="1"/>
  <c r="AE120" i="1"/>
  <c r="O198" i="1"/>
  <c r="AB198" i="1"/>
  <c r="AC198" i="1"/>
  <c r="S119" i="1"/>
  <c r="T119" i="1"/>
  <c r="S207" i="1"/>
  <c r="T207" i="1"/>
  <c r="O372" i="1"/>
  <c r="AB372" i="1"/>
  <c r="AC372" i="1"/>
  <c r="U372" i="1"/>
  <c r="S208" i="1"/>
  <c r="T208" i="1"/>
  <c r="Z232" i="1"/>
  <c r="AA232" i="1"/>
  <c r="W232" i="1"/>
  <c r="Z295" i="1"/>
  <c r="AA295" i="1"/>
  <c r="W295" i="1"/>
  <c r="Z103" i="1"/>
  <c r="AA103" i="1"/>
  <c r="W103" i="1"/>
  <c r="S88" i="1"/>
  <c r="T88" i="1"/>
  <c r="S62" i="1"/>
  <c r="T62" i="1"/>
  <c r="Z221" i="1"/>
  <c r="AA221" i="1"/>
  <c r="AD221" i="1"/>
  <c r="AE221" i="1"/>
  <c r="W221" i="1"/>
  <c r="X221" i="1"/>
  <c r="S390" i="1"/>
  <c r="T390" i="1"/>
  <c r="S190" i="1"/>
  <c r="T190" i="1"/>
  <c r="U190" i="1"/>
  <c r="AB349" i="1"/>
  <c r="AC349" i="1"/>
  <c r="O349" i="1"/>
  <c r="U349" i="1"/>
  <c r="O434" i="1"/>
  <c r="AB434" i="1"/>
  <c r="AC434" i="1"/>
  <c r="AB505" i="1"/>
  <c r="AC505" i="1"/>
  <c r="O505" i="1"/>
  <c r="X271" i="1"/>
  <c r="AD271" i="1"/>
  <c r="AE271" i="1"/>
  <c r="Z432" i="1"/>
  <c r="AA432" i="1"/>
  <c r="W432" i="1"/>
  <c r="AB513" i="1"/>
  <c r="AC513" i="1"/>
  <c r="O513" i="1"/>
  <c r="AD420" i="1"/>
  <c r="AE420" i="1"/>
  <c r="U420" i="1"/>
  <c r="X420" i="1"/>
  <c r="AB418" i="1"/>
  <c r="AC418" i="1"/>
  <c r="Z418" i="1"/>
  <c r="AA418" i="1"/>
  <c r="Y238" i="1"/>
  <c r="S238" i="1"/>
  <c r="T238" i="1"/>
  <c r="AB382" i="1"/>
  <c r="AC382" i="1"/>
  <c r="O382" i="1"/>
  <c r="U382" i="1"/>
  <c r="Y446" i="1"/>
  <c r="S446" i="1"/>
  <c r="T446" i="1"/>
  <c r="Y379" i="1"/>
  <c r="S379" i="1"/>
  <c r="T379" i="1"/>
  <c r="Y240" i="1"/>
  <c r="S240" i="1"/>
  <c r="T240" i="1"/>
  <c r="Y444" i="1"/>
  <c r="S444" i="1"/>
  <c r="T444" i="1"/>
  <c r="AB380" i="1"/>
  <c r="AC380" i="1"/>
  <c r="Z380" i="1"/>
  <c r="AA380" i="1"/>
  <c r="O360" i="1"/>
  <c r="AB360" i="1"/>
  <c r="AC360" i="1"/>
  <c r="S261" i="1"/>
  <c r="T261" i="1"/>
  <c r="U261" i="1"/>
  <c r="S326" i="1"/>
  <c r="T326" i="1"/>
  <c r="U328" i="1"/>
  <c r="X328" i="1"/>
  <c r="AD328" i="1"/>
  <c r="AE328" i="1"/>
  <c r="Y294" i="1"/>
  <c r="S294" i="1"/>
  <c r="T294" i="1"/>
  <c r="S193" i="1"/>
  <c r="T193" i="1"/>
  <c r="Z77" i="1"/>
  <c r="AA77" i="1"/>
  <c r="AD77" i="1"/>
  <c r="AE77" i="1"/>
  <c r="X77" i="1"/>
  <c r="W77" i="1"/>
  <c r="S263" i="1"/>
  <c r="T263" i="1"/>
  <c r="S44" i="1"/>
  <c r="T44" i="1"/>
  <c r="S103" i="1"/>
  <c r="T103" i="1"/>
  <c r="U194" i="1"/>
  <c r="X194" i="1"/>
  <c r="AD194" i="1"/>
  <c r="AE194" i="1"/>
  <c r="S198" i="1"/>
  <c r="T198" i="1"/>
  <c r="U40" i="1"/>
  <c r="X40" i="1"/>
  <c r="AD40" i="1"/>
  <c r="AE40" i="1"/>
  <c r="S116" i="1"/>
  <c r="T116" i="1"/>
  <c r="S82" i="1"/>
  <c r="T82" i="1"/>
  <c r="Z184" i="1"/>
  <c r="AA184" i="1"/>
  <c r="W184" i="1"/>
  <c r="AB370" i="1"/>
  <c r="AC370" i="1"/>
  <c r="O370" i="1"/>
  <c r="AB367" i="1"/>
  <c r="AC367" i="1"/>
  <c r="O367" i="1"/>
  <c r="S142" i="1"/>
  <c r="T142" i="1"/>
  <c r="S151" i="1"/>
  <c r="T151" i="1"/>
  <c r="Z208" i="1"/>
  <c r="AA208" i="1"/>
  <c r="W208" i="1"/>
  <c r="S246" i="1"/>
  <c r="T246" i="1"/>
  <c r="S370" i="1"/>
  <c r="T370" i="1"/>
  <c r="S414" i="1"/>
  <c r="T414" i="1"/>
  <c r="S133" i="1"/>
  <c r="T133" i="1"/>
  <c r="W228" i="1"/>
  <c r="Z228" i="1"/>
  <c r="AA228" i="1"/>
  <c r="W313" i="1"/>
  <c r="Z313" i="1"/>
  <c r="AA313" i="1"/>
  <c r="Z481" i="1"/>
  <c r="AA481" i="1"/>
  <c r="AD481" i="1"/>
  <c r="AE481" i="1"/>
  <c r="X481" i="1"/>
  <c r="W481" i="1"/>
  <c r="AB303" i="1"/>
  <c r="AC303" i="1"/>
  <c r="O303" i="1"/>
  <c r="AB409" i="1"/>
  <c r="AC409" i="1"/>
  <c r="O409" i="1"/>
  <c r="U409" i="1"/>
  <c r="W434" i="1"/>
  <c r="Z434" i="1"/>
  <c r="AA434" i="1"/>
  <c r="AB487" i="1"/>
  <c r="AC487" i="1"/>
  <c r="O487" i="1"/>
  <c r="W493" i="1"/>
  <c r="Z493" i="1"/>
  <c r="AA493" i="1"/>
  <c r="Z475" i="1"/>
  <c r="AA475" i="1"/>
  <c r="W475" i="1"/>
  <c r="AD475" i="1"/>
  <c r="AE475" i="1"/>
  <c r="X475" i="1"/>
  <c r="W505" i="1"/>
  <c r="Z505" i="1"/>
  <c r="AA505" i="1"/>
  <c r="Z486" i="1"/>
  <c r="AA486" i="1"/>
  <c r="AB486" i="1"/>
  <c r="AC486" i="1"/>
  <c r="S478" i="1"/>
  <c r="T478" i="1"/>
  <c r="AB432" i="1"/>
  <c r="AC432" i="1"/>
  <c r="O432" i="1"/>
  <c r="W513" i="1"/>
  <c r="Z513" i="1"/>
  <c r="AA513" i="1"/>
  <c r="S357" i="1"/>
  <c r="T357" i="1"/>
  <c r="U510" i="1"/>
  <c r="U367" i="1"/>
  <c r="U360" i="1"/>
  <c r="AB401" i="1"/>
  <c r="AC401" i="1"/>
  <c r="O401" i="1"/>
  <c r="AB357" i="1"/>
  <c r="AC357" i="1"/>
  <c r="Y256" i="1"/>
  <c r="S256" i="1"/>
  <c r="T256" i="1"/>
  <c r="W88" i="1"/>
  <c r="Z88" i="1"/>
  <c r="AA88" i="1"/>
  <c r="Z151" i="1"/>
  <c r="AA151" i="1"/>
  <c r="W151" i="1"/>
  <c r="S408" i="1"/>
  <c r="T408" i="1"/>
  <c r="S251" i="1"/>
  <c r="T251" i="1"/>
  <c r="S314" i="1"/>
  <c r="T314" i="1"/>
  <c r="S374" i="1"/>
  <c r="T374" i="1"/>
  <c r="S502" i="1"/>
  <c r="T502" i="1"/>
  <c r="AB458" i="1"/>
  <c r="AC458" i="1"/>
  <c r="O458" i="1"/>
  <c r="U458" i="1"/>
  <c r="S487" i="1"/>
  <c r="T487" i="1"/>
  <c r="AB433" i="1"/>
  <c r="AC433" i="1"/>
  <c r="O433" i="1"/>
  <c r="U433" i="1"/>
  <c r="Z478" i="1"/>
  <c r="AA478" i="1"/>
  <c r="W478" i="1"/>
  <c r="AB480" i="1"/>
  <c r="AC480" i="1"/>
  <c r="O480" i="1"/>
  <c r="U480" i="1"/>
  <c r="S432" i="1"/>
  <c r="T432" i="1"/>
  <c r="S514" i="1"/>
  <c r="T514" i="1"/>
  <c r="U514" i="1"/>
  <c r="X418" i="1"/>
  <c r="U418" i="1"/>
  <c r="Z193" i="1"/>
  <c r="AA193" i="1"/>
  <c r="AB193" i="1"/>
  <c r="AC193" i="1"/>
  <c r="S155" i="1"/>
  <c r="T155" i="1"/>
  <c r="U155" i="1"/>
  <c r="Z82" i="1"/>
  <c r="AA82" i="1"/>
  <c r="W82" i="1"/>
  <c r="Z246" i="1"/>
  <c r="AA246" i="1"/>
  <c r="W246" i="1"/>
  <c r="S135" i="1"/>
  <c r="T135" i="1"/>
  <c r="S236" i="1"/>
  <c r="T236" i="1"/>
  <c r="U236" i="1"/>
  <c r="O376" i="1"/>
  <c r="AB376" i="1"/>
  <c r="AC376" i="1"/>
  <c r="U376" i="1"/>
  <c r="S162" i="1"/>
  <c r="T162" i="1"/>
  <c r="U162" i="1"/>
  <c r="Z119" i="1"/>
  <c r="AA119" i="1"/>
  <c r="W119" i="1"/>
  <c r="S280" i="1"/>
  <c r="T280" i="1"/>
  <c r="S232" i="1"/>
  <c r="T232" i="1"/>
  <c r="Z514" i="1"/>
  <c r="AA514" i="1"/>
  <c r="W514" i="1"/>
  <c r="X381" i="1"/>
  <c r="U381" i="1"/>
  <c r="AD381" i="1"/>
  <c r="AE381" i="1"/>
  <c r="S242" i="1"/>
  <c r="T242" i="1"/>
  <c r="Z44" i="1"/>
  <c r="AA44" i="1"/>
  <c r="W44" i="1"/>
  <c r="S293" i="1"/>
  <c r="T293" i="1"/>
  <c r="Y293" i="1"/>
  <c r="W252" i="1"/>
  <c r="Z252" i="1"/>
  <c r="AA252" i="1"/>
  <c r="S282" i="1"/>
  <c r="T282" i="1"/>
  <c r="Z512" i="1"/>
  <c r="AA512" i="1"/>
  <c r="W512" i="1"/>
  <c r="W237" i="1"/>
  <c r="S199" i="1"/>
  <c r="T199" i="1"/>
  <c r="S38" i="1"/>
  <c r="T38" i="1"/>
  <c r="Z155" i="1"/>
  <c r="AA155" i="1"/>
  <c r="W155" i="1"/>
  <c r="S11" i="1"/>
  <c r="T11" i="1"/>
  <c r="U11" i="1"/>
  <c r="Z408" i="1"/>
  <c r="AA408" i="1"/>
  <c r="W408" i="1"/>
  <c r="Z135" i="1"/>
  <c r="AA135" i="1"/>
  <c r="W135" i="1"/>
  <c r="S338" i="1"/>
  <c r="T338" i="1"/>
  <c r="S454" i="1"/>
  <c r="T454" i="1"/>
  <c r="S504" i="1"/>
  <c r="T504" i="1"/>
  <c r="S512" i="1"/>
  <c r="T512" i="1"/>
  <c r="U512" i="1"/>
  <c r="O493" i="1"/>
  <c r="AB493" i="1"/>
  <c r="AC493" i="1"/>
  <c r="O470" i="1"/>
  <c r="AB470" i="1"/>
  <c r="AC470" i="1"/>
  <c r="AB510" i="1"/>
  <c r="AC510" i="1"/>
  <c r="O510" i="1"/>
  <c r="U65" i="1"/>
  <c r="X65" i="1"/>
  <c r="AD65" i="1"/>
  <c r="AE65" i="1"/>
  <c r="U470" i="1"/>
  <c r="X197" i="1"/>
  <c r="U197" i="1"/>
  <c r="AD197" i="1"/>
  <c r="AE197" i="1"/>
  <c r="O239" i="1"/>
  <c r="AB239" i="1"/>
  <c r="AC239" i="1"/>
  <c r="U239" i="1"/>
  <c r="W236" i="1"/>
  <c r="Z236" i="1"/>
  <c r="AA236" i="1"/>
  <c r="AD329" i="1"/>
  <c r="AE329" i="1"/>
  <c r="U329" i="1"/>
  <c r="X329" i="1"/>
  <c r="AB424" i="1"/>
  <c r="AC424" i="1"/>
  <c r="U424" i="1"/>
  <c r="S380" i="1"/>
  <c r="T380" i="1"/>
  <c r="W376" i="1"/>
  <c r="Z376" i="1"/>
  <c r="AA376" i="1"/>
  <c r="AD376" i="1"/>
  <c r="AE376" i="1"/>
  <c r="X376" i="1"/>
  <c r="S295" i="1"/>
  <c r="T295" i="1"/>
  <c r="W261" i="1"/>
  <c r="Z261" i="1"/>
  <c r="AA261" i="1"/>
  <c r="S196" i="1"/>
  <c r="T196" i="1"/>
  <c r="Y196" i="1"/>
  <c r="Z58" i="1"/>
  <c r="AA58" i="1"/>
  <c r="W58" i="1"/>
  <c r="W263" i="1"/>
  <c r="Z263" i="1"/>
  <c r="AA263" i="1"/>
  <c r="X41" i="1"/>
  <c r="AD41" i="1"/>
  <c r="AE41" i="1"/>
  <c r="U41" i="1"/>
  <c r="Z162" i="1"/>
  <c r="AA162" i="1"/>
  <c r="W162" i="1"/>
  <c r="U39" i="1"/>
  <c r="AD39" i="1"/>
  <c r="AE39" i="1"/>
  <c r="Z198" i="1"/>
  <c r="AA198" i="1"/>
  <c r="W198" i="1"/>
  <c r="Z11" i="1"/>
  <c r="AA11" i="1"/>
  <c r="W11" i="1"/>
  <c r="Z62" i="1"/>
  <c r="AA62" i="1"/>
  <c r="W62" i="1"/>
  <c r="Z116" i="1"/>
  <c r="AA116" i="1"/>
  <c r="W116" i="1"/>
  <c r="S184" i="1"/>
  <c r="T184" i="1"/>
  <c r="S413" i="1"/>
  <c r="T413" i="1"/>
  <c r="Z142" i="1"/>
  <c r="AA142" i="1"/>
  <c r="W142" i="1"/>
  <c r="W190" i="1"/>
  <c r="Z190" i="1"/>
  <c r="AA190" i="1"/>
  <c r="T350" i="1"/>
  <c r="S350" i="1"/>
  <c r="S410" i="1"/>
  <c r="T410" i="1"/>
  <c r="W133" i="1"/>
  <c r="Z133" i="1"/>
  <c r="AA133" i="1"/>
  <c r="S228" i="1"/>
  <c r="T228" i="1"/>
  <c r="Z341" i="1"/>
  <c r="AA341" i="1"/>
  <c r="AD341" i="1"/>
  <c r="AE341" i="1"/>
  <c r="X341" i="1"/>
  <c r="W467" i="1"/>
  <c r="Z467" i="1"/>
  <c r="AA467" i="1"/>
  <c r="AD467" i="1"/>
  <c r="AE467" i="1"/>
  <c r="X467" i="1"/>
  <c r="S506" i="1"/>
  <c r="T506" i="1"/>
  <c r="AB147" i="1"/>
  <c r="AC147" i="1"/>
  <c r="O147" i="1"/>
  <c r="S434" i="1"/>
  <c r="T434" i="1"/>
  <c r="S493" i="1"/>
  <c r="T493" i="1"/>
  <c r="O475" i="1"/>
  <c r="AB475" i="1"/>
  <c r="AC475" i="1"/>
  <c r="S505" i="1"/>
  <c r="T505" i="1"/>
  <c r="X486" i="1"/>
  <c r="AD486" i="1"/>
  <c r="AE486" i="1"/>
  <c r="U486" i="1"/>
  <c r="AB478" i="1"/>
  <c r="AC478" i="1"/>
  <c r="O478" i="1"/>
  <c r="U28" i="1"/>
  <c r="AD28" i="1"/>
  <c r="AE28" i="1"/>
  <c r="X28" i="1"/>
  <c r="AD510" i="1"/>
  <c r="AE510" i="1"/>
  <c r="X510" i="1"/>
  <c r="W510" i="1"/>
  <c r="Z510" i="1"/>
  <c r="AA510" i="1"/>
  <c r="S513" i="1"/>
  <c r="T513" i="1"/>
  <c r="U513" i="1"/>
  <c r="U404" i="1"/>
  <c r="X404" i="1"/>
  <c r="AD404" i="1"/>
  <c r="AE404" i="1"/>
  <c r="U401" i="1"/>
  <c r="U475" i="1"/>
  <c r="AD335" i="1"/>
  <c r="AE335" i="1"/>
  <c r="X335" i="1"/>
  <c r="U335" i="1"/>
  <c r="AD339" i="1"/>
  <c r="AE339" i="1"/>
  <c r="X339" i="1"/>
  <c r="U339" i="1"/>
  <c r="U157" i="1"/>
  <c r="X157" i="1"/>
  <c r="U425" i="1"/>
  <c r="X425" i="1"/>
  <c r="AD425" i="1"/>
  <c r="AE425" i="1"/>
  <c r="U20" i="1"/>
  <c r="X20" i="1"/>
  <c r="AD20" i="1"/>
  <c r="AE20" i="1"/>
  <c r="X469" i="1"/>
  <c r="U469" i="1"/>
  <c r="AD469" i="1"/>
  <c r="AE469" i="1"/>
  <c r="U393" i="1"/>
  <c r="AD393" i="1"/>
  <c r="AE393" i="1"/>
  <c r="X393" i="1"/>
  <c r="X123" i="1"/>
  <c r="U123" i="1"/>
  <c r="AD123" i="1"/>
  <c r="AE123" i="1"/>
  <c r="X141" i="1"/>
  <c r="AD141" i="1"/>
  <c r="AE141" i="1"/>
  <c r="U141" i="1"/>
  <c r="AD333" i="1"/>
  <c r="AE333" i="1"/>
  <c r="U333" i="1"/>
  <c r="AD147" i="1"/>
  <c r="AE147" i="1"/>
  <c r="X147" i="1"/>
  <c r="AB123" i="1"/>
  <c r="AC123" i="1"/>
  <c r="Z123" i="1"/>
  <c r="AA123" i="1"/>
  <c r="X333" i="1"/>
  <c r="AB101" i="1"/>
  <c r="AC101" i="1"/>
  <c r="Z101" i="1"/>
  <c r="AA101" i="1"/>
  <c r="AD106" i="1"/>
  <c r="AE106" i="1"/>
  <c r="X106" i="1"/>
  <c r="U106" i="1"/>
  <c r="U165" i="1"/>
  <c r="AD165" i="1"/>
  <c r="AE165" i="1"/>
  <c r="X165" i="1"/>
  <c r="X327" i="1"/>
  <c r="U134" i="1"/>
  <c r="X134" i="1"/>
  <c r="AD134" i="1"/>
  <c r="AE134" i="1"/>
  <c r="AD360" i="1"/>
  <c r="AE360" i="1"/>
  <c r="X360" i="1"/>
  <c r="U101" i="1"/>
  <c r="X101" i="1"/>
  <c r="AD101" i="1"/>
  <c r="AE101" i="1"/>
  <c r="U130" i="1"/>
  <c r="AD130" i="1"/>
  <c r="AE130" i="1"/>
  <c r="X130" i="1"/>
  <c r="U93" i="1"/>
  <c r="X93" i="1"/>
  <c r="AD149" i="1"/>
  <c r="AE149" i="1"/>
  <c r="U149" i="1"/>
  <c r="X149" i="1"/>
  <c r="Z134" i="1"/>
  <c r="AA134" i="1"/>
  <c r="AB134" i="1"/>
  <c r="AC134" i="1"/>
  <c r="AD54" i="1"/>
  <c r="AE54" i="1"/>
  <c r="U54" i="1"/>
  <c r="X54" i="1"/>
  <c r="U61" i="1"/>
  <c r="AD61" i="1"/>
  <c r="AE61" i="1"/>
  <c r="X61" i="1"/>
  <c r="U62" i="1"/>
  <c r="AD62" i="1"/>
  <c r="AE62" i="1"/>
  <c r="U358" i="1"/>
  <c r="X358" i="1"/>
  <c r="AD358" i="1"/>
  <c r="AE358" i="1"/>
  <c r="U135" i="1"/>
  <c r="X135" i="1"/>
  <c r="U198" i="1"/>
  <c r="X198" i="1"/>
  <c r="U313" i="1"/>
  <c r="AD313" i="1"/>
  <c r="AE313" i="1"/>
  <c r="X313" i="1"/>
  <c r="AD210" i="1"/>
  <c r="AE210" i="1"/>
  <c r="U210" i="1"/>
  <c r="X210" i="1"/>
  <c r="AD190" i="1"/>
  <c r="AE190" i="1"/>
  <c r="U286" i="1"/>
  <c r="X401" i="1"/>
  <c r="AD401" i="1"/>
  <c r="AE401" i="1"/>
  <c r="AD286" i="1"/>
  <c r="AE286" i="1"/>
  <c r="U97" i="1"/>
  <c r="X97" i="1"/>
  <c r="AD97" i="1"/>
  <c r="AE97" i="1"/>
  <c r="U290" i="1"/>
  <c r="AD290" i="1"/>
  <c r="AE290" i="1"/>
  <c r="X290" i="1"/>
  <c r="X383" i="1"/>
  <c r="AD383" i="1"/>
  <c r="AE383" i="1"/>
  <c r="U383" i="1"/>
  <c r="X237" i="1"/>
  <c r="U263" i="1"/>
  <c r="X263" i="1"/>
  <c r="AD263" i="1"/>
  <c r="AE263" i="1"/>
  <c r="U117" i="1"/>
  <c r="AD117" i="1"/>
  <c r="AE117" i="1"/>
  <c r="X117" i="1"/>
  <c r="U283" i="1"/>
  <c r="AD283" i="1"/>
  <c r="AE283" i="1"/>
  <c r="X283" i="1"/>
  <c r="U195" i="1"/>
  <c r="X195" i="1"/>
  <c r="AD195" i="1"/>
  <c r="AE195" i="1"/>
  <c r="AD302" i="1"/>
  <c r="AE302" i="1"/>
  <c r="U302" i="1"/>
  <c r="X302" i="1"/>
  <c r="U275" i="1"/>
  <c r="AD275" i="1"/>
  <c r="AE275" i="1"/>
  <c r="X275" i="1"/>
  <c r="U142" i="1"/>
  <c r="AD142" i="1"/>
  <c r="AE142" i="1"/>
  <c r="U116" i="1"/>
  <c r="X116" i="1"/>
  <c r="U186" i="1"/>
  <c r="AD186" i="1"/>
  <c r="AE186" i="1"/>
  <c r="X186" i="1"/>
  <c r="U488" i="1"/>
  <c r="X488" i="1"/>
  <c r="AD488" i="1"/>
  <c r="AE488" i="1"/>
  <c r="U205" i="1"/>
  <c r="X205" i="1"/>
  <c r="AD205" i="1"/>
  <c r="AE205" i="1"/>
  <c r="AD21" i="1"/>
  <c r="AE21" i="1"/>
  <c r="U21" i="1"/>
  <c r="X21" i="1"/>
  <c r="U103" i="1"/>
  <c r="AD103" i="1"/>
  <c r="AE103" i="1"/>
  <c r="U88" i="1"/>
  <c r="X88" i="1"/>
  <c r="AD88" i="1"/>
  <c r="AE88" i="1"/>
  <c r="U252" i="1"/>
  <c r="X252" i="1"/>
  <c r="AD252" i="1"/>
  <c r="AE252" i="1"/>
  <c r="U304" i="1"/>
  <c r="AD304" i="1"/>
  <c r="AE304" i="1"/>
  <c r="X304" i="1"/>
  <c r="U450" i="1"/>
  <c r="AD450" i="1"/>
  <c r="AE450" i="1"/>
  <c r="X450" i="1"/>
  <c r="U107" i="1"/>
  <c r="X107" i="1"/>
  <c r="AD107" i="1"/>
  <c r="AE107" i="1"/>
  <c r="U44" i="1"/>
  <c r="X44" i="1"/>
  <c r="U145" i="1"/>
  <c r="X145" i="1"/>
  <c r="AD145" i="1"/>
  <c r="AE145" i="1"/>
  <c r="U490" i="1"/>
  <c r="X490" i="1"/>
  <c r="AD490" i="1"/>
  <c r="AE490" i="1"/>
  <c r="U453" i="1"/>
  <c r="X453" i="1"/>
  <c r="AD453" i="1"/>
  <c r="AE453" i="1"/>
  <c r="AD164" i="1"/>
  <c r="AE164" i="1"/>
  <c r="U164" i="1"/>
  <c r="X164" i="1"/>
  <c r="U260" i="1"/>
  <c r="X260" i="1"/>
  <c r="AD260" i="1"/>
  <c r="AE260" i="1"/>
  <c r="U324" i="1"/>
  <c r="AD324" i="1"/>
  <c r="AE324" i="1"/>
  <c r="X324" i="1"/>
  <c r="U84" i="1"/>
  <c r="AD84" i="1"/>
  <c r="AE84" i="1"/>
  <c r="X84" i="1"/>
  <c r="U355" i="1"/>
  <c r="X355" i="1"/>
  <c r="AD355" i="1"/>
  <c r="AE355" i="1"/>
  <c r="U151" i="1"/>
  <c r="AD151" i="1"/>
  <c r="AE151" i="1"/>
  <c r="X151" i="1"/>
  <c r="U82" i="1"/>
  <c r="AD82" i="1"/>
  <c r="AE82" i="1"/>
  <c r="X82" i="1"/>
  <c r="AD58" i="1"/>
  <c r="AE58" i="1"/>
  <c r="AD237" i="1"/>
  <c r="AE237" i="1"/>
  <c r="AD230" i="1"/>
  <c r="AE230" i="1"/>
  <c r="AD441" i="1"/>
  <c r="AE441" i="1"/>
  <c r="X441" i="1"/>
  <c r="U441" i="1"/>
  <c r="AB289" i="1"/>
  <c r="AC289" i="1"/>
  <c r="U289" i="1"/>
  <c r="X289" i="1"/>
  <c r="AD289" i="1"/>
  <c r="AE289" i="1"/>
  <c r="X235" i="1"/>
  <c r="U235" i="1"/>
  <c r="AD235" i="1"/>
  <c r="AE235" i="1"/>
  <c r="X303" i="1"/>
  <c r="U303" i="1"/>
  <c r="AD464" i="1"/>
  <c r="AE464" i="1"/>
  <c r="X464" i="1"/>
  <c r="U464" i="1"/>
  <c r="U366" i="1"/>
  <c r="X366" i="1"/>
  <c r="AD366" i="1"/>
  <c r="AE366" i="1"/>
  <c r="U26" i="1"/>
  <c r="X26" i="1"/>
  <c r="AD26" i="1"/>
  <c r="AE26" i="1"/>
  <c r="X58" i="1"/>
  <c r="AD512" i="1"/>
  <c r="AE512" i="1"/>
  <c r="X230" i="1"/>
  <c r="Z441" i="1"/>
  <c r="AA441" i="1"/>
  <c r="AB441" i="1"/>
  <c r="AC441" i="1"/>
  <c r="X415" i="1"/>
  <c r="U415" i="1"/>
  <c r="AD415" i="1"/>
  <c r="AE415" i="1"/>
  <c r="U466" i="1"/>
  <c r="X466" i="1"/>
  <c r="AD466" i="1"/>
  <c r="AE466" i="1"/>
  <c r="AD18" i="1"/>
  <c r="AE18" i="1"/>
  <c r="U18" i="1"/>
  <c r="X18" i="1"/>
  <c r="AB445" i="1"/>
  <c r="AC445" i="1"/>
  <c r="AD394" i="1"/>
  <c r="AE394" i="1"/>
  <c r="X394" i="1"/>
  <c r="U394" i="1"/>
  <c r="U421" i="1"/>
  <c r="X421" i="1"/>
  <c r="AD421" i="1"/>
  <c r="AE421" i="1"/>
  <c r="X177" i="1"/>
  <c r="U177" i="1"/>
  <c r="Z442" i="1"/>
  <c r="AA442" i="1"/>
  <c r="AB442" i="1"/>
  <c r="AC442" i="1"/>
  <c r="Z419" i="1"/>
  <c r="AA419" i="1"/>
  <c r="AB419" i="1"/>
  <c r="AC419" i="1"/>
  <c r="AD303" i="1"/>
  <c r="AE303" i="1"/>
  <c r="U43" i="1"/>
  <c r="AD43" i="1"/>
  <c r="AE43" i="1"/>
  <c r="X43" i="1"/>
  <c r="AD11" i="1"/>
  <c r="AE11" i="1"/>
  <c r="X162" i="1"/>
  <c r="X261" i="1"/>
  <c r="AD236" i="1"/>
  <c r="AE236" i="1"/>
  <c r="AD135" i="1"/>
  <c r="AE135" i="1"/>
  <c r="AD514" i="1"/>
  <c r="AE514" i="1"/>
  <c r="AD442" i="1"/>
  <c r="AE442" i="1"/>
  <c r="U442" i="1"/>
  <c r="X442" i="1"/>
  <c r="U419" i="1"/>
  <c r="AD419" i="1"/>
  <c r="AE419" i="1"/>
  <c r="X419" i="1"/>
  <c r="AD445" i="1"/>
  <c r="AE445" i="1"/>
  <c r="X445" i="1"/>
  <c r="U445" i="1"/>
  <c r="U228" i="1"/>
  <c r="X228" i="1"/>
  <c r="AD228" i="1"/>
  <c r="AE228" i="1"/>
  <c r="X338" i="1"/>
  <c r="AD338" i="1"/>
  <c r="AE338" i="1"/>
  <c r="U338" i="1"/>
  <c r="U408" i="1"/>
  <c r="X408" i="1"/>
  <c r="AD408" i="1"/>
  <c r="AE408" i="1"/>
  <c r="U133" i="1"/>
  <c r="AD133" i="1"/>
  <c r="AE133" i="1"/>
  <c r="X133" i="1"/>
  <c r="U493" i="1"/>
  <c r="AD493" i="1"/>
  <c r="AE493" i="1"/>
  <c r="X493" i="1"/>
  <c r="U295" i="1"/>
  <c r="AD295" i="1"/>
  <c r="AE295" i="1"/>
  <c r="X295" i="1"/>
  <c r="X504" i="1"/>
  <c r="AD504" i="1"/>
  <c r="AE504" i="1"/>
  <c r="U504" i="1"/>
  <c r="U505" i="1"/>
  <c r="X505" i="1"/>
  <c r="AD505" i="1"/>
  <c r="AE505" i="1"/>
  <c r="U434" i="1"/>
  <c r="X434" i="1"/>
  <c r="AD434" i="1"/>
  <c r="AE434" i="1"/>
  <c r="U184" i="1"/>
  <c r="X184" i="1"/>
  <c r="AD184" i="1"/>
  <c r="AE184" i="1"/>
  <c r="U432" i="1"/>
  <c r="AD432" i="1"/>
  <c r="AE432" i="1"/>
  <c r="X432" i="1"/>
  <c r="U478" i="1"/>
  <c r="AD478" i="1"/>
  <c r="AE478" i="1"/>
  <c r="X478" i="1"/>
  <c r="U326" i="1"/>
  <c r="X326" i="1"/>
  <c r="AD326" i="1"/>
  <c r="AE326" i="1"/>
  <c r="AD38" i="1"/>
  <c r="AE38" i="1"/>
  <c r="X38" i="1"/>
  <c r="U38" i="1"/>
  <c r="U208" i="1"/>
  <c r="X208" i="1"/>
  <c r="AD208" i="1"/>
  <c r="AE208" i="1"/>
  <c r="X282" i="1"/>
  <c r="AD282" i="1"/>
  <c r="AE282" i="1"/>
  <c r="U282" i="1"/>
  <c r="U232" i="1"/>
  <c r="AD232" i="1"/>
  <c r="AE232" i="1"/>
  <c r="X232" i="1"/>
  <c r="U246" i="1"/>
  <c r="AD246" i="1"/>
  <c r="AE246" i="1"/>
  <c r="X246" i="1"/>
  <c r="U119" i="1"/>
  <c r="X119" i="1"/>
  <c r="AD119" i="1"/>
  <c r="AE119" i="1"/>
  <c r="X350" i="1"/>
  <c r="U350" i="1"/>
  <c r="AD350" i="1"/>
  <c r="AE350" i="1"/>
  <c r="U413" i="1"/>
  <c r="X413" i="1"/>
  <c r="AD413" i="1"/>
  <c r="AE413" i="1"/>
  <c r="AD199" i="1"/>
  <c r="AE199" i="1"/>
  <c r="X199" i="1"/>
  <c r="U199" i="1"/>
  <c r="U487" i="1"/>
  <c r="AD487" i="1"/>
  <c r="AE487" i="1"/>
  <c r="X487" i="1"/>
  <c r="X506" i="1"/>
  <c r="AD506" i="1"/>
  <c r="AE506" i="1"/>
  <c r="U506" i="1"/>
  <c r="X142" i="1"/>
  <c r="AD116" i="1"/>
  <c r="AE116" i="1"/>
  <c r="X11" i="1"/>
  <c r="X190" i="1"/>
  <c r="X62" i="1"/>
  <c r="AB196" i="1"/>
  <c r="AC196" i="1"/>
  <c r="Z196" i="1"/>
  <c r="AA196" i="1"/>
  <c r="AD261" i="1"/>
  <c r="AE261" i="1"/>
  <c r="X380" i="1"/>
  <c r="AD380" i="1"/>
  <c r="AE380" i="1"/>
  <c r="U380" i="1"/>
  <c r="AD155" i="1"/>
  <c r="AE155" i="1"/>
  <c r="X512" i="1"/>
  <c r="AD44" i="1"/>
  <c r="AE44" i="1"/>
  <c r="AD242" i="1"/>
  <c r="AE242" i="1"/>
  <c r="X242" i="1"/>
  <c r="U242" i="1"/>
  <c r="X514" i="1"/>
  <c r="AB444" i="1"/>
  <c r="AC444" i="1"/>
  <c r="Z444" i="1"/>
  <c r="AA444" i="1"/>
  <c r="Z379" i="1"/>
  <c r="AA379" i="1"/>
  <c r="AB379" i="1"/>
  <c r="AC379" i="1"/>
  <c r="X103" i="1"/>
  <c r="AB423" i="1"/>
  <c r="AC423" i="1"/>
  <c r="Z423" i="1"/>
  <c r="AA423" i="1"/>
  <c r="AD196" i="1"/>
  <c r="AE196" i="1"/>
  <c r="X196" i="1"/>
  <c r="U196" i="1"/>
  <c r="U374" i="1"/>
  <c r="X374" i="1"/>
  <c r="AD374" i="1"/>
  <c r="AE374" i="1"/>
  <c r="U251" i="1"/>
  <c r="X251" i="1"/>
  <c r="AD251" i="1"/>
  <c r="AE251" i="1"/>
  <c r="AD256" i="1"/>
  <c r="AE256" i="1"/>
  <c r="U256" i="1"/>
  <c r="X256" i="1"/>
  <c r="U357" i="1"/>
  <c r="X357" i="1"/>
  <c r="AD357" i="1"/>
  <c r="AE357" i="1"/>
  <c r="AD414" i="1"/>
  <c r="AE414" i="1"/>
  <c r="X414" i="1"/>
  <c r="U414" i="1"/>
  <c r="AD193" i="1"/>
  <c r="AE193" i="1"/>
  <c r="X193" i="1"/>
  <c r="U193" i="1"/>
  <c r="AD240" i="1"/>
  <c r="AE240" i="1"/>
  <c r="X240" i="1"/>
  <c r="U240" i="1"/>
  <c r="X446" i="1"/>
  <c r="AD446" i="1"/>
  <c r="AE446" i="1"/>
  <c r="U446" i="1"/>
  <c r="U207" i="1"/>
  <c r="AD207" i="1"/>
  <c r="AE207" i="1"/>
  <c r="X207" i="1"/>
  <c r="X410" i="1"/>
  <c r="U410" i="1"/>
  <c r="AD410" i="1"/>
  <c r="AE410" i="1"/>
  <c r="X155" i="1"/>
  <c r="Z293" i="1"/>
  <c r="AA293" i="1"/>
  <c r="AB293" i="1"/>
  <c r="AC293" i="1"/>
  <c r="Z256" i="1"/>
  <c r="AA256" i="1"/>
  <c r="AB256" i="1"/>
  <c r="AC256" i="1"/>
  <c r="Z240" i="1"/>
  <c r="AA240" i="1"/>
  <c r="AB240" i="1"/>
  <c r="AC240" i="1"/>
  <c r="Z446" i="1"/>
  <c r="AA446" i="1"/>
  <c r="AB446" i="1"/>
  <c r="AC446" i="1"/>
  <c r="U238" i="1"/>
  <c r="X238" i="1"/>
  <c r="AD238" i="1"/>
  <c r="AE238" i="1"/>
  <c r="AD390" i="1"/>
  <c r="AE390" i="1"/>
  <c r="X390" i="1"/>
  <c r="U390" i="1"/>
  <c r="U454" i="1"/>
  <c r="AD454" i="1"/>
  <c r="AE454" i="1"/>
  <c r="X454" i="1"/>
  <c r="X280" i="1"/>
  <c r="AD280" i="1"/>
  <c r="AE280" i="1"/>
  <c r="U280" i="1"/>
  <c r="X513" i="1"/>
  <c r="X294" i="1"/>
  <c r="AD294" i="1"/>
  <c r="AE294" i="1"/>
  <c r="U294" i="1"/>
  <c r="AD198" i="1"/>
  <c r="AE198" i="1"/>
  <c r="AD162" i="1"/>
  <c r="AE162" i="1"/>
  <c r="X236" i="1"/>
  <c r="Z237" i="1"/>
  <c r="AA237" i="1"/>
  <c r="X293" i="1"/>
  <c r="U293" i="1"/>
  <c r="AD293" i="1"/>
  <c r="AE293" i="1"/>
  <c r="AD502" i="1"/>
  <c r="AE502" i="1"/>
  <c r="U502" i="1"/>
  <c r="X502" i="1"/>
  <c r="AD314" i="1"/>
  <c r="AE314" i="1"/>
  <c r="X314" i="1"/>
  <c r="U314" i="1"/>
  <c r="AD513" i="1"/>
  <c r="AE513" i="1"/>
  <c r="U370" i="1"/>
  <c r="AD370" i="1"/>
  <c r="AE370" i="1"/>
  <c r="X370" i="1"/>
  <c r="AB294" i="1"/>
  <c r="AC294" i="1"/>
  <c r="Z294" i="1"/>
  <c r="AA294" i="1"/>
  <c r="U444" i="1"/>
  <c r="X444" i="1"/>
  <c r="AD444" i="1"/>
  <c r="AE444" i="1"/>
  <c r="U379" i="1"/>
  <c r="AD379" i="1"/>
  <c r="AE379" i="1"/>
  <c r="X379" i="1"/>
  <c r="Z238" i="1"/>
  <c r="AA238" i="1"/>
  <c r="AB238" i="1"/>
  <c r="AC238" i="1"/>
  <c r="U423" i="1"/>
  <c r="X423" i="1"/>
  <c r="AD423" i="1"/>
  <c r="AE423" i="1"/>
</calcChain>
</file>

<file path=xl/comments1.xml><?xml version="1.0" encoding="utf-8"?>
<comments xmlns="http://schemas.openxmlformats.org/spreadsheetml/2006/main">
  <authors>
    <author>mn783</author>
  </authors>
  <commentList>
    <comment ref="A81" authorId="0" shapeId="0">
      <text>
        <r>
          <rPr>
            <b/>
            <sz val="8"/>
            <color indexed="81"/>
            <rFont val="Tahoma"/>
            <family val="2"/>
          </rPr>
          <t>mn783:</t>
        </r>
        <r>
          <rPr>
            <sz val="8"/>
            <color indexed="81"/>
            <rFont val="Tahoma"/>
            <family val="2"/>
          </rPr>
          <t xml:space="preserve">
f means the Fine mesh has been used in the analysis.
</t>
        </r>
      </text>
    </comment>
  </commentList>
</comments>
</file>

<file path=xl/sharedStrings.xml><?xml version="1.0" encoding="utf-8"?>
<sst xmlns="http://schemas.openxmlformats.org/spreadsheetml/2006/main" count="481" uniqueCount="261">
  <si>
    <t>Set 1</t>
  </si>
  <si>
    <t>nu=0.49</t>
  </si>
  <si>
    <t>cu=10kPa</t>
  </si>
  <si>
    <t>E=1000kPa</t>
  </si>
  <si>
    <t>Gamma=19.6kN/m3</t>
  </si>
  <si>
    <t>Phi=0</t>
  </si>
  <si>
    <t>Set 2</t>
  </si>
  <si>
    <t>E=2000kPa</t>
  </si>
  <si>
    <t>Set 3</t>
  </si>
  <si>
    <t>E=5000kPa</t>
  </si>
  <si>
    <t>Archive No</t>
  </si>
  <si>
    <t>E=10000kPa</t>
  </si>
  <si>
    <t>cu=100kPa</t>
  </si>
  <si>
    <t>Set 4</t>
  </si>
  <si>
    <t>Set 5</t>
  </si>
  <si>
    <t>cu=50kPa</t>
  </si>
  <si>
    <t>E/cu=100</t>
  </si>
  <si>
    <t>E/cu=200</t>
  </si>
  <si>
    <t>E/cu=500</t>
  </si>
  <si>
    <t>D=0.04m</t>
  </si>
  <si>
    <t>a=60</t>
  </si>
  <si>
    <t>E=20000kPa</t>
  </si>
  <si>
    <t>Set 6</t>
  </si>
  <si>
    <t>Set 7</t>
  </si>
  <si>
    <t>Set 8</t>
  </si>
  <si>
    <t>Set 9</t>
  </si>
  <si>
    <t>E=25000kPa</t>
  </si>
  <si>
    <t>E=50000kPa</t>
  </si>
  <si>
    <t>Set 10</t>
  </si>
  <si>
    <t>Set 11</t>
  </si>
  <si>
    <t>Set 12</t>
  </si>
  <si>
    <t>cu=25kPa</t>
  </si>
  <si>
    <t>E=12500kPa</t>
  </si>
  <si>
    <t>Set 13</t>
  </si>
  <si>
    <t>cu=75kPa</t>
  </si>
  <si>
    <t>E=37500kPa</t>
  </si>
  <si>
    <t>Set 14</t>
  </si>
  <si>
    <t>Set 15</t>
  </si>
  <si>
    <t>E=15000kPa</t>
  </si>
  <si>
    <t>131 f</t>
  </si>
  <si>
    <t>132 f</t>
  </si>
  <si>
    <t>141 f</t>
  </si>
  <si>
    <t>142 f</t>
  </si>
  <si>
    <t xml:space="preserve">Set </t>
  </si>
  <si>
    <t>E=2500kPa</t>
  </si>
  <si>
    <t>E=7500kPa</t>
  </si>
  <si>
    <t>E/cu=1000</t>
  </si>
  <si>
    <t>E=75000kPa</t>
  </si>
  <si>
    <t>E=100000kPa</t>
  </si>
  <si>
    <t>Set</t>
  </si>
  <si>
    <t>cu=5kPa</t>
  </si>
  <si>
    <t>81 f</t>
  </si>
  <si>
    <t>171f</t>
  </si>
  <si>
    <t>172f</t>
  </si>
  <si>
    <t>173f</t>
  </si>
  <si>
    <t>174f</t>
  </si>
  <si>
    <t>175f</t>
  </si>
  <si>
    <t>176f</t>
  </si>
  <si>
    <t>177f</t>
  </si>
  <si>
    <t>178f</t>
  </si>
  <si>
    <t>179f</t>
  </si>
  <si>
    <t>181f</t>
  </si>
  <si>
    <t>182f</t>
  </si>
  <si>
    <t>183f</t>
  </si>
  <si>
    <t>184f</t>
  </si>
  <si>
    <t>185f</t>
  </si>
  <si>
    <t>186f</t>
  </si>
  <si>
    <t>187f</t>
  </si>
  <si>
    <t>188f</t>
  </si>
  <si>
    <t>189f</t>
  </si>
  <si>
    <t>31f</t>
  </si>
  <si>
    <t>32f</t>
  </si>
  <si>
    <t>33f</t>
  </si>
  <si>
    <t>34f</t>
  </si>
  <si>
    <t>35f</t>
  </si>
  <si>
    <t>36f</t>
  </si>
  <si>
    <t>37f</t>
  </si>
  <si>
    <t>38f</t>
  </si>
  <si>
    <t>39f</t>
  </si>
  <si>
    <t>92f</t>
  </si>
  <si>
    <t>93f</t>
  </si>
  <si>
    <t>94f</t>
  </si>
  <si>
    <t>95f</t>
  </si>
  <si>
    <t>96f</t>
  </si>
  <si>
    <t>97f</t>
  </si>
  <si>
    <t>98f</t>
  </si>
  <si>
    <t>99f</t>
  </si>
  <si>
    <t>91f</t>
  </si>
  <si>
    <t>221_div2</t>
  </si>
  <si>
    <t>D=0.02m</t>
  </si>
  <si>
    <t>222_div2</t>
  </si>
  <si>
    <t>223_div2</t>
  </si>
  <si>
    <t>224_div2</t>
  </si>
  <si>
    <t>225_div2</t>
  </si>
  <si>
    <t>226_div2</t>
  </si>
  <si>
    <t>227_div2</t>
  </si>
  <si>
    <t>228_div2</t>
  </si>
  <si>
    <t>229_div2</t>
  </si>
  <si>
    <t>221_rate</t>
  </si>
  <si>
    <t>222_rate</t>
  </si>
  <si>
    <t>223_rate</t>
  </si>
  <si>
    <t>224_rate</t>
  </si>
  <si>
    <t>225_rate</t>
  </si>
  <si>
    <t>226_rate</t>
  </si>
  <si>
    <t>227_rate</t>
  </si>
  <si>
    <t>228_rate</t>
  </si>
  <si>
    <t>229_rate</t>
  </si>
  <si>
    <t>18_rate</t>
  </si>
  <si>
    <t>22_rate</t>
  </si>
  <si>
    <t>23_rate</t>
  </si>
  <si>
    <t>24_rate</t>
  </si>
  <si>
    <t>25_rate</t>
  </si>
  <si>
    <t>19_rate</t>
  </si>
  <si>
    <t>26_rate</t>
  </si>
  <si>
    <t>27_rate</t>
  </si>
  <si>
    <t>201_rate</t>
  </si>
  <si>
    <t>202_rate</t>
  </si>
  <si>
    <t>203_rate</t>
  </si>
  <si>
    <t>204_rate</t>
  </si>
  <si>
    <t>205_rate</t>
  </si>
  <si>
    <t>206_rate</t>
  </si>
  <si>
    <t>207_rate</t>
  </si>
  <si>
    <t>208_rate</t>
  </si>
  <si>
    <t>209_rate</t>
  </si>
  <si>
    <t>211_rate</t>
  </si>
  <si>
    <t>212_rate</t>
  </si>
  <si>
    <t>213_rate</t>
  </si>
  <si>
    <t>214_rate</t>
  </si>
  <si>
    <t>215_rate</t>
  </si>
  <si>
    <t>216_rate</t>
  </si>
  <si>
    <t>217_rate</t>
  </si>
  <si>
    <t>218_rate</t>
  </si>
  <si>
    <t>219_rate</t>
  </si>
  <si>
    <t>61_rate</t>
  </si>
  <si>
    <t>62_rate</t>
  </si>
  <si>
    <t>63_rate</t>
  </si>
  <si>
    <t>64_rate</t>
  </si>
  <si>
    <t>65_rate</t>
  </si>
  <si>
    <t>66_rate</t>
  </si>
  <si>
    <t>67_rate</t>
  </si>
  <si>
    <t>68_rate</t>
  </si>
  <si>
    <t>D (m)</t>
  </si>
  <si>
    <t>m (kg)</t>
  </si>
  <si>
    <t>v (m/s)</t>
  </si>
  <si>
    <r>
      <t>Initial Kinetic Energy = mv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/2 (kgm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</si>
  <si>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E (kPa)</t>
  </si>
  <si>
    <r>
      <t>c</t>
    </r>
    <r>
      <rPr>
        <b/>
        <vertAlign val="subscript"/>
        <sz val="10"/>
        <rFont val="Arial"/>
        <family val="2"/>
      </rPr>
      <t>u</t>
    </r>
    <r>
      <rPr>
        <b/>
        <sz val="10"/>
        <rFont val="Arial"/>
        <family val="2"/>
      </rPr>
      <t xml:space="preserve"> (kPa)</t>
    </r>
  </si>
  <si>
    <r>
      <t>E/c</t>
    </r>
    <r>
      <rPr>
        <b/>
        <vertAlign val="subscript"/>
        <sz val="10"/>
        <rFont val="Arial"/>
        <family val="2"/>
      </rPr>
      <t>u</t>
    </r>
  </si>
  <si>
    <t>Total penetration/ D</t>
  </si>
  <si>
    <t xml:space="preserve">Time of travel (s) </t>
  </si>
  <si>
    <r>
      <t>Displaced 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</si>
  <si>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(c</t>
    </r>
    <r>
      <rPr>
        <b/>
        <vertAlign val="subscript"/>
        <sz val="10"/>
        <rFont val="Arial"/>
        <family val="2"/>
      </rPr>
      <t>u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/4) (kgm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</si>
  <si>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(mv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/2)/ (c</t>
    </r>
    <r>
      <rPr>
        <b/>
        <vertAlign val="subscript"/>
        <sz val="10"/>
        <rFont val="Arial"/>
        <family val="2"/>
      </rPr>
      <t>u</t>
    </r>
    <r>
      <rPr>
        <b/>
        <sz val="10"/>
        <rFont val="Arial"/>
        <family val="2"/>
      </rPr>
      <t>*Displaced volume)</t>
    </r>
  </si>
  <si>
    <r>
      <t>(mv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/2)/ (c</t>
    </r>
    <r>
      <rPr>
        <b/>
        <vertAlign val="subscript"/>
        <sz val="10"/>
        <rFont val="Arial"/>
        <family val="2"/>
      </rPr>
      <t>u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/4)</t>
    </r>
  </si>
  <si>
    <t>Label</t>
  </si>
  <si>
    <t>Area</t>
  </si>
  <si>
    <t>Force</t>
  </si>
  <si>
    <t>Elastic Settlement</t>
  </si>
  <si>
    <t>Elastic Strain Energy</t>
  </si>
  <si>
    <r>
      <t>(Initial KE - Elastic Strain Energy)/(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u</t>
    </r>
    <r>
      <rPr>
        <b/>
        <sz val="10"/>
        <rFont val="Arial"/>
        <family val="2"/>
      </rPr>
      <t>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/4)</t>
    </r>
  </si>
  <si>
    <t>Plastic Work</t>
  </si>
  <si>
    <t>Initial Kinetic Energy/
Plastic Work</t>
  </si>
  <si>
    <t>Initial Kinetic Energy/
(Plastic Work + Elastic Strain Energy)</t>
  </si>
  <si>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ED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 (kgm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</si>
  <si>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 xml:space="preserve">Plastic Work + </t>
    </r>
    <r>
      <rPr>
        <b/>
        <sz val="10"/>
        <rFont val="Symbol"/>
        <family val="1"/>
        <charset val="2"/>
      </rPr>
      <t>qp</t>
    </r>
    <r>
      <rPr>
        <b/>
        <sz val="10"/>
        <rFont val="Arial"/>
        <family val="2"/>
      </rPr>
      <t>ED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</t>
    </r>
  </si>
  <si>
    <r>
      <t xml:space="preserve">Initial Kinetic Energy/ (Plastic Work + </t>
    </r>
    <r>
      <rPr>
        <b/>
        <sz val="10"/>
        <rFont val="Symbol"/>
        <family val="1"/>
        <charset val="2"/>
      </rPr>
      <t>qp</t>
    </r>
    <r>
      <rPr>
        <b/>
        <sz val="10"/>
        <rFont val="Arial"/>
        <family val="2"/>
      </rPr>
      <t>ED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/4)</t>
    </r>
  </si>
  <si>
    <r>
      <rPr>
        <b/>
        <sz val="10"/>
        <rFont val="Symbol"/>
        <family val="1"/>
        <charset val="2"/>
      </rPr>
      <t>p(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u</t>
    </r>
    <r>
      <rPr>
        <b/>
        <sz val="10"/>
        <rFont val="Symbol"/>
        <family val="1"/>
        <charset val="2"/>
      </rPr>
      <t>+q</t>
    </r>
    <r>
      <rPr>
        <b/>
        <sz val="10"/>
        <rFont val="Arial"/>
        <family val="2"/>
      </rPr>
      <t>E)D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 
(kgm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</si>
  <si>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Initial Kinetic Energy/ (</t>
    </r>
    <r>
      <rPr>
        <b/>
        <sz val="10"/>
        <rFont val="Symbol"/>
        <family val="1"/>
        <charset val="2"/>
      </rPr>
      <t>p(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u</t>
    </r>
    <r>
      <rPr>
        <b/>
        <sz val="10"/>
        <rFont val="Symbol"/>
        <family val="1"/>
        <charset val="2"/>
      </rPr>
      <t>+q</t>
    </r>
    <r>
      <rPr>
        <b/>
        <sz val="10"/>
        <rFont val="Arial"/>
        <family val="2"/>
      </rPr>
      <t>E)D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/4)</t>
    </r>
  </si>
  <si>
    <r>
      <t xml:space="preserve">Plastic Work + Elastic Strain Energy + </t>
    </r>
    <r>
      <rPr>
        <b/>
        <sz val="10"/>
        <rFont val="Symbol"/>
        <family val="1"/>
        <charset val="2"/>
      </rPr>
      <t>qp</t>
    </r>
    <r>
      <rPr>
        <b/>
        <sz val="10"/>
        <rFont val="Arial"/>
        <family val="2"/>
      </rPr>
      <t>ED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 (kgm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</si>
  <si>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 xml:space="preserve">Intial Kinetic Energy/ (Plastic Work + Elastic Strain Energy + </t>
    </r>
    <r>
      <rPr>
        <b/>
        <sz val="10"/>
        <rFont val="Symbol"/>
        <family val="1"/>
        <charset val="2"/>
      </rPr>
      <t>qp</t>
    </r>
    <r>
      <rPr>
        <b/>
        <sz val="10"/>
        <rFont val="Arial"/>
        <family val="2"/>
      </rPr>
      <t>ED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/4)</t>
    </r>
  </si>
  <si>
    <t>q =</t>
  </si>
  <si>
    <t>Shear wave velocity (m/s) - Vs</t>
  </si>
  <si>
    <t>long. Wave velocity (m/s) - Vp</t>
  </si>
  <si>
    <t>101_rate</t>
  </si>
  <si>
    <t>102_rate</t>
  </si>
  <si>
    <t>103_rate</t>
  </si>
  <si>
    <t>104_rate</t>
  </si>
  <si>
    <t>105_rate</t>
  </si>
  <si>
    <t>106_rate</t>
  </si>
  <si>
    <t>107_rate</t>
  </si>
  <si>
    <t>108_rate</t>
  </si>
  <si>
    <t>31_rate</t>
  </si>
  <si>
    <t>32_rate</t>
  </si>
  <si>
    <t>33_rate</t>
  </si>
  <si>
    <t>34_rate</t>
  </si>
  <si>
    <t>35_rate</t>
  </si>
  <si>
    <t>36_rate</t>
  </si>
  <si>
    <t>37_rate</t>
  </si>
  <si>
    <t>38_rate</t>
  </si>
  <si>
    <t>171_rate</t>
  </si>
  <si>
    <t>172_rate</t>
  </si>
  <si>
    <t>173_rate</t>
  </si>
  <si>
    <t>174_rate</t>
  </si>
  <si>
    <t>175_rate</t>
  </si>
  <si>
    <t>176_rate</t>
  </si>
  <si>
    <t>177_rate</t>
  </si>
  <si>
    <t>178_rate</t>
  </si>
  <si>
    <t>181_rate</t>
  </si>
  <si>
    <t>182_rate</t>
  </si>
  <si>
    <t>183_rate</t>
  </si>
  <si>
    <t>184_rate</t>
  </si>
  <si>
    <t>185_rate</t>
  </si>
  <si>
    <t>186_rate</t>
  </si>
  <si>
    <t>187_rate</t>
  </si>
  <si>
    <t>188_rate</t>
  </si>
  <si>
    <t>41_rate</t>
  </si>
  <si>
    <t>42_rate</t>
  </si>
  <si>
    <t>43_rate</t>
  </si>
  <si>
    <t>44_rate</t>
  </si>
  <si>
    <t>45_rate</t>
  </si>
  <si>
    <t>46_rate</t>
  </si>
  <si>
    <t>47_rate</t>
  </si>
  <si>
    <t>48_rate</t>
  </si>
  <si>
    <t>111_rate</t>
  </si>
  <si>
    <t>112_rate</t>
  </si>
  <si>
    <t>113_rate</t>
  </si>
  <si>
    <t>114_rate</t>
  </si>
  <si>
    <t>115_rate</t>
  </si>
  <si>
    <t>116_rate</t>
  </si>
  <si>
    <t>117_rate</t>
  </si>
  <si>
    <t>118_rate</t>
  </si>
  <si>
    <t>121_rate</t>
  </si>
  <si>
    <t>122_rate</t>
  </si>
  <si>
    <t>123_rate</t>
  </si>
  <si>
    <t>124_rate</t>
  </si>
  <si>
    <t>125_rate</t>
  </si>
  <si>
    <t>126_rate</t>
  </si>
  <si>
    <t>127_rate</t>
  </si>
  <si>
    <t>128_rate</t>
  </si>
  <si>
    <t>151_rate</t>
  </si>
  <si>
    <t>152_rate</t>
  </si>
  <si>
    <t>153_rate</t>
  </si>
  <si>
    <t>154_rate</t>
  </si>
  <si>
    <t>155_rate</t>
  </si>
  <si>
    <t>156_rate</t>
  </si>
  <si>
    <t>157_rate</t>
  </si>
  <si>
    <t>158_rate</t>
  </si>
  <si>
    <t>161_rate</t>
  </si>
  <si>
    <t>162_rate</t>
  </si>
  <si>
    <t>163_rate</t>
  </si>
  <si>
    <t>164_rate</t>
  </si>
  <si>
    <t>165_rate</t>
  </si>
  <si>
    <t>166_rate</t>
  </si>
  <si>
    <t>167_rate</t>
  </si>
  <si>
    <t>168_rate</t>
  </si>
  <si>
    <t>91_rate</t>
  </si>
  <si>
    <t>92_rate</t>
  </si>
  <si>
    <t>93_rate</t>
  </si>
  <si>
    <t>94_rate</t>
  </si>
  <si>
    <t>95_rate</t>
  </si>
  <si>
    <t>96_rate</t>
  </si>
  <si>
    <t>97_rate</t>
  </si>
  <si>
    <t>98_rate</t>
  </si>
  <si>
    <t>E/c=100, c=10</t>
  </si>
  <si>
    <t>E/c=100, c=10 strain rate</t>
  </si>
  <si>
    <t>E/c=100, c=25</t>
  </si>
  <si>
    <t>E/c=100, c=25 strain rate</t>
  </si>
  <si>
    <t>E/c=100, c=50 strain rate</t>
  </si>
  <si>
    <t>E/c=100, c=50</t>
  </si>
  <si>
    <t>Finite Element Input</t>
  </si>
  <si>
    <t>FE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</si>
</sst>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22"/>
      <name val="Arial"/>
      <family val="2"/>
    </font>
    <font>
      <b/>
      <sz val="10"/>
      <color indexed="22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sz val="10"/>
      <color indexed="10"/>
      <name val="Symbol"/>
      <family val="1"/>
      <charset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3" fillId="3" borderId="0" xfId="0" applyFont="1" applyFill="1"/>
    <xf numFmtId="0" fontId="1" fillId="4" borderId="0" xfId="0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10" fillId="0" borderId="0" xfId="0" applyFont="1" applyAlignment="1" applyProtection="1">
      <alignment horizontal="right"/>
    </xf>
    <xf numFmtId="0" fontId="11" fillId="0" borderId="0" xfId="0" applyFont="1" applyProtection="1"/>
    <xf numFmtId="0" fontId="0" fillId="0" borderId="0" xfId="0" applyAlignment="1" applyProtection="1">
      <alignment wrapText="1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1" fillId="5" borderId="0" xfId="0" applyFont="1" applyFill="1" applyBorder="1" applyAlignment="1" applyProtection="1">
      <alignment horizontal="center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Border="1" applyAlignment="1" applyProtection="1">
      <alignment horizontal="center" wrapText="1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3" fillId="6" borderId="0" xfId="0" applyFont="1" applyFill="1"/>
    <xf numFmtId="0" fontId="6" fillId="6" borderId="0" xfId="0" applyFont="1" applyFill="1" applyAlignment="1">
      <alignment horizontal="center"/>
    </xf>
    <xf numFmtId="0" fontId="5" fillId="6" borderId="0" xfId="0" applyFont="1" applyFill="1"/>
    <xf numFmtId="0" fontId="14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18"/>
  <sheetViews>
    <sheetView tabSelected="1" topLeftCell="A223" workbookViewId="0">
      <selection activeCell="L1" sqref="L1"/>
    </sheetView>
  </sheetViews>
  <sheetFormatPr defaultRowHeight="12.75" x14ac:dyDescent="0.2"/>
  <cols>
    <col min="1" max="1" width="10.28515625" customWidth="1"/>
    <col min="2" max="2" width="10.28515625" style="9" customWidth="1"/>
    <col min="3" max="4" width="9.28515625" customWidth="1"/>
    <col min="5" max="6" width="11" customWidth="1"/>
    <col min="7" max="7" width="9.28515625" style="21" bestFit="1" customWidth="1"/>
    <col min="8" max="8" width="17.42578125" customWidth="1"/>
    <col min="9" max="10" width="17.42578125" style="28" customWidth="1"/>
    <col min="11" max="11" width="17.42578125" style="25" customWidth="1"/>
    <col min="12" max="12" width="13" bestFit="1" customWidth="1"/>
    <col min="13" max="15" width="9.28515625" bestFit="1" customWidth="1"/>
    <col min="16" max="16" width="25" customWidth="1"/>
    <col min="17" max="17" width="9.28515625" bestFit="1" customWidth="1"/>
    <col min="18" max="18" width="12.5703125" customWidth="1"/>
    <col min="19" max="19" width="13.28515625" customWidth="1"/>
    <col min="20" max="20" width="10.28515625" customWidth="1"/>
    <col min="21" max="21" width="13.140625" customWidth="1"/>
    <col min="22" max="22" width="9.28515625" bestFit="1" customWidth="1"/>
    <col min="35" max="38" width="13" customWidth="1"/>
  </cols>
  <sheetData>
    <row r="1" spans="1:37" ht="20.25" x14ac:dyDescent="0.3">
      <c r="A1" s="34" t="s">
        <v>259</v>
      </c>
      <c r="B1" s="34"/>
      <c r="C1" s="34"/>
      <c r="D1" s="34"/>
      <c r="E1" s="34"/>
      <c r="F1" s="34"/>
      <c r="G1" s="34"/>
      <c r="H1" s="34"/>
      <c r="I1" s="35" t="s">
        <v>260</v>
      </c>
      <c r="J1" s="35"/>
      <c r="K1" s="33"/>
    </row>
    <row r="2" spans="1:37" s="19" customFormat="1" ht="117" x14ac:dyDescent="0.25">
      <c r="A2" s="14" t="s">
        <v>10</v>
      </c>
      <c r="B2" s="15" t="s">
        <v>141</v>
      </c>
      <c r="C2" s="14" t="s">
        <v>142</v>
      </c>
      <c r="D2" s="14" t="s">
        <v>143</v>
      </c>
      <c r="E2" s="14" t="s">
        <v>144</v>
      </c>
      <c r="F2" s="14" t="s">
        <v>145</v>
      </c>
      <c r="G2" s="14" t="s">
        <v>146</v>
      </c>
      <c r="H2" s="14" t="s">
        <v>147</v>
      </c>
      <c r="I2" s="27" t="s">
        <v>148</v>
      </c>
      <c r="J2" s="27" t="s">
        <v>149</v>
      </c>
      <c r="K2" s="24"/>
      <c r="L2" s="14" t="s">
        <v>150</v>
      </c>
      <c r="M2" s="15" t="s">
        <v>151</v>
      </c>
      <c r="N2" s="15" t="s">
        <v>152</v>
      </c>
      <c r="O2" s="15" t="s">
        <v>153</v>
      </c>
      <c r="P2" s="16" t="s">
        <v>154</v>
      </c>
      <c r="Q2" s="16" t="s">
        <v>155</v>
      </c>
      <c r="R2" s="16" t="s">
        <v>156</v>
      </c>
      <c r="S2" s="16" t="s">
        <v>157</v>
      </c>
      <c r="T2" s="16" t="s">
        <v>158</v>
      </c>
      <c r="U2" s="14" t="s">
        <v>159</v>
      </c>
      <c r="V2" s="16" t="s">
        <v>160</v>
      </c>
      <c r="W2" s="16" t="s">
        <v>161</v>
      </c>
      <c r="X2" s="16" t="s">
        <v>162</v>
      </c>
      <c r="Y2" s="15" t="s">
        <v>163</v>
      </c>
      <c r="Z2" s="16" t="s">
        <v>164</v>
      </c>
      <c r="AA2" s="16" t="s">
        <v>165</v>
      </c>
      <c r="AB2" s="16" t="s">
        <v>166</v>
      </c>
      <c r="AC2" s="16" t="s">
        <v>167</v>
      </c>
      <c r="AD2" s="16" t="s">
        <v>168</v>
      </c>
      <c r="AE2" s="16" t="s">
        <v>169</v>
      </c>
      <c r="AF2" s="17" t="s">
        <v>170</v>
      </c>
      <c r="AG2" s="18">
        <v>0.01</v>
      </c>
      <c r="AH2" s="15" t="s">
        <v>172</v>
      </c>
      <c r="AI2" s="15" t="s">
        <v>171</v>
      </c>
    </row>
    <row r="3" spans="1:37" x14ac:dyDescent="0.2">
      <c r="A3" s="5"/>
      <c r="B3" s="5"/>
      <c r="C3" s="5"/>
      <c r="D3" s="5"/>
      <c r="E3" s="5"/>
      <c r="F3" s="5"/>
      <c r="G3" s="5"/>
      <c r="H3" s="5"/>
    </row>
    <row r="4" spans="1:37" x14ac:dyDescent="0.2">
      <c r="A4" s="6" t="s">
        <v>0</v>
      </c>
      <c r="B4" s="6" t="s">
        <v>19</v>
      </c>
      <c r="C4" s="6" t="s">
        <v>20</v>
      </c>
      <c r="D4" s="6" t="s">
        <v>1</v>
      </c>
      <c r="E4" s="6"/>
      <c r="F4" s="6" t="s">
        <v>3</v>
      </c>
      <c r="G4" s="6"/>
      <c r="H4" s="6"/>
      <c r="I4" s="29" t="s">
        <v>4</v>
      </c>
      <c r="J4" s="29" t="s">
        <v>2</v>
      </c>
      <c r="K4" s="26"/>
    </row>
    <row r="5" spans="1:37" x14ac:dyDescent="0.2">
      <c r="A5" s="6"/>
      <c r="B5" s="6"/>
      <c r="C5" s="6"/>
      <c r="D5" s="6"/>
      <c r="E5" s="6"/>
      <c r="F5" s="11" t="s">
        <v>16</v>
      </c>
      <c r="G5" s="6"/>
      <c r="H5" s="6"/>
      <c r="I5" s="29"/>
      <c r="J5" s="29"/>
      <c r="K5" s="26"/>
    </row>
    <row r="6" spans="1:37" x14ac:dyDescent="0.2">
      <c r="A6" s="4">
        <v>18</v>
      </c>
      <c r="B6" s="20">
        <v>0.04</v>
      </c>
      <c r="C6" s="3">
        <v>0.1</v>
      </c>
      <c r="D6" s="3">
        <v>20</v>
      </c>
      <c r="E6" s="3">
        <f t="shared" ref="E6:E13" si="0">0.5*C6*D6*D6</f>
        <v>20</v>
      </c>
      <c r="F6" s="21">
        <f t="shared" ref="F6:F13" si="1">AK6/1000</f>
        <v>1000</v>
      </c>
      <c r="G6" s="3">
        <f t="shared" ref="G6:G13" si="2">AJ6/1000</f>
        <v>10</v>
      </c>
      <c r="H6" s="3">
        <f t="shared" ref="H6:H13" si="3">AK6/AJ6</f>
        <v>100</v>
      </c>
      <c r="I6" s="29">
        <v>5.2229999999999999</v>
      </c>
      <c r="J6" s="29">
        <v>2.29E-2</v>
      </c>
      <c r="K6" s="26"/>
      <c r="L6" s="9">
        <f>IF(E6&gt;0.866,0.00001450997+0.00005026548*(I6-0.866),PI()*(I6*B6)^3)</f>
        <v>2.3351666636000002E-4</v>
      </c>
      <c r="M6" s="22">
        <f t="shared" ref="M6:M37" si="4">IF(E6&gt;0,1000*PI()*G6*B6^3/4,"")</f>
        <v>0.50265482457436694</v>
      </c>
      <c r="N6" s="9">
        <f t="shared" ref="N6:N37" si="5">IF(E6&gt;0,E6/(L6*G6*1000),"")</f>
        <v>8.5646991761894569</v>
      </c>
      <c r="O6" s="9">
        <f t="shared" ref="O6:O37" si="6">IF(E6&gt;0,E6/M6,"")</f>
        <v>39.78873577297383</v>
      </c>
      <c r="P6" s="1" t="s">
        <v>253</v>
      </c>
      <c r="Q6" s="9">
        <f t="shared" ref="Q6:Q13" si="7">PI()*B6^2/4</f>
        <v>1.2566370614359172E-3</v>
      </c>
      <c r="R6" s="9">
        <f t="shared" ref="R6:R13" si="8">9*G6*Q6</f>
        <v>0.11309733552923255</v>
      </c>
      <c r="S6" s="9">
        <f t="shared" ref="S6:S13" si="9">0.75*R6/(F6*B6)</f>
        <v>2.1205750411731105E-3</v>
      </c>
      <c r="T6" s="9">
        <f>R6*S6*1000</f>
        <v>0.23983138694647141</v>
      </c>
      <c r="U6" s="23">
        <f t="shared" ref="U6:U13" si="10">(E6-T6)/M6</f>
        <v>39.311606388709883</v>
      </c>
      <c r="V6" s="9">
        <f t="shared" ref="V6:V13" si="11">9*PI()*B6^3*I6*G6*1000/4</f>
        <v>23.628295338767273</v>
      </c>
      <c r="W6" s="9">
        <f t="shared" ref="W6:W13" si="12">E6/V6</f>
        <v>0.84644278028748532</v>
      </c>
      <c r="X6" s="9">
        <f t="shared" ref="X6:X13" si="13">E6/(V6+T6)</f>
        <v>0.83793756543338138</v>
      </c>
      <c r="Y6" s="9">
        <f t="shared" ref="Y6:Y13" si="14">1000*F6*PI()*B6^3/4</f>
        <v>50.265482457436697</v>
      </c>
      <c r="Z6" s="9">
        <f t="shared" ref="Z6:Z13" si="15">V6+$AG$2*Y6</f>
        <v>24.130950163341641</v>
      </c>
      <c r="AA6" s="9">
        <f t="shared" ref="AA6:AA13" si="16">E6/Z6</f>
        <v>0.82881112698093651</v>
      </c>
      <c r="AB6" s="9">
        <f t="shared" ref="AB6:AB13" si="17">M6+$AG$2*Y6</f>
        <v>1.0053096491487339</v>
      </c>
      <c r="AC6" s="9">
        <f t="shared" ref="AC6:AC13" si="18">E6/AB6</f>
        <v>19.894367886486915</v>
      </c>
      <c r="AD6" s="9">
        <f t="shared" ref="AD6:AD13" si="19">V6+T6+$AG$2*Y6</f>
        <v>24.370781550288111</v>
      </c>
      <c r="AE6" s="9">
        <f t="shared" ref="AE6:AE13" si="20">E6/AD6</f>
        <v>0.82065484681854861</v>
      </c>
      <c r="AF6" s="9"/>
      <c r="AG6" s="9"/>
      <c r="AH6" s="3">
        <f t="shared" ref="AH6:AH13" si="21">IF(AK6&gt;0,(AK6*0.17287/2000)^0.5,"")</f>
        <v>9.2970425405071691</v>
      </c>
      <c r="AI6" s="3">
        <f t="shared" ref="AI6:AI13" si="22">IF(AK6&gt;0,(AK6/2.98/2000)^0.5,"")</f>
        <v>12.953194003770994</v>
      </c>
      <c r="AJ6" s="3">
        <v>10000</v>
      </c>
      <c r="AK6" s="3">
        <f t="shared" ref="AK6:AK13" si="23">IF(AJ6&gt;0,100*AJ6,"")</f>
        <v>1000000</v>
      </c>
    </row>
    <row r="7" spans="1:37" x14ac:dyDescent="0.2">
      <c r="A7" s="4">
        <v>22</v>
      </c>
      <c r="B7" s="20">
        <v>0.04</v>
      </c>
      <c r="C7" s="3">
        <v>0.1</v>
      </c>
      <c r="D7" s="3">
        <v>18</v>
      </c>
      <c r="E7" s="3">
        <f t="shared" si="0"/>
        <v>16.2</v>
      </c>
      <c r="F7" s="21">
        <f t="shared" si="1"/>
        <v>1000</v>
      </c>
      <c r="G7" s="3">
        <f t="shared" si="2"/>
        <v>10</v>
      </c>
      <c r="H7" s="3">
        <f t="shared" si="3"/>
        <v>100</v>
      </c>
      <c r="I7" s="29">
        <v>4.6375000000000002</v>
      </c>
      <c r="J7" s="29">
        <v>2.162E-2</v>
      </c>
      <c r="K7" s="26"/>
      <c r="L7" s="9">
        <f t="shared" ref="L7:L38" si="24">IF(E7&gt;0.866,0.00001450997+0.00005026548*(I7-0.866),"")</f>
        <v>2.0408622782E-4</v>
      </c>
      <c r="M7" s="22">
        <f t="shared" si="4"/>
        <v>0.50265482457436694</v>
      </c>
      <c r="N7" s="9">
        <f t="shared" si="5"/>
        <v>7.9378212694920682</v>
      </c>
      <c r="O7" s="9">
        <f t="shared" si="6"/>
        <v>32.228875976108803</v>
      </c>
      <c r="P7" s="9"/>
      <c r="Q7" s="9">
        <f t="shared" si="7"/>
        <v>1.2566370614359172E-3</v>
      </c>
      <c r="R7" s="9">
        <f t="shared" si="8"/>
        <v>0.11309733552923255</v>
      </c>
      <c r="S7" s="9">
        <f t="shared" si="9"/>
        <v>2.1205750411731105E-3</v>
      </c>
      <c r="T7" s="9">
        <f t="shared" ref="T7:T70" si="25">R7*S7*1000</f>
        <v>0.23983138694647141</v>
      </c>
      <c r="U7" s="23">
        <f t="shared" si="10"/>
        <v>31.751746591844853</v>
      </c>
      <c r="V7" s="9">
        <f t="shared" si="11"/>
        <v>20.979555740672645</v>
      </c>
      <c r="W7" s="9">
        <f t="shared" si="12"/>
        <v>0.77218031688790167</v>
      </c>
      <c r="X7" s="9">
        <f t="shared" si="13"/>
        <v>0.76345277564186143</v>
      </c>
      <c r="Y7" s="9">
        <f t="shared" si="14"/>
        <v>50.265482457436697</v>
      </c>
      <c r="Z7" s="9">
        <f t="shared" si="15"/>
        <v>21.482210565247012</v>
      </c>
      <c r="AA7" s="9">
        <f t="shared" si="16"/>
        <v>0.75411233638160391</v>
      </c>
      <c r="AB7" s="9">
        <f t="shared" si="17"/>
        <v>1.0053096491487339</v>
      </c>
      <c r="AC7" s="9">
        <f t="shared" si="18"/>
        <v>16.114437988054402</v>
      </c>
      <c r="AD7" s="9">
        <f t="shared" si="19"/>
        <v>21.722041952193482</v>
      </c>
      <c r="AE7" s="9">
        <f t="shared" si="20"/>
        <v>0.74578624033842866</v>
      </c>
      <c r="AH7" s="3">
        <f t="shared" si="21"/>
        <v>9.2970425405071691</v>
      </c>
      <c r="AI7" s="3">
        <f t="shared" si="22"/>
        <v>12.953194003770994</v>
      </c>
      <c r="AJ7" s="3">
        <v>10000</v>
      </c>
      <c r="AK7" s="3">
        <f t="shared" si="23"/>
        <v>1000000</v>
      </c>
    </row>
    <row r="8" spans="1:37" x14ac:dyDescent="0.2">
      <c r="A8" s="4">
        <v>23</v>
      </c>
      <c r="B8" s="20">
        <v>0.04</v>
      </c>
      <c r="C8" s="3">
        <v>0.1</v>
      </c>
      <c r="D8" s="3">
        <v>16</v>
      </c>
      <c r="E8" s="3">
        <f t="shared" si="0"/>
        <v>12.8</v>
      </c>
      <c r="F8" s="21">
        <f t="shared" si="1"/>
        <v>1000</v>
      </c>
      <c r="G8" s="3">
        <f t="shared" si="2"/>
        <v>10</v>
      </c>
      <c r="H8" s="3">
        <f t="shared" si="3"/>
        <v>100</v>
      </c>
      <c r="I8" s="29">
        <v>3.9969999999999999</v>
      </c>
      <c r="J8" s="29">
        <v>2.0400000000000001E-2</v>
      </c>
      <c r="K8" s="26"/>
      <c r="L8" s="9">
        <f t="shared" si="24"/>
        <v>1.7189118787999999E-4</v>
      </c>
      <c r="M8" s="22">
        <f t="shared" si="4"/>
        <v>0.50265482457436694</v>
      </c>
      <c r="N8" s="9">
        <f t="shared" si="5"/>
        <v>7.4465713791773247</v>
      </c>
      <c r="O8" s="9">
        <f t="shared" si="6"/>
        <v>25.464790894703253</v>
      </c>
      <c r="P8" s="9"/>
      <c r="Q8" s="9">
        <f t="shared" si="7"/>
        <v>1.2566370614359172E-3</v>
      </c>
      <c r="R8" s="9">
        <f t="shared" si="8"/>
        <v>0.11309733552923255</v>
      </c>
      <c r="S8" s="9">
        <f t="shared" si="9"/>
        <v>2.1205750411731105E-3</v>
      </c>
      <c r="T8" s="9">
        <f t="shared" si="25"/>
        <v>0.23983138694647141</v>
      </c>
      <c r="U8" s="23">
        <f t="shared" si="10"/>
        <v>24.987661510439303</v>
      </c>
      <c r="V8" s="9">
        <f t="shared" si="11"/>
        <v>18.082002004413706</v>
      </c>
      <c r="W8" s="9">
        <f t="shared" si="12"/>
        <v>0.707886217293616</v>
      </c>
      <c r="X8" s="9">
        <f t="shared" si="13"/>
        <v>0.69862004126922994</v>
      </c>
      <c r="Y8" s="9">
        <f t="shared" si="14"/>
        <v>50.265482457436697</v>
      </c>
      <c r="Z8" s="9">
        <f t="shared" si="15"/>
        <v>18.584656828988074</v>
      </c>
      <c r="AA8" s="9">
        <f t="shared" si="16"/>
        <v>0.6887401859384753</v>
      </c>
      <c r="AB8" s="9">
        <f t="shared" si="17"/>
        <v>1.0053096491487339</v>
      </c>
      <c r="AC8" s="9">
        <f t="shared" si="18"/>
        <v>12.732395447351626</v>
      </c>
      <c r="AD8" s="9">
        <f t="shared" si="19"/>
        <v>18.824488215934544</v>
      </c>
      <c r="AE8" s="9">
        <f t="shared" si="20"/>
        <v>0.6799653649635512</v>
      </c>
      <c r="AH8" s="3">
        <f t="shared" si="21"/>
        <v>9.2970425405071691</v>
      </c>
      <c r="AI8" s="3">
        <f t="shared" si="22"/>
        <v>12.953194003770994</v>
      </c>
      <c r="AJ8" s="3">
        <v>10000</v>
      </c>
      <c r="AK8" s="3">
        <f t="shared" si="23"/>
        <v>1000000</v>
      </c>
    </row>
    <row r="9" spans="1:37" x14ac:dyDescent="0.2">
      <c r="A9" s="4">
        <v>24</v>
      </c>
      <c r="B9" s="20">
        <v>0.04</v>
      </c>
      <c r="C9" s="3">
        <v>0.1</v>
      </c>
      <c r="D9" s="3">
        <v>14</v>
      </c>
      <c r="E9" s="3">
        <f t="shared" si="0"/>
        <v>9.8000000000000007</v>
      </c>
      <c r="F9" s="21">
        <f t="shared" si="1"/>
        <v>1000</v>
      </c>
      <c r="G9" s="3">
        <f t="shared" si="2"/>
        <v>10</v>
      </c>
      <c r="H9" s="3">
        <f t="shared" si="3"/>
        <v>100</v>
      </c>
      <c r="I9" s="29">
        <v>3.3565</v>
      </c>
      <c r="J9" s="29">
        <v>1.882E-2</v>
      </c>
      <c r="K9" s="26"/>
      <c r="L9" s="9">
        <f t="shared" si="24"/>
        <v>1.3969614794000001E-4</v>
      </c>
      <c r="M9" s="22">
        <f t="shared" si="4"/>
        <v>0.50265482457436694</v>
      </c>
      <c r="N9" s="9">
        <f t="shared" si="5"/>
        <v>7.0152256483186175</v>
      </c>
      <c r="O9" s="9">
        <f t="shared" si="6"/>
        <v>19.496480528757179</v>
      </c>
      <c r="P9" s="9"/>
      <c r="Q9" s="9">
        <f t="shared" si="7"/>
        <v>1.2566370614359172E-3</v>
      </c>
      <c r="R9" s="9">
        <f t="shared" si="8"/>
        <v>0.11309733552923255</v>
      </c>
      <c r="S9" s="9">
        <f t="shared" si="9"/>
        <v>2.1205750411731105E-3</v>
      </c>
      <c r="T9" s="9">
        <f t="shared" si="25"/>
        <v>0.23983138694647141</v>
      </c>
      <c r="U9" s="23">
        <f t="shared" si="10"/>
        <v>19.019351144493228</v>
      </c>
      <c r="V9" s="9">
        <f t="shared" si="11"/>
        <v>15.184448268154766</v>
      </c>
      <c r="W9" s="9">
        <f t="shared" si="12"/>
        <v>0.64539717393307106</v>
      </c>
      <c r="X9" s="9">
        <f t="shared" si="13"/>
        <v>0.63536192413101567</v>
      </c>
      <c r="Y9" s="9">
        <f t="shared" si="14"/>
        <v>50.265482457436697</v>
      </c>
      <c r="Z9" s="9">
        <f t="shared" si="15"/>
        <v>15.687103092729133</v>
      </c>
      <c r="AA9" s="9">
        <f t="shared" si="16"/>
        <v>0.62471700109768735</v>
      </c>
      <c r="AB9" s="9">
        <f t="shared" si="17"/>
        <v>1.0053096491487339</v>
      </c>
      <c r="AC9" s="9">
        <f t="shared" si="18"/>
        <v>9.7482402643785893</v>
      </c>
      <c r="AD9" s="9">
        <f t="shared" si="19"/>
        <v>15.926934479675605</v>
      </c>
      <c r="AE9" s="9">
        <f t="shared" si="20"/>
        <v>0.61530987099280166</v>
      </c>
      <c r="AH9" s="3">
        <f t="shared" si="21"/>
        <v>9.2970425405071691</v>
      </c>
      <c r="AI9" s="3">
        <f t="shared" si="22"/>
        <v>12.953194003770994</v>
      </c>
      <c r="AJ9" s="3">
        <v>10000</v>
      </c>
      <c r="AK9" s="3">
        <f t="shared" si="23"/>
        <v>1000000</v>
      </c>
    </row>
    <row r="10" spans="1:37" x14ac:dyDescent="0.2">
      <c r="A10" s="4">
        <v>25</v>
      </c>
      <c r="B10" s="20">
        <v>0.04</v>
      </c>
      <c r="C10" s="1">
        <v>0.1</v>
      </c>
      <c r="D10" s="1">
        <v>12</v>
      </c>
      <c r="E10" s="1">
        <f>0.5*C10*D10*D10</f>
        <v>7.2000000000000011</v>
      </c>
      <c r="F10" s="21">
        <f t="shared" si="1"/>
        <v>1000</v>
      </c>
      <c r="G10" s="3">
        <f t="shared" si="2"/>
        <v>10</v>
      </c>
      <c r="H10" s="3">
        <f t="shared" si="3"/>
        <v>100</v>
      </c>
      <c r="I10" s="29">
        <v>2.7336999999999998</v>
      </c>
      <c r="J10" s="29">
        <v>1.7260000000000001E-2</v>
      </c>
      <c r="K10" s="26"/>
      <c r="L10" s="9">
        <f t="shared" si="24"/>
        <v>1.0839080699599998E-4</v>
      </c>
      <c r="M10" s="22">
        <f t="shared" si="4"/>
        <v>0.50265482457436694</v>
      </c>
      <c r="N10" s="9">
        <f t="shared" si="5"/>
        <v>6.6426297575823998</v>
      </c>
      <c r="O10" s="9">
        <f t="shared" si="6"/>
        <v>14.323944878270582</v>
      </c>
      <c r="P10" s="9"/>
      <c r="Q10" s="9">
        <f t="shared" si="7"/>
        <v>1.2566370614359172E-3</v>
      </c>
      <c r="R10" s="9">
        <f t="shared" si="8"/>
        <v>0.11309733552923255</v>
      </c>
      <c r="S10" s="9">
        <f t="shared" si="9"/>
        <v>2.1205750411731105E-3</v>
      </c>
      <c r="T10" s="9">
        <f t="shared" si="25"/>
        <v>0.23983138694647141</v>
      </c>
      <c r="U10" s="23">
        <f t="shared" si="10"/>
        <v>13.846815494006632</v>
      </c>
      <c r="V10" s="9">
        <f t="shared" si="11"/>
        <v>12.366967445450523</v>
      </c>
      <c r="W10" s="9">
        <f t="shared" si="12"/>
        <v>0.58219608256902855</v>
      </c>
      <c r="X10" s="9">
        <f t="shared" si="13"/>
        <v>0.57112040064424729</v>
      </c>
      <c r="Y10" s="9">
        <f t="shared" si="14"/>
        <v>50.265482457436697</v>
      </c>
      <c r="Z10" s="9">
        <f t="shared" si="15"/>
        <v>12.869622270024891</v>
      </c>
      <c r="AA10" s="9">
        <f t="shared" si="16"/>
        <v>0.55945697930620586</v>
      </c>
      <c r="AB10" s="9">
        <f t="shared" si="17"/>
        <v>1.0053096491487339</v>
      </c>
      <c r="AC10" s="9">
        <f t="shared" si="18"/>
        <v>7.1619724391352912</v>
      </c>
      <c r="AD10" s="9">
        <f t="shared" si="19"/>
        <v>13.109453656971363</v>
      </c>
      <c r="AE10" s="9">
        <f t="shared" si="20"/>
        <v>0.54922197281434193</v>
      </c>
      <c r="AH10" s="3">
        <f t="shared" si="21"/>
        <v>9.2970425405071691</v>
      </c>
      <c r="AI10" s="3">
        <f t="shared" si="22"/>
        <v>12.953194003770994</v>
      </c>
      <c r="AJ10" s="3">
        <v>10000</v>
      </c>
      <c r="AK10" s="3">
        <f t="shared" si="23"/>
        <v>1000000</v>
      </c>
    </row>
    <row r="11" spans="1:37" x14ac:dyDescent="0.2">
      <c r="A11" s="4">
        <v>19</v>
      </c>
      <c r="B11" s="20">
        <v>0.04</v>
      </c>
      <c r="C11" s="1">
        <v>0.1</v>
      </c>
      <c r="D11" s="1">
        <v>10</v>
      </c>
      <c r="E11" s="1">
        <f t="shared" si="0"/>
        <v>5</v>
      </c>
      <c r="F11" s="21">
        <f t="shared" si="1"/>
        <v>1000</v>
      </c>
      <c r="G11" s="3">
        <f t="shared" si="2"/>
        <v>10</v>
      </c>
      <c r="H11" s="3">
        <f t="shared" si="3"/>
        <v>100</v>
      </c>
      <c r="I11" s="29">
        <v>2.1469999999999998</v>
      </c>
      <c r="J11" s="29">
        <v>1.558E-2</v>
      </c>
      <c r="K11" s="26"/>
      <c r="L11" s="9">
        <f t="shared" si="24"/>
        <v>7.8900049879999972E-5</v>
      </c>
      <c r="M11" s="22">
        <f t="shared" si="4"/>
        <v>0.50265482457436694</v>
      </c>
      <c r="N11" s="9">
        <f t="shared" si="5"/>
        <v>6.337131608414138</v>
      </c>
      <c r="O11" s="9">
        <f t="shared" si="6"/>
        <v>9.9471839432434574</v>
      </c>
      <c r="P11" s="9"/>
      <c r="Q11" s="9">
        <f t="shared" si="7"/>
        <v>1.2566370614359172E-3</v>
      </c>
      <c r="R11" s="9">
        <f t="shared" si="8"/>
        <v>0.11309733552923255</v>
      </c>
      <c r="S11" s="9">
        <f t="shared" si="9"/>
        <v>2.1205750411731105E-3</v>
      </c>
      <c r="T11" s="9">
        <f t="shared" si="25"/>
        <v>0.23983138694647141</v>
      </c>
      <c r="U11" s="23">
        <f t="shared" si="10"/>
        <v>9.4700545589795091</v>
      </c>
      <c r="V11" s="9">
        <f t="shared" si="11"/>
        <v>9.7127991752504919</v>
      </c>
      <c r="W11" s="9">
        <f t="shared" si="12"/>
        <v>0.51478465782970861</v>
      </c>
      <c r="X11" s="9">
        <f t="shared" si="13"/>
        <v>0.50237974460656454</v>
      </c>
      <c r="Y11" s="9">
        <f t="shared" si="14"/>
        <v>50.265482457436697</v>
      </c>
      <c r="Z11" s="9">
        <f t="shared" si="15"/>
        <v>10.215453999824859</v>
      </c>
      <c r="AA11" s="9">
        <f t="shared" si="16"/>
        <v>0.48945450687612352</v>
      </c>
      <c r="AB11" s="9">
        <f t="shared" si="17"/>
        <v>1.0053096491487339</v>
      </c>
      <c r="AC11" s="9">
        <f t="shared" si="18"/>
        <v>4.9735919716217287</v>
      </c>
      <c r="AD11" s="9">
        <f t="shared" si="19"/>
        <v>10.455285386771331</v>
      </c>
      <c r="AE11" s="9">
        <f t="shared" si="20"/>
        <v>0.47822702250923793</v>
      </c>
      <c r="AH11" s="3">
        <f t="shared" si="21"/>
        <v>9.2970425405071691</v>
      </c>
      <c r="AI11" s="3">
        <f t="shared" si="22"/>
        <v>12.953194003770994</v>
      </c>
      <c r="AJ11" s="3">
        <v>10000</v>
      </c>
      <c r="AK11" s="3">
        <f t="shared" si="23"/>
        <v>1000000</v>
      </c>
    </row>
    <row r="12" spans="1:37" x14ac:dyDescent="0.2">
      <c r="A12" s="4">
        <v>26</v>
      </c>
      <c r="B12" s="20">
        <v>0.04</v>
      </c>
      <c r="C12" s="1">
        <v>0.1</v>
      </c>
      <c r="D12" s="1">
        <v>8</v>
      </c>
      <c r="E12" s="1">
        <f t="shared" si="0"/>
        <v>3.2</v>
      </c>
      <c r="F12" s="21">
        <f t="shared" si="1"/>
        <v>1000</v>
      </c>
      <c r="G12" s="3">
        <f t="shared" si="2"/>
        <v>10</v>
      </c>
      <c r="H12" s="3">
        <f t="shared" si="3"/>
        <v>100</v>
      </c>
      <c r="I12" s="29">
        <v>1.6144000000000001</v>
      </c>
      <c r="J12" s="29">
        <v>1.41E-2</v>
      </c>
      <c r="K12" s="26"/>
      <c r="L12" s="9">
        <f t="shared" si="24"/>
        <v>5.2128655232000005E-5</v>
      </c>
      <c r="M12" s="22">
        <f t="shared" si="4"/>
        <v>0.50265482457436694</v>
      </c>
      <c r="N12" s="9">
        <f t="shared" si="5"/>
        <v>6.1386582595662844</v>
      </c>
      <c r="O12" s="9">
        <f t="shared" si="6"/>
        <v>6.3661977236758132</v>
      </c>
      <c r="P12" s="9"/>
      <c r="Q12" s="9">
        <f t="shared" si="7"/>
        <v>1.2566370614359172E-3</v>
      </c>
      <c r="R12" s="9">
        <f t="shared" si="8"/>
        <v>0.11309733552923255</v>
      </c>
      <c r="S12" s="9">
        <f t="shared" si="9"/>
        <v>2.1205750411731105E-3</v>
      </c>
      <c r="T12" s="9">
        <f t="shared" si="25"/>
        <v>0.23983138694647141</v>
      </c>
      <c r="U12" s="23">
        <f t="shared" si="10"/>
        <v>5.8890683394118639</v>
      </c>
      <c r="V12" s="9">
        <f t="shared" si="11"/>
        <v>7.3033735391357233</v>
      </c>
      <c r="W12" s="9">
        <f t="shared" si="12"/>
        <v>0.43815368101501845</v>
      </c>
      <c r="X12" s="9">
        <f t="shared" si="13"/>
        <v>0.42422286433387713</v>
      </c>
      <c r="Y12" s="9">
        <f t="shared" si="14"/>
        <v>50.265482457436697</v>
      </c>
      <c r="Z12" s="9">
        <f t="shared" si="15"/>
        <v>7.80602836371009</v>
      </c>
      <c r="AA12" s="9">
        <f t="shared" si="16"/>
        <v>0.40993958142359188</v>
      </c>
      <c r="AB12" s="9">
        <f t="shared" si="17"/>
        <v>1.0053096491487339</v>
      </c>
      <c r="AC12" s="9">
        <f t="shared" si="18"/>
        <v>3.1830988618379066</v>
      </c>
      <c r="AD12" s="9">
        <f t="shared" si="19"/>
        <v>8.045859750656561</v>
      </c>
      <c r="AE12" s="9">
        <f t="shared" si="20"/>
        <v>0.3977200820258982</v>
      </c>
      <c r="AH12" s="3">
        <f t="shared" si="21"/>
        <v>9.2970425405071691</v>
      </c>
      <c r="AI12" s="3">
        <f t="shared" si="22"/>
        <v>12.953194003770994</v>
      </c>
      <c r="AJ12" s="3">
        <v>10000</v>
      </c>
      <c r="AK12" s="3">
        <f t="shared" si="23"/>
        <v>1000000</v>
      </c>
    </row>
    <row r="13" spans="1:37" x14ac:dyDescent="0.2">
      <c r="A13" s="4">
        <v>27</v>
      </c>
      <c r="B13" s="20">
        <v>0.04</v>
      </c>
      <c r="C13" s="1">
        <v>0.1</v>
      </c>
      <c r="D13" s="1">
        <v>6</v>
      </c>
      <c r="E13" s="1">
        <f t="shared" si="0"/>
        <v>1.8000000000000003</v>
      </c>
      <c r="F13" s="21">
        <f t="shared" si="1"/>
        <v>1000</v>
      </c>
      <c r="G13" s="3">
        <f t="shared" si="2"/>
        <v>10</v>
      </c>
      <c r="H13" s="3">
        <f t="shared" si="3"/>
        <v>100</v>
      </c>
      <c r="I13" s="29">
        <v>1.177</v>
      </c>
      <c r="J13" s="29">
        <v>1.244E-2</v>
      </c>
      <c r="K13" s="26"/>
      <c r="L13" s="9">
        <f t="shared" si="24"/>
        <v>3.0142534280000003E-5</v>
      </c>
      <c r="M13" s="22">
        <f t="shared" si="4"/>
        <v>0.50265482457436694</v>
      </c>
      <c r="N13" s="9">
        <f t="shared" si="5"/>
        <v>5.9716279436872881</v>
      </c>
      <c r="O13" s="9">
        <f t="shared" si="6"/>
        <v>3.5809862195676456</v>
      </c>
      <c r="P13" s="9"/>
      <c r="Q13" s="9">
        <f t="shared" si="7"/>
        <v>1.2566370614359172E-3</v>
      </c>
      <c r="R13" s="9">
        <f t="shared" si="8"/>
        <v>0.11309733552923255</v>
      </c>
      <c r="S13" s="9">
        <f t="shared" si="9"/>
        <v>2.1205750411731105E-3</v>
      </c>
      <c r="T13" s="9">
        <f t="shared" si="25"/>
        <v>0.23983138694647141</v>
      </c>
      <c r="U13" s="23">
        <f t="shared" si="10"/>
        <v>3.1038568353036955</v>
      </c>
      <c r="V13" s="9">
        <f t="shared" si="11"/>
        <v>5.3246225567162702</v>
      </c>
      <c r="W13" s="9">
        <f t="shared" si="12"/>
        <v>0.33805213061150235</v>
      </c>
      <c r="X13" s="9">
        <f t="shared" si="13"/>
        <v>0.32348187589008415</v>
      </c>
      <c r="Y13" s="9">
        <f t="shared" si="14"/>
        <v>50.265482457436697</v>
      </c>
      <c r="Z13" s="9">
        <f t="shared" si="15"/>
        <v>5.8272773812906369</v>
      </c>
      <c r="AA13" s="9">
        <f t="shared" si="16"/>
        <v>0.30889210899401748</v>
      </c>
      <c r="AB13" s="9">
        <f t="shared" si="17"/>
        <v>1.0053096491487339</v>
      </c>
      <c r="AC13" s="9">
        <f t="shared" si="18"/>
        <v>1.7904931097838228</v>
      </c>
      <c r="AD13" s="9">
        <f t="shared" si="19"/>
        <v>6.0671087682371079</v>
      </c>
      <c r="AE13" s="9">
        <f t="shared" si="20"/>
        <v>0.29668167635686182</v>
      </c>
      <c r="AH13" s="3">
        <f t="shared" si="21"/>
        <v>9.2970425405071691</v>
      </c>
      <c r="AI13" s="3">
        <f t="shared" si="22"/>
        <v>12.953194003770994</v>
      </c>
      <c r="AJ13" s="3">
        <v>10000</v>
      </c>
      <c r="AK13" s="3">
        <f t="shared" si="23"/>
        <v>1000000</v>
      </c>
    </row>
    <row r="14" spans="1:37" x14ac:dyDescent="0.2">
      <c r="A14" s="4"/>
      <c r="B14" s="20"/>
      <c r="C14" s="1"/>
      <c r="D14" s="1"/>
      <c r="E14" s="1"/>
      <c r="F14" s="21"/>
      <c r="G14" s="3"/>
      <c r="H14" s="3"/>
      <c r="I14" s="29"/>
      <c r="J14" s="29"/>
      <c r="K14" s="26"/>
      <c r="L14" s="9" t="str">
        <f t="shared" si="24"/>
        <v/>
      </c>
      <c r="M14" s="22" t="str">
        <f t="shared" si="4"/>
        <v/>
      </c>
      <c r="N14" s="9" t="str">
        <f t="shared" si="5"/>
        <v/>
      </c>
      <c r="O14" s="9" t="str">
        <f t="shared" si="6"/>
        <v/>
      </c>
      <c r="P14" s="9"/>
      <c r="Q14" s="9"/>
      <c r="R14" s="9"/>
      <c r="S14" s="9"/>
      <c r="T14" s="9"/>
      <c r="U14" s="23"/>
      <c r="V14" s="9"/>
      <c r="W14" s="9"/>
      <c r="X14" s="9"/>
      <c r="Y14" s="9"/>
      <c r="Z14" s="9"/>
      <c r="AA14" s="9"/>
      <c r="AB14" s="9"/>
      <c r="AC14" s="9"/>
      <c r="AD14" s="9"/>
      <c r="AE14" s="9"/>
      <c r="AH14" s="3"/>
      <c r="AI14" s="3"/>
      <c r="AJ14" s="3"/>
      <c r="AK14" s="3"/>
    </row>
    <row r="15" spans="1:37" x14ac:dyDescent="0.2">
      <c r="A15" s="4" t="s">
        <v>107</v>
      </c>
      <c r="B15" s="20">
        <v>0.04</v>
      </c>
      <c r="C15" s="3">
        <v>0.1</v>
      </c>
      <c r="D15" s="3">
        <v>20</v>
      </c>
      <c r="E15" s="3">
        <f t="shared" ref="E15:E22" si="26">0.5*C15*D15*D15</f>
        <v>20</v>
      </c>
      <c r="F15" s="21">
        <f t="shared" ref="F15:F22" si="27">AK15/1000</f>
        <v>1000</v>
      </c>
      <c r="G15" s="3">
        <f t="shared" ref="G15:G22" si="28">AJ15/1000</f>
        <v>10</v>
      </c>
      <c r="H15" s="3">
        <f t="shared" ref="H15:H22" si="29">AK15/AJ15</f>
        <v>100</v>
      </c>
      <c r="I15" s="29">
        <v>3.8940000000000001</v>
      </c>
      <c r="J15" s="29">
        <v>1.61E-2</v>
      </c>
      <c r="K15" s="26"/>
      <c r="L15" s="9">
        <f t="shared" si="24"/>
        <v>1.6671384344E-4</v>
      </c>
      <c r="M15" s="22">
        <f t="shared" si="4"/>
        <v>0.50265482457436694</v>
      </c>
      <c r="N15" s="9">
        <f t="shared" si="5"/>
        <v>11.996604233527831</v>
      </c>
      <c r="O15" s="9">
        <f t="shared" si="6"/>
        <v>39.78873577297383</v>
      </c>
      <c r="P15" s="1" t="s">
        <v>254</v>
      </c>
      <c r="Q15" s="9">
        <f t="shared" ref="Q15:Q22" si="30">PI()*B15^2/4</f>
        <v>1.2566370614359172E-3</v>
      </c>
      <c r="R15" s="9">
        <f t="shared" ref="R15:R22" si="31">9*G15*Q15</f>
        <v>0.11309733552923255</v>
      </c>
      <c r="S15" s="9">
        <f t="shared" ref="S15:S22" si="32">0.75*R15/(F15*B15)</f>
        <v>2.1205750411731105E-3</v>
      </c>
      <c r="T15" s="9">
        <f t="shared" si="25"/>
        <v>0.23983138694647141</v>
      </c>
      <c r="U15" s="23">
        <f t="shared" ref="U15:U22" si="33">(E15-T15)/M15</f>
        <v>39.311606388709883</v>
      </c>
      <c r="V15" s="9">
        <f t="shared" ref="V15:V22" si="34">9*PI()*B15^3*I15*G15*1000/4</f>
        <v>17.616040982033265</v>
      </c>
      <c r="W15" s="9">
        <f t="shared" ref="W15:W22" si="35">E15/V15</f>
        <v>1.1353288755627984</v>
      </c>
      <c r="X15" s="9">
        <f t="shared" ref="X15:X22" si="36">E15/(V15+T15)</f>
        <v>1.1200796906873711</v>
      </c>
      <c r="Y15" s="9">
        <f t="shared" ref="Y15:Y22" si="37">1000*F15*PI()*B15^3/4</f>
        <v>50.265482457436697</v>
      </c>
      <c r="Z15" s="9">
        <f t="shared" ref="Z15:Z22" si="38">V15+$AG$2*Y15</f>
        <v>18.118695806607633</v>
      </c>
      <c r="AA15" s="9">
        <f t="shared" ref="AA15:AA22" si="39">E15/Z15</f>
        <v>1.1038322080944856</v>
      </c>
      <c r="AB15" s="9">
        <f t="shared" ref="AB15:AB22" si="40">M15+$AG$2*Y15</f>
        <v>1.0053096491487339</v>
      </c>
      <c r="AC15" s="9">
        <f t="shared" ref="AC15:AC22" si="41">E15/AB15</f>
        <v>19.894367886486915</v>
      </c>
      <c r="AD15" s="9">
        <f t="shared" ref="AD15:AD22" si="42">V15+T15+$AG$2*Y15</f>
        <v>18.358527193554103</v>
      </c>
      <c r="AE15" s="9">
        <f t="shared" ref="AE15:AE22" si="43">E15/AD15</f>
        <v>1.0894120094242765</v>
      </c>
      <c r="AH15" s="3">
        <f t="shared" ref="AH15:AH22" si="44">IF(AK15&gt;0,(AK15*0.17287/2000)^0.5,"")</f>
        <v>9.2970425405071691</v>
      </c>
      <c r="AI15" s="3">
        <f t="shared" ref="AI15:AI22" si="45">IF(AK15&gt;0,(AK15/2.98/2000)^0.5,"")</f>
        <v>12.953194003770994</v>
      </c>
      <c r="AJ15" s="3">
        <v>10000</v>
      </c>
      <c r="AK15" s="3">
        <f t="shared" ref="AK15:AK22" si="46">IF(AJ15&gt;0,100*AJ15,"")</f>
        <v>1000000</v>
      </c>
    </row>
    <row r="16" spans="1:37" x14ac:dyDescent="0.2">
      <c r="A16" s="4" t="s">
        <v>108</v>
      </c>
      <c r="B16" s="20">
        <v>0.04</v>
      </c>
      <c r="C16" s="3">
        <v>0.1</v>
      </c>
      <c r="D16" s="3">
        <v>18</v>
      </c>
      <c r="E16" s="3">
        <f t="shared" si="26"/>
        <v>16.2</v>
      </c>
      <c r="F16" s="21">
        <f t="shared" si="27"/>
        <v>1000</v>
      </c>
      <c r="G16" s="3">
        <f t="shared" si="28"/>
        <v>10</v>
      </c>
      <c r="H16" s="3">
        <f t="shared" si="29"/>
        <v>100</v>
      </c>
      <c r="I16" s="29">
        <v>3.367</v>
      </c>
      <c r="J16" s="29">
        <v>1.506E-2</v>
      </c>
      <c r="K16" s="26"/>
      <c r="L16" s="9">
        <f t="shared" si="24"/>
        <v>1.4022393548E-4</v>
      </c>
      <c r="M16" s="22">
        <f t="shared" si="4"/>
        <v>0.50265482457436694</v>
      </c>
      <c r="N16" s="9">
        <f t="shared" si="5"/>
        <v>11.552949177004514</v>
      </c>
      <c r="O16" s="9">
        <f t="shared" si="6"/>
        <v>32.228875976108803</v>
      </c>
      <c r="P16" s="9"/>
      <c r="Q16" s="9">
        <f t="shared" si="30"/>
        <v>1.2566370614359172E-3</v>
      </c>
      <c r="R16" s="9">
        <f t="shared" si="31"/>
        <v>0.11309733552923255</v>
      </c>
      <c r="S16" s="9">
        <f t="shared" si="32"/>
        <v>2.1205750411731105E-3</v>
      </c>
      <c r="T16" s="9">
        <f t="shared" si="25"/>
        <v>0.23983138694647141</v>
      </c>
      <c r="U16" s="23">
        <f t="shared" si="33"/>
        <v>31.751746591844853</v>
      </c>
      <c r="V16" s="9">
        <f t="shared" si="34"/>
        <v>15.231949149077044</v>
      </c>
      <c r="W16" s="9">
        <f t="shared" si="35"/>
        <v>1.063553970765561</v>
      </c>
      <c r="X16" s="9">
        <f t="shared" si="36"/>
        <v>1.0470675926588373</v>
      </c>
      <c r="Y16" s="9">
        <f t="shared" si="37"/>
        <v>50.265482457436697</v>
      </c>
      <c r="Z16" s="9">
        <f t="shared" si="38"/>
        <v>15.734603973651412</v>
      </c>
      <c r="AA16" s="9">
        <f t="shared" si="39"/>
        <v>1.0295778671727565</v>
      </c>
      <c r="AB16" s="9">
        <f t="shared" si="40"/>
        <v>1.0053096491487339</v>
      </c>
      <c r="AC16" s="9">
        <f t="shared" si="41"/>
        <v>16.114437988054402</v>
      </c>
      <c r="AD16" s="9">
        <f t="shared" si="42"/>
        <v>15.974435360597884</v>
      </c>
      <c r="AE16" s="9">
        <f t="shared" si="43"/>
        <v>1.0141203513182373</v>
      </c>
      <c r="AH16" s="3">
        <f t="shared" si="44"/>
        <v>9.2970425405071691</v>
      </c>
      <c r="AI16" s="3">
        <f t="shared" si="45"/>
        <v>12.953194003770994</v>
      </c>
      <c r="AJ16" s="3">
        <v>10000</v>
      </c>
      <c r="AK16" s="3">
        <f t="shared" si="46"/>
        <v>1000000</v>
      </c>
    </row>
    <row r="17" spans="1:38" x14ac:dyDescent="0.2">
      <c r="A17" s="4" t="s">
        <v>109</v>
      </c>
      <c r="B17" s="20">
        <v>0.04</v>
      </c>
      <c r="C17" s="3">
        <v>0.1</v>
      </c>
      <c r="D17" s="3">
        <v>16</v>
      </c>
      <c r="E17" s="3">
        <f t="shared" si="26"/>
        <v>12.8</v>
      </c>
      <c r="F17" s="21">
        <f t="shared" si="27"/>
        <v>1000</v>
      </c>
      <c r="G17" s="3">
        <f t="shared" si="28"/>
        <v>10</v>
      </c>
      <c r="H17" s="3">
        <f t="shared" si="29"/>
        <v>100</v>
      </c>
      <c r="I17" s="29">
        <v>2.8769999999999998</v>
      </c>
      <c r="J17" s="29">
        <v>1.404E-2</v>
      </c>
      <c r="K17" s="26"/>
      <c r="L17" s="9">
        <f t="shared" si="24"/>
        <v>1.1559385027999999E-4</v>
      </c>
      <c r="M17" s="22">
        <f t="shared" si="4"/>
        <v>0.50265482457436694</v>
      </c>
      <c r="N17" s="9">
        <f t="shared" si="5"/>
        <v>11.073253437786605</v>
      </c>
      <c r="O17" s="9">
        <f t="shared" si="6"/>
        <v>25.464790894703253</v>
      </c>
      <c r="P17" s="9"/>
      <c r="Q17" s="9">
        <f t="shared" si="30"/>
        <v>1.2566370614359172E-3</v>
      </c>
      <c r="R17" s="9">
        <f t="shared" si="31"/>
        <v>0.11309733552923255</v>
      </c>
      <c r="S17" s="9">
        <f t="shared" si="32"/>
        <v>2.1205750411731105E-3</v>
      </c>
      <c r="T17" s="9">
        <f t="shared" si="25"/>
        <v>0.23983138694647141</v>
      </c>
      <c r="U17" s="23">
        <f t="shared" si="33"/>
        <v>24.987661510439303</v>
      </c>
      <c r="V17" s="9">
        <f t="shared" si="34"/>
        <v>13.015241372704084</v>
      </c>
      <c r="W17" s="9">
        <f t="shared" si="35"/>
        <v>0.9834623602789655</v>
      </c>
      <c r="X17" s="9">
        <f t="shared" si="36"/>
        <v>0.96566803005142066</v>
      </c>
      <c r="Y17" s="9">
        <f t="shared" si="37"/>
        <v>50.265482457436697</v>
      </c>
      <c r="Z17" s="9">
        <f t="shared" si="38"/>
        <v>13.517896197278452</v>
      </c>
      <c r="AA17" s="9">
        <f t="shared" si="39"/>
        <v>0.94689290502001455</v>
      </c>
      <c r="AB17" s="9">
        <f t="shared" si="40"/>
        <v>1.0053096491487339</v>
      </c>
      <c r="AC17" s="9">
        <f t="shared" si="41"/>
        <v>12.732395447351626</v>
      </c>
      <c r="AD17" s="9">
        <f t="shared" si="42"/>
        <v>13.757727584224924</v>
      </c>
      <c r="AE17" s="9">
        <f t="shared" si="43"/>
        <v>0.9303862081610712</v>
      </c>
      <c r="AH17" s="3">
        <f t="shared" si="44"/>
        <v>9.2970425405071691</v>
      </c>
      <c r="AI17" s="3">
        <f t="shared" si="45"/>
        <v>12.953194003770994</v>
      </c>
      <c r="AJ17" s="3">
        <v>10000</v>
      </c>
      <c r="AK17" s="3">
        <f t="shared" si="46"/>
        <v>1000000</v>
      </c>
    </row>
    <row r="18" spans="1:38" x14ac:dyDescent="0.2">
      <c r="A18" s="4" t="s">
        <v>110</v>
      </c>
      <c r="B18" s="20">
        <v>0.04</v>
      </c>
      <c r="C18" s="3">
        <v>0.1</v>
      </c>
      <c r="D18" s="3">
        <v>14</v>
      </c>
      <c r="E18" s="3">
        <f t="shared" si="26"/>
        <v>9.8000000000000007</v>
      </c>
      <c r="F18" s="21">
        <f t="shared" si="27"/>
        <v>1000</v>
      </c>
      <c r="G18" s="3">
        <f t="shared" si="28"/>
        <v>10</v>
      </c>
      <c r="H18" s="3">
        <f t="shared" si="29"/>
        <v>100</v>
      </c>
      <c r="I18" s="29">
        <v>2.387</v>
      </c>
      <c r="J18" s="29">
        <v>1.286E-2</v>
      </c>
      <c r="K18" s="26"/>
      <c r="L18" s="9">
        <f t="shared" si="24"/>
        <v>9.0963765080000008E-5</v>
      </c>
      <c r="M18" s="22">
        <f t="shared" si="4"/>
        <v>0.50265482457436694</v>
      </c>
      <c r="N18" s="9">
        <f t="shared" si="5"/>
        <v>10.773520633607442</v>
      </c>
      <c r="O18" s="9">
        <f t="shared" si="6"/>
        <v>19.496480528757179</v>
      </c>
      <c r="P18" s="9"/>
      <c r="Q18" s="9">
        <f t="shared" si="30"/>
        <v>1.2566370614359172E-3</v>
      </c>
      <c r="R18" s="9">
        <f t="shared" si="31"/>
        <v>0.11309733552923255</v>
      </c>
      <c r="S18" s="9">
        <f t="shared" si="32"/>
        <v>2.1205750411731105E-3</v>
      </c>
      <c r="T18" s="9">
        <f t="shared" si="25"/>
        <v>0.23983138694647141</v>
      </c>
      <c r="U18" s="23">
        <f t="shared" si="33"/>
        <v>19.019351144493228</v>
      </c>
      <c r="V18" s="9">
        <f t="shared" si="34"/>
        <v>10.798533596331126</v>
      </c>
      <c r="W18" s="9">
        <f t="shared" si="35"/>
        <v>0.90753063020794011</v>
      </c>
      <c r="X18" s="9">
        <f t="shared" si="36"/>
        <v>0.88781264388760117</v>
      </c>
      <c r="Y18" s="9">
        <f t="shared" si="37"/>
        <v>50.265482457436697</v>
      </c>
      <c r="Z18" s="9">
        <f t="shared" si="38"/>
        <v>11.301188420905493</v>
      </c>
      <c r="AA18" s="9">
        <f t="shared" si="39"/>
        <v>0.86716543738634422</v>
      </c>
      <c r="AB18" s="9">
        <f t="shared" si="40"/>
        <v>1.0053096491487339</v>
      </c>
      <c r="AC18" s="9">
        <f t="shared" si="41"/>
        <v>9.7482402643785893</v>
      </c>
      <c r="AD18" s="9">
        <f t="shared" si="42"/>
        <v>11.541019807851965</v>
      </c>
      <c r="AE18" s="9">
        <f t="shared" si="43"/>
        <v>0.84914506370854193</v>
      </c>
      <c r="AH18" s="3">
        <f t="shared" si="44"/>
        <v>9.2970425405071691</v>
      </c>
      <c r="AI18" s="3">
        <f t="shared" si="45"/>
        <v>12.953194003770994</v>
      </c>
      <c r="AJ18" s="3">
        <v>10000</v>
      </c>
      <c r="AK18" s="3">
        <f t="shared" si="46"/>
        <v>1000000</v>
      </c>
    </row>
    <row r="19" spans="1:38" x14ac:dyDescent="0.2">
      <c r="A19" s="4" t="s">
        <v>111</v>
      </c>
      <c r="B19" s="20">
        <v>0.04</v>
      </c>
      <c r="C19" s="1">
        <v>0.1</v>
      </c>
      <c r="D19" s="1">
        <v>12</v>
      </c>
      <c r="E19" s="1">
        <f t="shared" si="26"/>
        <v>7.2000000000000011</v>
      </c>
      <c r="F19" s="21">
        <f t="shared" si="27"/>
        <v>1000</v>
      </c>
      <c r="G19" s="3">
        <f t="shared" si="28"/>
        <v>10</v>
      </c>
      <c r="H19" s="3">
        <f t="shared" si="29"/>
        <v>100</v>
      </c>
      <c r="I19" s="29">
        <v>1.9410000000000001</v>
      </c>
      <c r="J19" s="29">
        <v>1.188E-2</v>
      </c>
      <c r="K19" s="26"/>
      <c r="L19" s="9">
        <f t="shared" si="24"/>
        <v>6.854536100000001E-5</v>
      </c>
      <c r="M19" s="22">
        <f t="shared" si="4"/>
        <v>0.50265482457436694</v>
      </c>
      <c r="N19" s="9">
        <f t="shared" si="5"/>
        <v>10.503993114865937</v>
      </c>
      <c r="O19" s="9">
        <f t="shared" si="6"/>
        <v>14.323944878270582</v>
      </c>
      <c r="P19" s="9"/>
      <c r="Q19" s="9">
        <f t="shared" si="30"/>
        <v>1.2566370614359172E-3</v>
      </c>
      <c r="R19" s="9">
        <f t="shared" si="31"/>
        <v>0.11309733552923255</v>
      </c>
      <c r="S19" s="9">
        <f t="shared" si="32"/>
        <v>2.1205750411731105E-3</v>
      </c>
      <c r="T19" s="9">
        <f t="shared" si="25"/>
        <v>0.23983138694647141</v>
      </c>
      <c r="U19" s="23">
        <f t="shared" si="33"/>
        <v>13.846815494006632</v>
      </c>
      <c r="V19" s="9">
        <f t="shared" si="34"/>
        <v>8.7808771304896176</v>
      </c>
      <c r="W19" s="9">
        <f t="shared" si="35"/>
        <v>0.81996364292578738</v>
      </c>
      <c r="X19" s="9">
        <f t="shared" si="36"/>
        <v>0.79816346865472387</v>
      </c>
      <c r="Y19" s="9">
        <f t="shared" si="37"/>
        <v>50.265482457436697</v>
      </c>
      <c r="Z19" s="9">
        <f t="shared" si="38"/>
        <v>9.2835319550639852</v>
      </c>
      <c r="AA19" s="9">
        <f t="shared" si="39"/>
        <v>0.77556688928856887</v>
      </c>
      <c r="AB19" s="9">
        <f t="shared" si="40"/>
        <v>1.0053096491487339</v>
      </c>
      <c r="AC19" s="9">
        <f t="shared" si="41"/>
        <v>7.1619724391352912</v>
      </c>
      <c r="AD19" s="9">
        <f t="shared" si="42"/>
        <v>9.5233633420104571</v>
      </c>
      <c r="AE19" s="9">
        <f t="shared" si="43"/>
        <v>0.75603541957058462</v>
      </c>
      <c r="AH19" s="3">
        <f t="shared" si="44"/>
        <v>9.2970425405071691</v>
      </c>
      <c r="AI19" s="3">
        <f t="shared" si="45"/>
        <v>12.953194003770994</v>
      </c>
      <c r="AJ19" s="3">
        <v>10000</v>
      </c>
      <c r="AK19" s="3">
        <f t="shared" si="46"/>
        <v>1000000</v>
      </c>
    </row>
    <row r="20" spans="1:38" x14ac:dyDescent="0.2">
      <c r="A20" s="4" t="s">
        <v>112</v>
      </c>
      <c r="B20" s="20">
        <v>0.04</v>
      </c>
      <c r="C20" s="1">
        <v>0.1</v>
      </c>
      <c r="D20" s="1">
        <v>10</v>
      </c>
      <c r="E20" s="1">
        <f t="shared" si="26"/>
        <v>5</v>
      </c>
      <c r="F20" s="21">
        <f t="shared" si="27"/>
        <v>1000</v>
      </c>
      <c r="G20" s="3">
        <f t="shared" si="28"/>
        <v>10</v>
      </c>
      <c r="H20" s="3">
        <f t="shared" si="29"/>
        <v>100</v>
      </c>
      <c r="I20" s="29">
        <v>1.53</v>
      </c>
      <c r="J20" s="29">
        <v>1.056E-2</v>
      </c>
      <c r="K20" s="26"/>
      <c r="L20" s="9">
        <f t="shared" si="24"/>
        <v>4.7886248720000001E-5</v>
      </c>
      <c r="M20" s="22">
        <f t="shared" si="4"/>
        <v>0.50265482457436694</v>
      </c>
      <c r="N20" s="9">
        <f t="shared" si="5"/>
        <v>10.441410913675762</v>
      </c>
      <c r="O20" s="9">
        <f t="shared" si="6"/>
        <v>9.9471839432434574</v>
      </c>
      <c r="P20" s="9"/>
      <c r="Q20" s="9">
        <f t="shared" si="30"/>
        <v>1.2566370614359172E-3</v>
      </c>
      <c r="R20" s="9">
        <f t="shared" si="31"/>
        <v>0.11309733552923255</v>
      </c>
      <c r="S20" s="9">
        <f t="shared" si="32"/>
        <v>2.1205750411731105E-3</v>
      </c>
      <c r="T20" s="9">
        <f t="shared" si="25"/>
        <v>0.23983138694647141</v>
      </c>
      <c r="U20" s="23">
        <f t="shared" si="33"/>
        <v>9.4700545589795091</v>
      </c>
      <c r="V20" s="9">
        <f t="shared" si="34"/>
        <v>6.9215569343890335</v>
      </c>
      <c r="W20" s="9">
        <f t="shared" si="35"/>
        <v>0.72238082376495694</v>
      </c>
      <c r="X20" s="9">
        <f t="shared" si="36"/>
        <v>0.69818864382815171</v>
      </c>
      <c r="Y20" s="9">
        <f t="shared" si="37"/>
        <v>50.265482457436697</v>
      </c>
      <c r="Z20" s="9">
        <f t="shared" si="38"/>
        <v>7.4242117589634002</v>
      </c>
      <c r="AA20" s="9">
        <f t="shared" si="39"/>
        <v>0.67347216948161526</v>
      </c>
      <c r="AB20" s="9">
        <f t="shared" si="40"/>
        <v>1.0053096491487339</v>
      </c>
      <c r="AC20" s="9">
        <f t="shared" si="41"/>
        <v>4.9735919716217287</v>
      </c>
      <c r="AD20" s="9">
        <f t="shared" si="42"/>
        <v>7.6640431459098712</v>
      </c>
      <c r="AE20" s="9">
        <f t="shared" si="43"/>
        <v>0.65239716228220723</v>
      </c>
      <c r="AH20" s="3">
        <f t="shared" si="44"/>
        <v>9.2970425405071691</v>
      </c>
      <c r="AI20" s="3">
        <f t="shared" si="45"/>
        <v>12.953194003770994</v>
      </c>
      <c r="AJ20" s="3">
        <v>10000</v>
      </c>
      <c r="AK20" s="3">
        <f t="shared" si="46"/>
        <v>1000000</v>
      </c>
    </row>
    <row r="21" spans="1:38" x14ac:dyDescent="0.2">
      <c r="A21" s="4" t="s">
        <v>113</v>
      </c>
      <c r="B21" s="20">
        <v>0.04</v>
      </c>
      <c r="C21" s="1">
        <v>0.1</v>
      </c>
      <c r="D21" s="1">
        <v>8</v>
      </c>
      <c r="E21" s="1">
        <f t="shared" si="26"/>
        <v>3.2</v>
      </c>
      <c r="F21" s="21">
        <f t="shared" si="27"/>
        <v>1000</v>
      </c>
      <c r="G21" s="3">
        <f t="shared" si="28"/>
        <v>10</v>
      </c>
      <c r="H21" s="3">
        <f t="shared" si="29"/>
        <v>100</v>
      </c>
      <c r="I21" s="29">
        <v>1.194</v>
      </c>
      <c r="J21" s="29">
        <v>9.6200000000000001E-3</v>
      </c>
      <c r="K21" s="26"/>
      <c r="L21" s="9">
        <f t="shared" si="24"/>
        <v>3.0997047439999996E-5</v>
      </c>
      <c r="M21" s="22">
        <f t="shared" si="4"/>
        <v>0.50265482457436694</v>
      </c>
      <c r="N21" s="9">
        <f t="shared" si="5"/>
        <v>10.32356390134944</v>
      </c>
      <c r="O21" s="9">
        <f t="shared" si="6"/>
        <v>6.3661977236758132</v>
      </c>
      <c r="P21" s="9"/>
      <c r="Q21" s="9">
        <f t="shared" si="30"/>
        <v>1.2566370614359172E-3</v>
      </c>
      <c r="R21" s="9">
        <f t="shared" si="31"/>
        <v>0.11309733552923255</v>
      </c>
      <c r="S21" s="9">
        <f t="shared" si="32"/>
        <v>2.1205750411731105E-3</v>
      </c>
      <c r="T21" s="9">
        <f t="shared" si="25"/>
        <v>0.23983138694647141</v>
      </c>
      <c r="U21" s="23">
        <f t="shared" si="33"/>
        <v>5.8890683394118639</v>
      </c>
      <c r="V21" s="9">
        <f t="shared" si="34"/>
        <v>5.4015287448761473</v>
      </c>
      <c r="W21" s="9">
        <f t="shared" si="35"/>
        <v>0.59242487657508036</v>
      </c>
      <c r="X21" s="9">
        <f t="shared" si="36"/>
        <v>0.56723909220915836</v>
      </c>
      <c r="Y21" s="9">
        <f t="shared" si="37"/>
        <v>50.265482457436697</v>
      </c>
      <c r="Z21" s="9">
        <f t="shared" si="38"/>
        <v>5.904183569450514</v>
      </c>
      <c r="AA21" s="9">
        <f t="shared" si="39"/>
        <v>0.54198856833609854</v>
      </c>
      <c r="AB21" s="9">
        <f t="shared" si="40"/>
        <v>1.0053096491487339</v>
      </c>
      <c r="AC21" s="9">
        <f t="shared" si="41"/>
        <v>3.1830988618379066</v>
      </c>
      <c r="AD21" s="9">
        <f t="shared" si="42"/>
        <v>6.144014956396985</v>
      </c>
      <c r="AE21" s="9">
        <f t="shared" si="43"/>
        <v>0.52083206546693794</v>
      </c>
      <c r="AH21" s="3">
        <f t="shared" si="44"/>
        <v>9.2970425405071691</v>
      </c>
      <c r="AI21" s="3">
        <f t="shared" si="45"/>
        <v>12.953194003770994</v>
      </c>
      <c r="AJ21" s="3">
        <v>10000</v>
      </c>
      <c r="AK21" s="3">
        <f t="shared" si="46"/>
        <v>1000000</v>
      </c>
    </row>
    <row r="22" spans="1:38" x14ac:dyDescent="0.2">
      <c r="A22" s="4" t="s">
        <v>114</v>
      </c>
      <c r="B22" s="20">
        <v>0.04</v>
      </c>
      <c r="C22" s="1">
        <v>0.1</v>
      </c>
      <c r="D22" s="1">
        <v>6</v>
      </c>
      <c r="E22" s="1">
        <f t="shared" si="26"/>
        <v>1.8000000000000003</v>
      </c>
      <c r="F22" s="21">
        <f t="shared" si="27"/>
        <v>1000</v>
      </c>
      <c r="G22" s="3">
        <f t="shared" si="28"/>
        <v>10</v>
      </c>
      <c r="H22" s="3">
        <f t="shared" si="29"/>
        <v>100</v>
      </c>
      <c r="I22" s="29">
        <v>0.93300000000000005</v>
      </c>
      <c r="J22" s="29">
        <v>9.2800000000000001E-3</v>
      </c>
      <c r="K22" s="26"/>
      <c r="L22" s="9">
        <f t="shared" si="24"/>
        <v>1.7877757160000003E-5</v>
      </c>
      <c r="M22" s="22">
        <f t="shared" si="4"/>
        <v>0.50265482457436694</v>
      </c>
      <c r="N22" s="9">
        <f t="shared" si="5"/>
        <v>10.068377055861072</v>
      </c>
      <c r="O22" s="9">
        <f t="shared" si="6"/>
        <v>3.5809862195676456</v>
      </c>
      <c r="P22" s="9"/>
      <c r="Q22" s="9">
        <f t="shared" si="30"/>
        <v>1.2566370614359172E-3</v>
      </c>
      <c r="R22" s="9">
        <f t="shared" si="31"/>
        <v>0.11309733552923255</v>
      </c>
      <c r="S22" s="9">
        <f t="shared" si="32"/>
        <v>2.1205750411731105E-3</v>
      </c>
      <c r="T22" s="9">
        <f t="shared" si="25"/>
        <v>0.23983138694647141</v>
      </c>
      <c r="U22" s="23">
        <f t="shared" si="33"/>
        <v>3.1038568353036955</v>
      </c>
      <c r="V22" s="9">
        <f t="shared" si="34"/>
        <v>4.2207925619509599</v>
      </c>
      <c r="W22" s="9">
        <f t="shared" si="35"/>
        <v>0.42646019049275274</v>
      </c>
      <c r="X22" s="9">
        <f t="shared" si="36"/>
        <v>0.40353099042229756</v>
      </c>
      <c r="Y22" s="9">
        <f t="shared" si="37"/>
        <v>50.265482457436697</v>
      </c>
      <c r="Z22" s="9">
        <f t="shared" si="38"/>
        <v>4.7234473865253266</v>
      </c>
      <c r="AA22" s="9">
        <f t="shared" si="39"/>
        <v>0.38107760131612695</v>
      </c>
      <c r="AB22" s="9">
        <f t="shared" si="40"/>
        <v>1.0053096491487339</v>
      </c>
      <c r="AC22" s="9">
        <f t="shared" si="41"/>
        <v>1.7904931097838228</v>
      </c>
      <c r="AD22" s="9">
        <f t="shared" si="42"/>
        <v>4.9632787734717976</v>
      </c>
      <c r="AE22" s="9">
        <f t="shared" si="43"/>
        <v>0.36266348963125156</v>
      </c>
      <c r="AH22" s="3">
        <f t="shared" si="44"/>
        <v>9.2970425405071691</v>
      </c>
      <c r="AI22" s="3">
        <f t="shared" si="45"/>
        <v>12.953194003770994</v>
      </c>
      <c r="AJ22" s="3">
        <v>10000</v>
      </c>
      <c r="AK22" s="3">
        <f t="shared" si="46"/>
        <v>1000000</v>
      </c>
    </row>
    <row r="23" spans="1:38" x14ac:dyDescent="0.2">
      <c r="A23" s="5"/>
      <c r="B23" s="5"/>
      <c r="C23" s="5"/>
      <c r="D23" s="5"/>
      <c r="E23" s="5"/>
      <c r="F23" s="5"/>
      <c r="G23" s="5"/>
      <c r="H23" s="5"/>
      <c r="L23" s="9" t="str">
        <f t="shared" si="24"/>
        <v/>
      </c>
      <c r="M23" s="22" t="str">
        <f t="shared" si="4"/>
        <v/>
      </c>
      <c r="N23" s="9" t="str">
        <f t="shared" si="5"/>
        <v/>
      </c>
      <c r="O23" s="9" t="str">
        <f t="shared" si="6"/>
        <v/>
      </c>
      <c r="P23" s="9"/>
      <c r="Q23" s="9"/>
      <c r="R23" s="9"/>
      <c r="S23" s="9"/>
      <c r="T23" s="9"/>
      <c r="U23" s="23"/>
      <c r="V23" s="9"/>
      <c r="W23" s="9"/>
      <c r="X23" s="9"/>
      <c r="Y23" s="9"/>
      <c r="Z23" s="9"/>
      <c r="AA23" s="9"/>
      <c r="AB23" s="9"/>
      <c r="AC23" s="9"/>
      <c r="AD23" s="9"/>
      <c r="AE23" s="9"/>
      <c r="AI23" s="9"/>
      <c r="AJ23" s="3"/>
      <c r="AK23" s="9"/>
      <c r="AL23" s="9" t="str">
        <f>IF(J23&gt;0,D23/#REF!/J23,"")</f>
        <v/>
      </c>
    </row>
    <row r="24" spans="1:38" x14ac:dyDescent="0.2">
      <c r="A24" s="6" t="s">
        <v>43</v>
      </c>
      <c r="B24" s="6" t="s">
        <v>19</v>
      </c>
      <c r="C24" s="6" t="s">
        <v>20</v>
      </c>
      <c r="D24" s="6" t="s">
        <v>1</v>
      </c>
      <c r="E24" s="6"/>
      <c r="F24" s="6" t="s">
        <v>44</v>
      </c>
      <c r="G24" s="6" t="s">
        <v>4</v>
      </c>
      <c r="H24" s="6" t="s">
        <v>31</v>
      </c>
      <c r="I24" s="29" t="s">
        <v>5</v>
      </c>
      <c r="L24" s="9" t="str">
        <f t="shared" si="24"/>
        <v/>
      </c>
      <c r="M24" s="22" t="str">
        <f t="shared" si="4"/>
        <v/>
      </c>
      <c r="N24" s="9" t="str">
        <f t="shared" si="5"/>
        <v/>
      </c>
      <c r="O24" s="9" t="str">
        <f t="shared" si="6"/>
        <v/>
      </c>
      <c r="P24" s="9"/>
      <c r="Q24" s="9"/>
      <c r="R24" s="9"/>
      <c r="S24" s="9"/>
      <c r="T24" s="9"/>
      <c r="U24" s="23"/>
      <c r="V24" s="9"/>
      <c r="W24" s="9"/>
      <c r="X24" s="9"/>
      <c r="Y24" s="9"/>
      <c r="Z24" s="9"/>
      <c r="AA24" s="9"/>
      <c r="AB24" s="9"/>
      <c r="AC24" s="9"/>
      <c r="AD24" s="9"/>
      <c r="AE24" s="9"/>
      <c r="AI24" s="9"/>
      <c r="AJ24" s="3"/>
      <c r="AK24" s="9"/>
      <c r="AL24" s="9" t="str">
        <f>IF(J24&gt;0,D24/#REF!/J24,"")</f>
        <v/>
      </c>
    </row>
    <row r="25" spans="1:38" x14ac:dyDescent="0.2">
      <c r="A25" s="10"/>
      <c r="B25" s="10"/>
      <c r="C25" s="10"/>
      <c r="D25" s="10"/>
      <c r="E25" s="10"/>
      <c r="F25" s="11" t="s">
        <v>16</v>
      </c>
      <c r="G25" s="10"/>
      <c r="H25" s="10"/>
      <c r="I25" s="30"/>
      <c r="L25" s="9" t="str">
        <f t="shared" si="24"/>
        <v/>
      </c>
      <c r="M25" s="22" t="str">
        <f t="shared" si="4"/>
        <v/>
      </c>
      <c r="N25" s="9" t="str">
        <f t="shared" si="5"/>
        <v/>
      </c>
      <c r="O25" s="9" t="str">
        <f t="shared" si="6"/>
        <v/>
      </c>
      <c r="P25" s="9"/>
      <c r="Q25" s="9"/>
      <c r="R25" s="9"/>
      <c r="S25" s="9"/>
      <c r="T25" s="9"/>
      <c r="U25" s="23"/>
      <c r="V25" s="9"/>
      <c r="W25" s="9"/>
      <c r="X25" s="9"/>
      <c r="Y25" s="9"/>
      <c r="Z25" s="9"/>
      <c r="AA25" s="9"/>
      <c r="AB25" s="9"/>
      <c r="AC25" s="9"/>
      <c r="AD25" s="9"/>
      <c r="AE25" s="9"/>
      <c r="AI25" s="9"/>
      <c r="AJ25" s="3"/>
      <c r="AK25" s="9"/>
      <c r="AL25" s="9" t="str">
        <f>IF(J25&gt;0,D25/#REF!/J25,"")</f>
        <v/>
      </c>
    </row>
    <row r="26" spans="1:38" x14ac:dyDescent="0.2">
      <c r="A26" s="2">
        <v>201</v>
      </c>
      <c r="B26" s="20">
        <v>0.04</v>
      </c>
      <c r="C26" s="3">
        <v>0.25</v>
      </c>
      <c r="D26" s="3">
        <v>20</v>
      </c>
      <c r="E26" s="3">
        <f t="shared" ref="E26:E34" si="47">0.5*C26*D26*D26</f>
        <v>50</v>
      </c>
      <c r="F26" s="21">
        <f t="shared" ref="F26:F34" si="48">AK26/1000</f>
        <v>2500</v>
      </c>
      <c r="G26" s="3">
        <f t="shared" ref="G26:G34" si="49">AJ26/1000</f>
        <v>25</v>
      </c>
      <c r="H26" s="3">
        <f t="shared" ref="H26:H34" si="50">AK26/AJ26</f>
        <v>100</v>
      </c>
      <c r="I26" s="29">
        <v>5.8360000000000003</v>
      </c>
      <c r="J26" s="29">
        <v>2.2380000000000001E-2</v>
      </c>
      <c r="K26" s="26"/>
      <c r="L26" s="9">
        <f t="shared" si="24"/>
        <v>2.6432940560000003E-4</v>
      </c>
      <c r="M26" s="22">
        <f t="shared" si="4"/>
        <v>1.2566370614359175</v>
      </c>
      <c r="N26" s="9">
        <f t="shared" si="5"/>
        <v>7.5663167155398767</v>
      </c>
      <c r="O26" s="9">
        <f t="shared" si="6"/>
        <v>39.78873577297383</v>
      </c>
      <c r="P26" s="1" t="s">
        <v>255</v>
      </c>
      <c r="Q26" s="9">
        <f t="shared" ref="Q26:Q34" si="51">PI()*B26^2/4</f>
        <v>1.2566370614359172E-3</v>
      </c>
      <c r="R26" s="9">
        <f t="shared" ref="R26:R34" si="52">9*G26*Q26</f>
        <v>0.28274333882308139</v>
      </c>
      <c r="S26" s="9">
        <f t="shared" ref="S26:S34" si="53">0.75*R26/(F26*B26)</f>
        <v>2.1205750411731105E-3</v>
      </c>
      <c r="T26" s="9">
        <f t="shared" si="25"/>
        <v>0.59957846736617859</v>
      </c>
      <c r="U26" s="23">
        <f t="shared" ref="U26:U34" si="54">(E26-T26)/M26</f>
        <v>39.311606388709876</v>
      </c>
      <c r="V26" s="9">
        <f t="shared" ref="V26:V34" si="55">9*PI()*B26^3*I26*G26*1000/4</f>
        <v>66.003605014860128</v>
      </c>
      <c r="W26" s="9">
        <f t="shared" ref="W26:W34" si="56">E26/V26</f>
        <v>0.75753437995913919</v>
      </c>
      <c r="X26" s="9">
        <f t="shared" ref="X26:X34" si="57">E26/(V26+T26)</f>
        <v>0.75071486655503461</v>
      </c>
      <c r="Y26" s="9">
        <f t="shared" ref="Y26:Y34" si="58">1000*F26*PI()*B26^3/4</f>
        <v>125.66370614359175</v>
      </c>
      <c r="Z26" s="9">
        <f t="shared" ref="Z26:Z34" si="59">V26+$AG$2*Y26</f>
        <v>67.260242076296052</v>
      </c>
      <c r="AA26" s="9">
        <f t="shared" ref="AA26:AA34" si="60">E26/Z26</f>
        <v>0.74338120792492757</v>
      </c>
      <c r="AB26" s="9">
        <f t="shared" ref="AB26:AB34" si="61">M26+$AG$2*Y26</f>
        <v>2.5132741228718349</v>
      </c>
      <c r="AC26" s="9">
        <f t="shared" ref="AC26:AC34" si="62">E26/AB26</f>
        <v>19.894367886486915</v>
      </c>
      <c r="AD26" s="9">
        <f t="shared" ref="AD26:AD34" si="63">V26+T26+$AG$2*Y26</f>
        <v>67.859820543662224</v>
      </c>
      <c r="AE26" s="9">
        <f t="shared" ref="AE26:AE34" si="64">E26/AD26</f>
        <v>0.73681303014689092</v>
      </c>
      <c r="AH26" s="3">
        <f t="shared" ref="AH26:AH34" si="65">IF(AK26&gt;0,(AK26*0.17287/2000)^0.5,"")</f>
        <v>14.699914965740449</v>
      </c>
      <c r="AI26" s="3">
        <f t="shared" ref="AI26:AI34" si="66">IF(AK26&gt;0,(AK26/2.98/2000)^0.5,"")</f>
        <v>20.480798012976013</v>
      </c>
      <c r="AJ26" s="3">
        <v>25000</v>
      </c>
      <c r="AK26" s="3">
        <f t="shared" ref="AK26:AK34" si="67">IF(AJ26&gt;0,100*AJ26,"")</f>
        <v>2500000</v>
      </c>
    </row>
    <row r="27" spans="1:38" x14ac:dyDescent="0.2">
      <c r="A27" s="2">
        <v>202</v>
      </c>
      <c r="B27" s="20">
        <v>0.04</v>
      </c>
      <c r="C27" s="3">
        <v>0.25</v>
      </c>
      <c r="D27" s="3">
        <v>18</v>
      </c>
      <c r="E27" s="3">
        <f t="shared" si="47"/>
        <v>40.5</v>
      </c>
      <c r="F27" s="21">
        <f t="shared" si="48"/>
        <v>2500</v>
      </c>
      <c r="G27" s="3">
        <f t="shared" si="49"/>
        <v>25</v>
      </c>
      <c r="H27" s="3">
        <f t="shared" si="50"/>
        <v>100</v>
      </c>
      <c r="I27" s="29">
        <v>5</v>
      </c>
      <c r="J27" s="29">
        <v>2.0979999999999999E-2</v>
      </c>
      <c r="K27" s="26"/>
      <c r="L27" s="9">
        <f t="shared" si="24"/>
        <v>2.2230746432000002E-4</v>
      </c>
      <c r="M27" s="22">
        <f t="shared" si="4"/>
        <v>1.2566370614359175</v>
      </c>
      <c r="N27" s="9">
        <f t="shared" si="5"/>
        <v>7.287204705227956</v>
      </c>
      <c r="O27" s="9">
        <f t="shared" si="6"/>
        <v>32.228875976108803</v>
      </c>
      <c r="P27" s="9"/>
      <c r="Q27" s="9">
        <f t="shared" si="51"/>
        <v>1.2566370614359172E-3</v>
      </c>
      <c r="R27" s="9">
        <f t="shared" si="52"/>
        <v>0.28274333882308139</v>
      </c>
      <c r="S27" s="9">
        <f t="shared" si="53"/>
        <v>2.1205750411731105E-3</v>
      </c>
      <c r="T27" s="9">
        <f t="shared" si="25"/>
        <v>0.59957846736617859</v>
      </c>
      <c r="U27" s="23">
        <f t="shared" si="54"/>
        <v>31.751746591844849</v>
      </c>
      <c r="V27" s="9">
        <f t="shared" si="55"/>
        <v>56.548667764616283</v>
      </c>
      <c r="W27" s="9">
        <f t="shared" si="56"/>
        <v>0.7161972439135289</v>
      </c>
      <c r="X27" s="9">
        <f t="shared" si="57"/>
        <v>0.70868316475711146</v>
      </c>
      <c r="Y27" s="9">
        <f t="shared" si="58"/>
        <v>125.66370614359175</v>
      </c>
      <c r="Z27" s="9">
        <f t="shared" si="59"/>
        <v>57.8053048260522</v>
      </c>
      <c r="AA27" s="9">
        <f t="shared" si="60"/>
        <v>0.70062773861106098</v>
      </c>
      <c r="AB27" s="9">
        <f t="shared" si="61"/>
        <v>2.5132741228718349</v>
      </c>
      <c r="AC27" s="9">
        <f t="shared" si="62"/>
        <v>16.114437988054402</v>
      </c>
      <c r="AD27" s="9">
        <f t="shared" si="63"/>
        <v>58.404883293418379</v>
      </c>
      <c r="AE27" s="9">
        <f t="shared" si="64"/>
        <v>0.69343516699679675</v>
      </c>
      <c r="AH27" s="3">
        <f t="shared" si="65"/>
        <v>14.699914965740449</v>
      </c>
      <c r="AI27" s="3">
        <f t="shared" si="66"/>
        <v>20.480798012976013</v>
      </c>
      <c r="AJ27" s="3">
        <v>25000</v>
      </c>
      <c r="AK27" s="3">
        <f t="shared" si="67"/>
        <v>2500000</v>
      </c>
    </row>
    <row r="28" spans="1:38" x14ac:dyDescent="0.2">
      <c r="A28" s="2">
        <v>203</v>
      </c>
      <c r="B28" s="20">
        <v>0.04</v>
      </c>
      <c r="C28" s="3">
        <v>0.25</v>
      </c>
      <c r="D28" s="3">
        <v>16</v>
      </c>
      <c r="E28" s="3">
        <f t="shared" si="47"/>
        <v>32</v>
      </c>
      <c r="F28" s="21">
        <f t="shared" si="48"/>
        <v>2500</v>
      </c>
      <c r="G28" s="3">
        <f t="shared" si="49"/>
        <v>25</v>
      </c>
      <c r="H28" s="3">
        <f t="shared" si="50"/>
        <v>100</v>
      </c>
      <c r="I28" s="29">
        <v>4.2140000000000004</v>
      </c>
      <c r="J28" s="29">
        <v>1.966E-2</v>
      </c>
      <c r="K28" s="26"/>
      <c r="L28" s="9">
        <f t="shared" si="24"/>
        <v>1.8279879704000002E-4</v>
      </c>
      <c r="M28" s="22">
        <f t="shared" si="4"/>
        <v>1.2566370614359175</v>
      </c>
      <c r="N28" s="9">
        <f t="shared" si="5"/>
        <v>7.0022342637184343</v>
      </c>
      <c r="O28" s="9">
        <f t="shared" si="6"/>
        <v>25.464790894703249</v>
      </c>
      <c r="P28" s="9"/>
      <c r="Q28" s="9">
        <f t="shared" si="51"/>
        <v>1.2566370614359172E-3</v>
      </c>
      <c r="R28" s="9">
        <f t="shared" si="52"/>
        <v>0.28274333882308139</v>
      </c>
      <c r="S28" s="9">
        <f t="shared" si="53"/>
        <v>2.1205750411731105E-3</v>
      </c>
      <c r="T28" s="9">
        <f t="shared" si="25"/>
        <v>0.59957846736617859</v>
      </c>
      <c r="U28" s="23">
        <f t="shared" si="54"/>
        <v>24.987661510439299</v>
      </c>
      <c r="V28" s="9">
        <f t="shared" si="55"/>
        <v>47.659217192018616</v>
      </c>
      <c r="W28" s="9">
        <f t="shared" si="56"/>
        <v>0.67143360477517389</v>
      </c>
      <c r="X28" s="9">
        <f t="shared" si="57"/>
        <v>0.66309155797958708</v>
      </c>
      <c r="Y28" s="9">
        <f t="shared" si="58"/>
        <v>125.66370614359175</v>
      </c>
      <c r="Z28" s="9">
        <f t="shared" si="59"/>
        <v>48.915854253454533</v>
      </c>
      <c r="AA28" s="9">
        <f t="shared" si="60"/>
        <v>0.6541846296743371</v>
      </c>
      <c r="AB28" s="9">
        <f t="shared" si="61"/>
        <v>2.5132741228718349</v>
      </c>
      <c r="AC28" s="9">
        <f t="shared" si="62"/>
        <v>12.732395447351625</v>
      </c>
      <c r="AD28" s="9">
        <f t="shared" si="63"/>
        <v>49.515432720820712</v>
      </c>
      <c r="AE28" s="9">
        <f t="shared" si="64"/>
        <v>0.64626315961779612</v>
      </c>
      <c r="AH28" s="3">
        <f t="shared" si="65"/>
        <v>14.699914965740449</v>
      </c>
      <c r="AI28" s="3">
        <f t="shared" si="66"/>
        <v>20.480798012976013</v>
      </c>
      <c r="AJ28" s="3">
        <v>25000</v>
      </c>
      <c r="AK28" s="3">
        <f t="shared" si="67"/>
        <v>2500000</v>
      </c>
    </row>
    <row r="29" spans="1:38" x14ac:dyDescent="0.2">
      <c r="A29" s="2">
        <v>204</v>
      </c>
      <c r="B29" s="20">
        <v>0.04</v>
      </c>
      <c r="C29" s="3">
        <v>0.25</v>
      </c>
      <c r="D29" s="3">
        <v>14</v>
      </c>
      <c r="E29" s="3">
        <f t="shared" si="47"/>
        <v>24.5</v>
      </c>
      <c r="F29" s="21">
        <f t="shared" si="48"/>
        <v>2500</v>
      </c>
      <c r="G29" s="3">
        <f t="shared" si="49"/>
        <v>25</v>
      </c>
      <c r="H29" s="3">
        <f t="shared" si="50"/>
        <v>100</v>
      </c>
      <c r="I29" s="29">
        <v>3.456</v>
      </c>
      <c r="J29" s="29">
        <v>1.8100000000000002E-2</v>
      </c>
      <c r="K29" s="26"/>
      <c r="L29" s="9">
        <f t="shared" si="24"/>
        <v>1.4469756320000001E-4</v>
      </c>
      <c r="M29" s="22">
        <f t="shared" si="4"/>
        <v>1.2566370614359175</v>
      </c>
      <c r="N29" s="9">
        <f t="shared" si="5"/>
        <v>6.7727470893580328</v>
      </c>
      <c r="O29" s="9">
        <f t="shared" si="6"/>
        <v>19.496480528757175</v>
      </c>
      <c r="P29" s="9"/>
      <c r="Q29" s="9">
        <f t="shared" si="51"/>
        <v>1.2566370614359172E-3</v>
      </c>
      <c r="R29" s="9">
        <f t="shared" si="52"/>
        <v>0.28274333882308139</v>
      </c>
      <c r="S29" s="9">
        <f t="shared" si="53"/>
        <v>2.1205750411731105E-3</v>
      </c>
      <c r="T29" s="9">
        <f t="shared" si="25"/>
        <v>0.59957846736617859</v>
      </c>
      <c r="U29" s="23">
        <f t="shared" si="54"/>
        <v>19.019351144493225</v>
      </c>
      <c r="V29" s="9">
        <f t="shared" si="55"/>
        <v>39.086439158902778</v>
      </c>
      <c r="W29" s="9">
        <f t="shared" si="56"/>
        <v>0.62681586062105121</v>
      </c>
      <c r="X29" s="9">
        <f t="shared" si="57"/>
        <v>0.61734589322419109</v>
      </c>
      <c r="Y29" s="9">
        <f t="shared" si="58"/>
        <v>125.66370614359175</v>
      </c>
      <c r="Z29" s="9">
        <f t="shared" si="59"/>
        <v>40.343076220338695</v>
      </c>
      <c r="AA29" s="9">
        <f t="shared" si="60"/>
        <v>0.60729131973452455</v>
      </c>
      <c r="AB29" s="9">
        <f t="shared" si="61"/>
        <v>2.5132741228718349</v>
      </c>
      <c r="AC29" s="9">
        <f t="shared" si="62"/>
        <v>9.7482402643785875</v>
      </c>
      <c r="AD29" s="9">
        <f t="shared" si="63"/>
        <v>40.942654687704874</v>
      </c>
      <c r="AE29" s="9">
        <f t="shared" si="64"/>
        <v>0.59839793454715529</v>
      </c>
      <c r="AH29" s="3">
        <f t="shared" si="65"/>
        <v>14.699914965740449</v>
      </c>
      <c r="AI29" s="3">
        <f t="shared" si="66"/>
        <v>20.480798012976013</v>
      </c>
      <c r="AJ29" s="3">
        <v>25000</v>
      </c>
      <c r="AK29" s="3">
        <f t="shared" si="67"/>
        <v>2500000</v>
      </c>
    </row>
    <row r="30" spans="1:38" x14ac:dyDescent="0.2">
      <c r="A30" s="2">
        <v>205</v>
      </c>
      <c r="B30" s="20">
        <v>0.04</v>
      </c>
      <c r="C30" s="3">
        <v>0.25</v>
      </c>
      <c r="D30" s="3">
        <v>12</v>
      </c>
      <c r="E30" s="3">
        <f t="shared" si="47"/>
        <v>18</v>
      </c>
      <c r="F30" s="21">
        <f t="shared" si="48"/>
        <v>2500</v>
      </c>
      <c r="G30" s="3">
        <f t="shared" si="49"/>
        <v>25</v>
      </c>
      <c r="H30" s="3">
        <f t="shared" si="50"/>
        <v>100</v>
      </c>
      <c r="I30" s="29">
        <v>2.7770000000000001</v>
      </c>
      <c r="J30" s="29">
        <v>1.6580000000000001E-2</v>
      </c>
      <c r="K30" s="26"/>
      <c r="L30" s="9">
        <f t="shared" si="24"/>
        <v>1.1056730227999999E-4</v>
      </c>
      <c r="M30" s="22">
        <f t="shared" si="4"/>
        <v>1.2566370614359175</v>
      </c>
      <c r="N30" s="9">
        <f t="shared" si="5"/>
        <v>6.5118709162015742</v>
      </c>
      <c r="O30" s="9">
        <f t="shared" si="6"/>
        <v>14.323944878270579</v>
      </c>
      <c r="P30" s="9"/>
      <c r="Q30" s="9">
        <f t="shared" si="51"/>
        <v>1.2566370614359172E-3</v>
      </c>
      <c r="R30" s="9">
        <f t="shared" si="52"/>
        <v>0.28274333882308139</v>
      </c>
      <c r="S30" s="9">
        <f t="shared" si="53"/>
        <v>2.1205750411731105E-3</v>
      </c>
      <c r="T30" s="9">
        <f t="shared" si="25"/>
        <v>0.59957846736617859</v>
      </c>
      <c r="U30" s="23">
        <f t="shared" si="54"/>
        <v>13.846815494006629</v>
      </c>
      <c r="V30" s="9">
        <f t="shared" si="55"/>
        <v>31.407130076467887</v>
      </c>
      <c r="W30" s="9">
        <f t="shared" si="56"/>
        <v>0.57311826824593193</v>
      </c>
      <c r="X30" s="9">
        <f t="shared" si="57"/>
        <v>0.5623821010944785</v>
      </c>
      <c r="Y30" s="9">
        <f t="shared" si="58"/>
        <v>125.66370614359175</v>
      </c>
      <c r="Z30" s="9">
        <f t="shared" si="59"/>
        <v>32.663767137903804</v>
      </c>
      <c r="AA30" s="9">
        <f t="shared" si="60"/>
        <v>0.55106932167393441</v>
      </c>
      <c r="AB30" s="9">
        <f t="shared" si="61"/>
        <v>2.5132741228718349</v>
      </c>
      <c r="AC30" s="9">
        <f t="shared" si="62"/>
        <v>7.1619724391352895</v>
      </c>
      <c r="AD30" s="9">
        <f t="shared" si="63"/>
        <v>33.263345605269983</v>
      </c>
      <c r="AE30" s="9">
        <f t="shared" si="64"/>
        <v>0.54113618676854391</v>
      </c>
      <c r="AH30" s="3">
        <f t="shared" si="65"/>
        <v>14.699914965740449</v>
      </c>
      <c r="AI30" s="3">
        <f t="shared" si="66"/>
        <v>20.480798012976013</v>
      </c>
      <c r="AJ30" s="3">
        <v>25000</v>
      </c>
      <c r="AK30" s="3">
        <f t="shared" si="67"/>
        <v>2500000</v>
      </c>
    </row>
    <row r="31" spans="1:38" x14ac:dyDescent="0.2">
      <c r="A31" s="2">
        <v>206</v>
      </c>
      <c r="B31" s="20">
        <v>0.04</v>
      </c>
      <c r="C31" s="3">
        <v>0.25</v>
      </c>
      <c r="D31" s="3">
        <v>10</v>
      </c>
      <c r="E31" s="3">
        <f t="shared" si="47"/>
        <v>12.5</v>
      </c>
      <c r="F31" s="21">
        <f t="shared" si="48"/>
        <v>2500</v>
      </c>
      <c r="G31" s="3">
        <f t="shared" si="49"/>
        <v>25</v>
      </c>
      <c r="H31" s="3">
        <f t="shared" si="50"/>
        <v>100</v>
      </c>
      <c r="I31" s="29">
        <v>2.1640000000000001</v>
      </c>
      <c r="J31" s="29">
        <v>1.5180000000000001E-2</v>
      </c>
      <c r="K31" s="26"/>
      <c r="L31" s="9">
        <f t="shared" si="24"/>
        <v>7.9754563040000009E-5</v>
      </c>
      <c r="M31" s="22">
        <f t="shared" si="4"/>
        <v>1.2566370614359175</v>
      </c>
      <c r="N31" s="9">
        <f t="shared" si="5"/>
        <v>6.2692337709784773</v>
      </c>
      <c r="O31" s="9">
        <f t="shared" si="6"/>
        <v>9.9471839432434574</v>
      </c>
      <c r="P31" s="9"/>
      <c r="Q31" s="9">
        <f t="shared" si="51"/>
        <v>1.2566370614359172E-3</v>
      </c>
      <c r="R31" s="9">
        <f t="shared" si="52"/>
        <v>0.28274333882308139</v>
      </c>
      <c r="S31" s="9">
        <f t="shared" si="53"/>
        <v>2.1205750411731105E-3</v>
      </c>
      <c r="T31" s="9">
        <f t="shared" si="25"/>
        <v>0.59957846736617859</v>
      </c>
      <c r="U31" s="23">
        <f t="shared" si="54"/>
        <v>9.4700545589795073</v>
      </c>
      <c r="V31" s="9">
        <f t="shared" si="55"/>
        <v>24.474263408525935</v>
      </c>
      <c r="W31" s="9">
        <f t="shared" si="56"/>
        <v>0.51074060090590745</v>
      </c>
      <c r="X31" s="9">
        <f t="shared" si="57"/>
        <v>0.49852751173398935</v>
      </c>
      <c r="Y31" s="9">
        <f t="shared" si="58"/>
        <v>125.66370614359175</v>
      </c>
      <c r="Z31" s="9">
        <f t="shared" si="59"/>
        <v>25.730900469961853</v>
      </c>
      <c r="AA31" s="9">
        <f t="shared" si="60"/>
        <v>0.48579722324885011</v>
      </c>
      <c r="AB31" s="9">
        <f t="shared" si="61"/>
        <v>2.5132741228718349</v>
      </c>
      <c r="AC31" s="9">
        <f t="shared" si="62"/>
        <v>4.9735919716217287</v>
      </c>
      <c r="AD31" s="9">
        <f t="shared" si="63"/>
        <v>26.330478937328031</v>
      </c>
      <c r="AE31" s="9">
        <f t="shared" si="64"/>
        <v>0.47473500310239619</v>
      </c>
      <c r="AH31" s="3">
        <f t="shared" si="65"/>
        <v>14.699914965740449</v>
      </c>
      <c r="AI31" s="3">
        <f t="shared" si="66"/>
        <v>20.480798012976013</v>
      </c>
      <c r="AJ31" s="3">
        <v>25000</v>
      </c>
      <c r="AK31" s="3">
        <f t="shared" si="67"/>
        <v>2500000</v>
      </c>
    </row>
    <row r="32" spans="1:38" x14ac:dyDescent="0.2">
      <c r="A32" s="2">
        <v>207</v>
      </c>
      <c r="B32" s="20">
        <v>0.04</v>
      </c>
      <c r="C32" s="3">
        <v>0.25</v>
      </c>
      <c r="D32" s="3">
        <v>8</v>
      </c>
      <c r="E32" s="3">
        <f t="shared" si="47"/>
        <v>8</v>
      </c>
      <c r="F32" s="21">
        <f t="shared" si="48"/>
        <v>2500</v>
      </c>
      <c r="G32" s="3">
        <f t="shared" si="49"/>
        <v>25</v>
      </c>
      <c r="H32" s="3">
        <f t="shared" si="50"/>
        <v>100</v>
      </c>
      <c r="I32" s="29">
        <v>1.6240000000000001</v>
      </c>
      <c r="J32" s="29">
        <v>1.372E-2</v>
      </c>
      <c r="K32" s="26"/>
      <c r="L32" s="9">
        <f t="shared" si="24"/>
        <v>5.2611203840000009E-5</v>
      </c>
      <c r="M32" s="22">
        <f t="shared" si="4"/>
        <v>1.2566370614359175</v>
      </c>
      <c r="N32" s="9">
        <f t="shared" si="5"/>
        <v>6.0823546439495404</v>
      </c>
      <c r="O32" s="9">
        <f t="shared" si="6"/>
        <v>6.3661977236758123</v>
      </c>
      <c r="P32" s="9"/>
      <c r="Q32" s="9">
        <f t="shared" si="51"/>
        <v>1.2566370614359172E-3</v>
      </c>
      <c r="R32" s="9">
        <f t="shared" si="52"/>
        <v>0.28274333882308139</v>
      </c>
      <c r="S32" s="9">
        <f t="shared" si="53"/>
        <v>2.1205750411731105E-3</v>
      </c>
      <c r="T32" s="9">
        <f t="shared" si="25"/>
        <v>0.59957846736617859</v>
      </c>
      <c r="U32" s="23">
        <f t="shared" si="54"/>
        <v>5.8890683394118621</v>
      </c>
      <c r="V32" s="9">
        <f t="shared" si="55"/>
        <v>18.36700728994737</v>
      </c>
      <c r="W32" s="9">
        <f t="shared" si="56"/>
        <v>0.43556360999424004</v>
      </c>
      <c r="X32" s="9">
        <f t="shared" si="57"/>
        <v>0.42179441794974543</v>
      </c>
      <c r="Y32" s="9">
        <f t="shared" si="58"/>
        <v>125.66370614359175</v>
      </c>
      <c r="Z32" s="9">
        <f t="shared" si="59"/>
        <v>19.623644351383287</v>
      </c>
      <c r="AA32" s="9">
        <f t="shared" si="60"/>
        <v>0.40767147308374824</v>
      </c>
      <c r="AB32" s="9">
        <f t="shared" si="61"/>
        <v>2.5132741228718349</v>
      </c>
      <c r="AC32" s="9">
        <f t="shared" si="62"/>
        <v>3.1830988618379061</v>
      </c>
      <c r="AD32" s="9">
        <f t="shared" si="63"/>
        <v>20.223222818749466</v>
      </c>
      <c r="AE32" s="9">
        <f t="shared" si="64"/>
        <v>0.39558482204839257</v>
      </c>
      <c r="AH32" s="3">
        <f t="shared" si="65"/>
        <v>14.699914965740449</v>
      </c>
      <c r="AI32" s="3">
        <f t="shared" si="66"/>
        <v>20.480798012976013</v>
      </c>
      <c r="AJ32" s="3">
        <v>25000</v>
      </c>
      <c r="AK32" s="3">
        <f t="shared" si="67"/>
        <v>2500000</v>
      </c>
    </row>
    <row r="33" spans="1:38" x14ac:dyDescent="0.2">
      <c r="A33" s="2">
        <v>208</v>
      </c>
      <c r="B33" s="20">
        <v>0.04</v>
      </c>
      <c r="C33" s="3">
        <v>0.25</v>
      </c>
      <c r="D33" s="3">
        <v>6</v>
      </c>
      <c r="E33" s="3">
        <f t="shared" si="47"/>
        <v>4.5</v>
      </c>
      <c r="F33" s="21">
        <f t="shared" si="48"/>
        <v>2500</v>
      </c>
      <c r="G33" s="3">
        <f t="shared" si="49"/>
        <v>25</v>
      </c>
      <c r="H33" s="3">
        <f t="shared" si="50"/>
        <v>100</v>
      </c>
      <c r="I33" s="29">
        <v>1.179</v>
      </c>
      <c r="J33" s="29">
        <v>1.214E-2</v>
      </c>
      <c r="K33" s="26"/>
      <c r="L33" s="9">
        <f t="shared" si="24"/>
        <v>3.0243065240000002E-5</v>
      </c>
      <c r="M33" s="22">
        <f t="shared" si="4"/>
        <v>1.2566370614359175</v>
      </c>
      <c r="N33" s="9">
        <f t="shared" si="5"/>
        <v>5.951777657839024</v>
      </c>
      <c r="O33" s="9">
        <f t="shared" si="6"/>
        <v>3.5809862195676447</v>
      </c>
      <c r="P33" s="9"/>
      <c r="Q33" s="9">
        <f t="shared" si="51"/>
        <v>1.2566370614359172E-3</v>
      </c>
      <c r="R33" s="9">
        <f t="shared" si="52"/>
        <v>0.28274333882308139</v>
      </c>
      <c r="S33" s="9">
        <f t="shared" si="53"/>
        <v>2.1205750411731105E-3</v>
      </c>
      <c r="T33" s="9">
        <f t="shared" si="25"/>
        <v>0.59957846736617859</v>
      </c>
      <c r="U33" s="23">
        <f t="shared" si="54"/>
        <v>3.1038568353036946</v>
      </c>
      <c r="V33" s="9">
        <f t="shared" si="55"/>
        <v>13.334175858896524</v>
      </c>
      <c r="W33" s="9">
        <f t="shared" si="56"/>
        <v>0.33747867491920119</v>
      </c>
      <c r="X33" s="9">
        <f t="shared" si="57"/>
        <v>0.32295674910230637</v>
      </c>
      <c r="Y33" s="9">
        <f t="shared" si="58"/>
        <v>125.66370614359175</v>
      </c>
      <c r="Z33" s="9">
        <f t="shared" si="59"/>
        <v>14.590812920332441</v>
      </c>
      <c r="AA33" s="9">
        <f t="shared" si="60"/>
        <v>0.30841324774503864</v>
      </c>
      <c r="AB33" s="9">
        <f t="shared" si="61"/>
        <v>2.5132741228718349</v>
      </c>
      <c r="AC33" s="9">
        <f t="shared" si="62"/>
        <v>1.7904931097838224</v>
      </c>
      <c r="AD33" s="9">
        <f t="shared" si="63"/>
        <v>15.19039138769862</v>
      </c>
      <c r="AE33" s="9">
        <f t="shared" si="64"/>
        <v>0.2962398983112548</v>
      </c>
      <c r="AH33" s="3">
        <f t="shared" si="65"/>
        <v>14.699914965740449</v>
      </c>
      <c r="AI33" s="3">
        <f t="shared" si="66"/>
        <v>20.480798012976013</v>
      </c>
      <c r="AJ33" s="3">
        <v>25000</v>
      </c>
      <c r="AK33" s="3">
        <f t="shared" si="67"/>
        <v>2500000</v>
      </c>
    </row>
    <row r="34" spans="1:38" x14ac:dyDescent="0.2">
      <c r="A34" s="2">
        <v>209</v>
      </c>
      <c r="B34" s="20">
        <v>0.04</v>
      </c>
      <c r="C34" s="3">
        <v>0.25</v>
      </c>
      <c r="D34" s="3">
        <v>4</v>
      </c>
      <c r="E34" s="3">
        <f t="shared" si="47"/>
        <v>2</v>
      </c>
      <c r="F34" s="21">
        <f t="shared" si="48"/>
        <v>2500</v>
      </c>
      <c r="G34" s="3">
        <f t="shared" si="49"/>
        <v>25</v>
      </c>
      <c r="H34" s="3">
        <f t="shared" si="50"/>
        <v>100</v>
      </c>
      <c r="I34" s="29">
        <v>0.84599999999999997</v>
      </c>
      <c r="J34" s="29">
        <v>1.222E-2</v>
      </c>
      <c r="K34" s="26"/>
      <c r="L34" s="9">
        <f t="shared" si="24"/>
        <v>1.3504660399999998E-5</v>
      </c>
      <c r="M34" s="22">
        <f t="shared" si="4"/>
        <v>1.2566370614359175</v>
      </c>
      <c r="N34" s="9">
        <f t="shared" si="5"/>
        <v>5.9238809144730515</v>
      </c>
      <c r="O34" s="9">
        <f t="shared" si="6"/>
        <v>1.5915494309189531</v>
      </c>
      <c r="P34" s="9"/>
      <c r="Q34" s="9">
        <f t="shared" si="51"/>
        <v>1.2566370614359172E-3</v>
      </c>
      <c r="R34" s="9">
        <f t="shared" si="52"/>
        <v>0.28274333882308139</v>
      </c>
      <c r="S34" s="9">
        <f t="shared" si="53"/>
        <v>2.1205750411731105E-3</v>
      </c>
      <c r="T34" s="9">
        <f t="shared" si="25"/>
        <v>0.59957846736617859</v>
      </c>
      <c r="U34" s="23">
        <f t="shared" si="54"/>
        <v>1.1144200466550034</v>
      </c>
      <c r="V34" s="9">
        <f t="shared" si="55"/>
        <v>9.5680345857730753</v>
      </c>
      <c r="W34" s="9">
        <f t="shared" si="56"/>
        <v>0.20902934474900883</v>
      </c>
      <c r="X34" s="9">
        <f t="shared" si="57"/>
        <v>0.19670300094499557</v>
      </c>
      <c r="Y34" s="9">
        <f t="shared" si="58"/>
        <v>125.66370614359175</v>
      </c>
      <c r="Z34" s="9">
        <f t="shared" si="59"/>
        <v>10.824671647208993</v>
      </c>
      <c r="AA34" s="9">
        <f t="shared" si="60"/>
        <v>0.18476311016008279</v>
      </c>
      <c r="AB34" s="9">
        <f t="shared" si="61"/>
        <v>2.5132741228718349</v>
      </c>
      <c r="AC34" s="9">
        <f t="shared" si="62"/>
        <v>0.79577471545947653</v>
      </c>
      <c r="AD34" s="9">
        <f t="shared" si="63"/>
        <v>11.424250114575171</v>
      </c>
      <c r="AE34" s="9">
        <f t="shared" si="64"/>
        <v>0.17506619514994512</v>
      </c>
      <c r="AH34" s="3">
        <f t="shared" si="65"/>
        <v>14.699914965740449</v>
      </c>
      <c r="AI34" s="3">
        <f t="shared" si="66"/>
        <v>20.480798012976013</v>
      </c>
      <c r="AJ34" s="3">
        <v>25000</v>
      </c>
      <c r="AK34" s="3">
        <f t="shared" si="67"/>
        <v>2500000</v>
      </c>
    </row>
    <row r="35" spans="1:38" x14ac:dyDescent="0.2">
      <c r="A35" s="2"/>
      <c r="B35" s="20"/>
      <c r="C35" s="3"/>
      <c r="D35" s="3"/>
      <c r="E35" s="3"/>
      <c r="F35" s="21"/>
      <c r="G35" s="3"/>
      <c r="H35" s="3"/>
      <c r="I35" s="29"/>
      <c r="J35" s="29"/>
      <c r="K35" s="26"/>
      <c r="L35" s="9" t="str">
        <f t="shared" si="24"/>
        <v/>
      </c>
      <c r="M35" s="22" t="str">
        <f t="shared" si="4"/>
        <v/>
      </c>
      <c r="N35" s="9" t="str">
        <f t="shared" si="5"/>
        <v/>
      </c>
      <c r="O35" s="9" t="str">
        <f t="shared" si="6"/>
        <v/>
      </c>
      <c r="P35" s="9"/>
      <c r="Q35" s="9"/>
      <c r="R35" s="9"/>
      <c r="S35" s="9"/>
      <c r="T35" s="9"/>
      <c r="U35" s="23"/>
      <c r="V35" s="9"/>
      <c r="W35" s="9"/>
      <c r="X35" s="9"/>
      <c r="Y35" s="9"/>
      <c r="Z35" s="9"/>
      <c r="AA35" s="9"/>
      <c r="AB35" s="9"/>
      <c r="AC35" s="9"/>
      <c r="AD35" s="9"/>
      <c r="AE35" s="9"/>
      <c r="AH35" s="3"/>
      <c r="AI35" s="3"/>
      <c r="AJ35" s="3"/>
      <c r="AK35" s="3"/>
    </row>
    <row r="36" spans="1:38" x14ac:dyDescent="0.2">
      <c r="A36" s="2" t="s">
        <v>115</v>
      </c>
      <c r="B36" s="20">
        <v>0.04</v>
      </c>
      <c r="C36" s="3">
        <v>0.25</v>
      </c>
      <c r="D36" s="3">
        <v>20</v>
      </c>
      <c r="E36" s="3">
        <f t="shared" ref="E36:E44" si="68">0.5*C36*D36*D36</f>
        <v>50</v>
      </c>
      <c r="F36" s="21">
        <f t="shared" ref="F36:F44" si="69">AK36/1000</f>
        <v>2500</v>
      </c>
      <c r="G36" s="3">
        <f t="shared" ref="G36:G44" si="70">AJ36/1000</f>
        <v>25</v>
      </c>
      <c r="H36" s="3">
        <f t="shared" ref="H36:H44" si="71">AK36/AJ36</f>
        <v>100</v>
      </c>
      <c r="I36" s="29">
        <v>4.1040000000000001</v>
      </c>
      <c r="J36" s="29">
        <v>1.55E-2</v>
      </c>
      <c r="K36" s="26"/>
      <c r="L36" s="9">
        <f t="shared" si="24"/>
        <v>1.7726959424000001E-4</v>
      </c>
      <c r="M36" s="22">
        <f t="shared" si="4"/>
        <v>1.2566370614359175</v>
      </c>
      <c r="N36" s="9">
        <f t="shared" si="5"/>
        <v>11.28225067911116</v>
      </c>
      <c r="O36" s="9">
        <f t="shared" si="6"/>
        <v>39.78873577297383</v>
      </c>
      <c r="P36" s="1" t="s">
        <v>256</v>
      </c>
      <c r="Q36" s="9">
        <f t="shared" ref="Q36:Q44" si="72">PI()*B36^2/4</f>
        <v>1.2566370614359172E-3</v>
      </c>
      <c r="R36" s="9">
        <f t="shared" ref="R36:R44" si="73">9*G36*Q36</f>
        <v>0.28274333882308139</v>
      </c>
      <c r="S36" s="9">
        <f t="shared" ref="S36:S44" si="74">0.75*R36/(F36*B36)</f>
        <v>2.1205750411731105E-3</v>
      </c>
      <c r="T36" s="9">
        <f t="shared" si="25"/>
        <v>0.59957846736617859</v>
      </c>
      <c r="U36" s="23">
        <f t="shared" ref="U36:U44" si="75">(E36-T36)/M36</f>
        <v>39.311606388709876</v>
      </c>
      <c r="V36" s="9">
        <f t="shared" ref="V36:V44" si="76">9*PI()*B36^3*I36*G36*1000/4</f>
        <v>46.415146501197043</v>
      </c>
      <c r="W36" s="9">
        <f t="shared" ref="W36:W44" si="77">E36/V36</f>
        <v>1.0772345617547605</v>
      </c>
      <c r="X36" s="9">
        <f t="shared" ref="X36:X44" si="78">E36/(V36+T36)</f>
        <v>1.0634965967243859</v>
      </c>
      <c r="Y36" s="9">
        <f t="shared" ref="Y36:Y44" si="79">1000*F36*PI()*B36^3/4</f>
        <v>125.66370614359175</v>
      </c>
      <c r="Z36" s="9">
        <f t="shared" ref="Z36:Z44" si="80">V36+$AG$2*Y36</f>
        <v>47.67178356263296</v>
      </c>
      <c r="AA36" s="9">
        <f t="shared" ref="AA36:AA44" si="81">E36/Z36</f>
        <v>1.0488384587983401</v>
      </c>
      <c r="AB36" s="9">
        <f t="shared" ref="AB36:AB44" si="82">M36+$AG$2*Y36</f>
        <v>2.5132741228718349</v>
      </c>
      <c r="AC36" s="9">
        <f t="shared" ref="AC36:AC44" si="83">E36/AB36</f>
        <v>19.894367886486915</v>
      </c>
      <c r="AD36" s="9">
        <f t="shared" ref="AD36:AD44" si="84">V36+T36+$AG$2*Y36</f>
        <v>48.271362029999139</v>
      </c>
      <c r="AE36" s="9">
        <f t="shared" ref="AE36:AE44" si="85">E36/AD36</f>
        <v>1.0358108389178364</v>
      </c>
      <c r="AH36" s="3">
        <f t="shared" ref="AH36:AH44" si="86">IF(AK36&gt;0,(AK36*0.17287/2000)^0.5,"")</f>
        <v>14.699914965740449</v>
      </c>
      <c r="AI36" s="3">
        <f t="shared" ref="AI36:AI44" si="87">IF(AK36&gt;0,(AK36/2.98/2000)^0.5,"")</f>
        <v>20.480798012976013</v>
      </c>
      <c r="AJ36" s="3">
        <v>25000</v>
      </c>
      <c r="AK36" s="3">
        <f t="shared" ref="AK36:AK44" si="88">IF(AJ36&gt;0,100*AJ36,"")</f>
        <v>2500000</v>
      </c>
    </row>
    <row r="37" spans="1:38" x14ac:dyDescent="0.2">
      <c r="A37" s="2" t="s">
        <v>116</v>
      </c>
      <c r="B37" s="20">
        <v>0.04</v>
      </c>
      <c r="C37" s="3">
        <v>0.25</v>
      </c>
      <c r="D37" s="3">
        <v>18</v>
      </c>
      <c r="E37" s="3">
        <f t="shared" si="68"/>
        <v>40.5</v>
      </c>
      <c r="F37" s="21">
        <f t="shared" si="69"/>
        <v>2500</v>
      </c>
      <c r="G37" s="3">
        <f t="shared" si="70"/>
        <v>25</v>
      </c>
      <c r="H37" s="3">
        <f t="shared" si="71"/>
        <v>100</v>
      </c>
      <c r="I37" s="29">
        <v>3.4929999999999999</v>
      </c>
      <c r="J37" s="29">
        <v>1.44E-2</v>
      </c>
      <c r="K37" s="26"/>
      <c r="L37" s="9">
        <f t="shared" si="24"/>
        <v>1.4655738596E-4</v>
      </c>
      <c r="M37" s="22">
        <f t="shared" si="4"/>
        <v>1.2566370614359175</v>
      </c>
      <c r="N37" s="9">
        <f t="shared" si="5"/>
        <v>11.053690603093505</v>
      </c>
      <c r="O37" s="9">
        <f t="shared" si="6"/>
        <v>32.228875976108803</v>
      </c>
      <c r="P37" s="9"/>
      <c r="Q37" s="9">
        <f t="shared" si="72"/>
        <v>1.2566370614359172E-3</v>
      </c>
      <c r="R37" s="9">
        <f t="shared" si="73"/>
        <v>0.28274333882308139</v>
      </c>
      <c r="S37" s="9">
        <f t="shared" si="74"/>
        <v>2.1205750411731105E-3</v>
      </c>
      <c r="T37" s="9">
        <f t="shared" si="25"/>
        <v>0.59957846736617859</v>
      </c>
      <c r="U37" s="23">
        <f t="shared" si="75"/>
        <v>31.751746591844849</v>
      </c>
      <c r="V37" s="9">
        <f t="shared" si="76"/>
        <v>39.504899300360933</v>
      </c>
      <c r="W37" s="9">
        <f t="shared" si="77"/>
        <v>1.0251892984734168</v>
      </c>
      <c r="X37" s="9">
        <f t="shared" si="78"/>
        <v>1.0098622960399493</v>
      </c>
      <c r="Y37" s="9">
        <f t="shared" si="79"/>
        <v>125.66370614359175</v>
      </c>
      <c r="Z37" s="9">
        <f t="shared" si="80"/>
        <v>40.76153636179685</v>
      </c>
      <c r="AA37" s="9">
        <f t="shared" si="81"/>
        <v>0.99358374621909562</v>
      </c>
      <c r="AB37" s="9">
        <f t="shared" si="82"/>
        <v>2.5132741228718349</v>
      </c>
      <c r="AC37" s="9">
        <f t="shared" si="83"/>
        <v>16.114437988054402</v>
      </c>
      <c r="AD37" s="9">
        <f t="shared" si="84"/>
        <v>41.361114829163029</v>
      </c>
      <c r="AE37" s="9">
        <f t="shared" si="85"/>
        <v>0.97918057013889115</v>
      </c>
      <c r="AH37" s="3">
        <f t="shared" si="86"/>
        <v>14.699914965740449</v>
      </c>
      <c r="AI37" s="3">
        <f t="shared" si="87"/>
        <v>20.480798012976013</v>
      </c>
      <c r="AJ37" s="3">
        <v>25000</v>
      </c>
      <c r="AK37" s="3">
        <f t="shared" si="88"/>
        <v>2500000</v>
      </c>
    </row>
    <row r="38" spans="1:38" x14ac:dyDescent="0.2">
      <c r="A38" s="2" t="s">
        <v>117</v>
      </c>
      <c r="B38" s="20">
        <v>0.04</v>
      </c>
      <c r="C38" s="3">
        <v>0.25</v>
      </c>
      <c r="D38" s="3">
        <v>16</v>
      </c>
      <c r="E38" s="3">
        <f t="shared" si="68"/>
        <v>32</v>
      </c>
      <c r="F38" s="21">
        <f t="shared" si="69"/>
        <v>2500</v>
      </c>
      <c r="G38" s="3">
        <f t="shared" si="70"/>
        <v>25</v>
      </c>
      <c r="H38" s="3">
        <f t="shared" si="71"/>
        <v>100</v>
      </c>
      <c r="I38" s="29">
        <v>2.923</v>
      </c>
      <c r="J38" s="29">
        <v>1.338E-2</v>
      </c>
      <c r="K38" s="26"/>
      <c r="L38" s="9">
        <f t="shared" si="24"/>
        <v>1.1790606236000001E-4</v>
      </c>
      <c r="M38" s="22">
        <f t="shared" ref="M38:M69" si="89">IF(E38&gt;0,1000*PI()*G38*B38^3/4,"")</f>
        <v>1.2566370614359175</v>
      </c>
      <c r="N38" s="9">
        <f t="shared" ref="N38:N69" si="90">IF(E38&gt;0,E38/(L38*G38*1000),"")</f>
        <v>10.856099969582598</v>
      </c>
      <c r="O38" s="9">
        <f t="shared" ref="O38:O69" si="91">IF(E38&gt;0,E38/M38,"")</f>
        <v>25.464790894703249</v>
      </c>
      <c r="P38" s="9"/>
      <c r="Q38" s="9">
        <f t="shared" si="72"/>
        <v>1.2566370614359172E-3</v>
      </c>
      <c r="R38" s="9">
        <f t="shared" si="73"/>
        <v>0.28274333882308139</v>
      </c>
      <c r="S38" s="9">
        <f t="shared" si="74"/>
        <v>2.1205750411731105E-3</v>
      </c>
      <c r="T38" s="9">
        <f t="shared" si="25"/>
        <v>0.59957846736617859</v>
      </c>
      <c r="U38" s="23">
        <f t="shared" si="75"/>
        <v>24.987661510439299</v>
      </c>
      <c r="V38" s="9">
        <f t="shared" si="76"/>
        <v>33.058351175194687</v>
      </c>
      <c r="W38" s="9">
        <f t="shared" si="77"/>
        <v>0.96798536110933386</v>
      </c>
      <c r="X38" s="9">
        <f t="shared" si="78"/>
        <v>0.95074178179799884</v>
      </c>
      <c r="Y38" s="9">
        <f t="shared" si="79"/>
        <v>125.66370614359175</v>
      </c>
      <c r="Z38" s="9">
        <f t="shared" si="80"/>
        <v>34.314988236630604</v>
      </c>
      <c r="AA38" s="9">
        <f t="shared" si="81"/>
        <v>0.93253711116941607</v>
      </c>
      <c r="AB38" s="9">
        <f t="shared" si="82"/>
        <v>2.5132741228718349</v>
      </c>
      <c r="AC38" s="9">
        <f t="shared" si="83"/>
        <v>12.732395447351625</v>
      </c>
      <c r="AD38" s="9">
        <f t="shared" si="84"/>
        <v>34.914566703996783</v>
      </c>
      <c r="AE38" s="9">
        <f t="shared" si="85"/>
        <v>0.91652290206817477</v>
      </c>
      <c r="AH38" s="3">
        <f t="shared" si="86"/>
        <v>14.699914965740449</v>
      </c>
      <c r="AI38" s="3">
        <f t="shared" si="87"/>
        <v>20.480798012976013</v>
      </c>
      <c r="AJ38" s="3">
        <v>25000</v>
      </c>
      <c r="AK38" s="3">
        <f t="shared" si="88"/>
        <v>2500000</v>
      </c>
    </row>
    <row r="39" spans="1:38" x14ac:dyDescent="0.2">
      <c r="A39" s="2" t="s">
        <v>118</v>
      </c>
      <c r="B39" s="20">
        <v>0.04</v>
      </c>
      <c r="C39" s="3">
        <v>0.25</v>
      </c>
      <c r="D39" s="3">
        <v>14</v>
      </c>
      <c r="E39" s="3">
        <f t="shared" si="68"/>
        <v>24.5</v>
      </c>
      <c r="F39" s="21">
        <f t="shared" si="69"/>
        <v>2500</v>
      </c>
      <c r="G39" s="3">
        <f t="shared" si="70"/>
        <v>25</v>
      </c>
      <c r="H39" s="3">
        <f t="shared" si="71"/>
        <v>100</v>
      </c>
      <c r="I39" s="29">
        <v>2.4079999999999999</v>
      </c>
      <c r="J39" s="29">
        <v>1.226E-2</v>
      </c>
      <c r="K39" s="26"/>
      <c r="L39" s="9">
        <f t="shared" ref="L39:L70" si="92">IF(E39&gt;0.866,0.00001450997+0.00005026548*(I39-0.866),"")</f>
        <v>9.2019340159999981E-5</v>
      </c>
      <c r="M39" s="22">
        <f t="shared" si="89"/>
        <v>1.2566370614359175</v>
      </c>
      <c r="N39" s="9">
        <f t="shared" si="90"/>
        <v>10.649935092949052</v>
      </c>
      <c r="O39" s="9">
        <f t="shared" si="91"/>
        <v>19.496480528757175</v>
      </c>
      <c r="P39" s="9"/>
      <c r="Q39" s="9">
        <f t="shared" si="72"/>
        <v>1.2566370614359172E-3</v>
      </c>
      <c r="R39" s="9">
        <f t="shared" si="73"/>
        <v>0.28274333882308139</v>
      </c>
      <c r="S39" s="9">
        <f t="shared" si="74"/>
        <v>2.1205750411731105E-3</v>
      </c>
      <c r="T39" s="9">
        <f t="shared" si="25"/>
        <v>0.59957846736617859</v>
      </c>
      <c r="U39" s="23">
        <f t="shared" si="75"/>
        <v>19.019351144493225</v>
      </c>
      <c r="V39" s="9">
        <f t="shared" si="76"/>
        <v>27.233838395439207</v>
      </c>
      <c r="W39" s="9">
        <f t="shared" si="77"/>
        <v>0.89961611889798698</v>
      </c>
      <c r="X39" s="9">
        <f t="shared" si="78"/>
        <v>0.88023687931538408</v>
      </c>
      <c r="Y39" s="9">
        <f t="shared" si="79"/>
        <v>125.66370614359175</v>
      </c>
      <c r="Z39" s="9">
        <f t="shared" si="80"/>
        <v>28.490475456875124</v>
      </c>
      <c r="AA39" s="9">
        <f t="shared" si="81"/>
        <v>0.85993650885485062</v>
      </c>
      <c r="AB39" s="9">
        <f t="shared" si="82"/>
        <v>2.5132741228718349</v>
      </c>
      <c r="AC39" s="9">
        <f t="shared" si="83"/>
        <v>9.7482402643785875</v>
      </c>
      <c r="AD39" s="9">
        <f t="shared" si="84"/>
        <v>29.090053924241303</v>
      </c>
      <c r="AE39" s="9">
        <f t="shared" si="85"/>
        <v>0.84221225796985122</v>
      </c>
      <c r="AH39" s="3">
        <f t="shared" si="86"/>
        <v>14.699914965740449</v>
      </c>
      <c r="AI39" s="3">
        <f t="shared" si="87"/>
        <v>20.480798012976013</v>
      </c>
      <c r="AJ39" s="3">
        <v>25000</v>
      </c>
      <c r="AK39" s="3">
        <f t="shared" si="88"/>
        <v>2500000</v>
      </c>
    </row>
    <row r="40" spans="1:38" x14ac:dyDescent="0.2">
      <c r="A40" s="2" t="s">
        <v>119</v>
      </c>
      <c r="B40" s="20">
        <v>0.04</v>
      </c>
      <c r="C40" s="3">
        <v>0.25</v>
      </c>
      <c r="D40" s="3">
        <v>12</v>
      </c>
      <c r="E40" s="3">
        <f t="shared" si="68"/>
        <v>18</v>
      </c>
      <c r="F40" s="21">
        <f t="shared" si="69"/>
        <v>2500</v>
      </c>
      <c r="G40" s="3">
        <f t="shared" si="70"/>
        <v>25</v>
      </c>
      <c r="H40" s="3">
        <f t="shared" si="71"/>
        <v>100</v>
      </c>
      <c r="I40" s="29">
        <v>1.948</v>
      </c>
      <c r="J40" s="29">
        <v>1.142E-2</v>
      </c>
      <c r="K40" s="26"/>
      <c r="L40" s="9">
        <f t="shared" si="92"/>
        <v>6.8897219360000001E-5</v>
      </c>
      <c r="M40" s="22">
        <f t="shared" si="89"/>
        <v>1.2566370614359175</v>
      </c>
      <c r="N40" s="9">
        <f t="shared" si="90"/>
        <v>10.450349182277941</v>
      </c>
      <c r="O40" s="9">
        <f t="shared" si="91"/>
        <v>14.323944878270579</v>
      </c>
      <c r="P40" s="9"/>
      <c r="Q40" s="9">
        <f t="shared" si="72"/>
        <v>1.2566370614359172E-3</v>
      </c>
      <c r="R40" s="9">
        <f t="shared" si="73"/>
        <v>0.28274333882308139</v>
      </c>
      <c r="S40" s="9">
        <f t="shared" si="74"/>
        <v>2.1205750411731105E-3</v>
      </c>
      <c r="T40" s="9">
        <f t="shared" si="25"/>
        <v>0.59957846736617859</v>
      </c>
      <c r="U40" s="23">
        <f t="shared" si="75"/>
        <v>13.846815494006629</v>
      </c>
      <c r="V40" s="9">
        <f t="shared" si="76"/>
        <v>22.031360961094506</v>
      </c>
      <c r="W40" s="9">
        <f t="shared" si="77"/>
        <v>0.81701716166270688</v>
      </c>
      <c r="X40" s="9">
        <f t="shared" si="78"/>
        <v>0.79537131266248662</v>
      </c>
      <c r="Y40" s="9">
        <f t="shared" si="79"/>
        <v>125.66370614359175</v>
      </c>
      <c r="Z40" s="9">
        <f t="shared" si="80"/>
        <v>23.287998022530424</v>
      </c>
      <c r="AA40" s="9">
        <f t="shared" si="81"/>
        <v>0.77293033014626467</v>
      </c>
      <c r="AB40" s="9">
        <f t="shared" si="82"/>
        <v>2.5132741228718349</v>
      </c>
      <c r="AC40" s="9">
        <f t="shared" si="83"/>
        <v>7.1619724391352895</v>
      </c>
      <c r="AD40" s="9">
        <f t="shared" si="84"/>
        <v>23.887576489896603</v>
      </c>
      <c r="AE40" s="9">
        <f t="shared" si="85"/>
        <v>0.75352976923436377</v>
      </c>
      <c r="AH40" s="3">
        <f t="shared" si="86"/>
        <v>14.699914965740449</v>
      </c>
      <c r="AI40" s="3">
        <f t="shared" si="87"/>
        <v>20.480798012976013</v>
      </c>
      <c r="AJ40" s="3">
        <v>25000</v>
      </c>
      <c r="AK40" s="3">
        <f t="shared" si="88"/>
        <v>2500000</v>
      </c>
    </row>
    <row r="41" spans="1:38" x14ac:dyDescent="0.2">
      <c r="A41" s="2" t="s">
        <v>120</v>
      </c>
      <c r="B41" s="20">
        <v>0.04</v>
      </c>
      <c r="C41" s="3">
        <v>0.25</v>
      </c>
      <c r="D41" s="3">
        <v>10</v>
      </c>
      <c r="E41" s="3">
        <f t="shared" si="68"/>
        <v>12.5</v>
      </c>
      <c r="F41" s="21">
        <f t="shared" si="69"/>
        <v>2500</v>
      </c>
      <c r="G41" s="3">
        <f t="shared" si="70"/>
        <v>25</v>
      </c>
      <c r="H41" s="3">
        <f t="shared" si="71"/>
        <v>100</v>
      </c>
      <c r="I41" s="29">
        <v>1.5369999999999999</v>
      </c>
      <c r="J41" s="29">
        <v>1.026E-2</v>
      </c>
      <c r="K41" s="26"/>
      <c r="L41" s="9">
        <f t="shared" si="92"/>
        <v>4.8238107079999999E-5</v>
      </c>
      <c r="M41" s="22">
        <f t="shared" si="89"/>
        <v>1.2566370614359175</v>
      </c>
      <c r="N41" s="9">
        <f t="shared" si="90"/>
        <v>10.365249182990951</v>
      </c>
      <c r="O41" s="9">
        <f t="shared" si="91"/>
        <v>9.9471839432434574</v>
      </c>
      <c r="P41" s="9"/>
      <c r="Q41" s="9">
        <f t="shared" si="72"/>
        <v>1.2566370614359172E-3</v>
      </c>
      <c r="R41" s="9">
        <f t="shared" si="73"/>
        <v>0.28274333882308139</v>
      </c>
      <c r="S41" s="9">
        <f t="shared" si="74"/>
        <v>2.1205750411731105E-3</v>
      </c>
      <c r="T41" s="9">
        <f t="shared" si="25"/>
        <v>0.59957846736617859</v>
      </c>
      <c r="U41" s="23">
        <f t="shared" si="75"/>
        <v>9.4700545589795073</v>
      </c>
      <c r="V41" s="9">
        <f t="shared" si="76"/>
        <v>17.383060470843049</v>
      </c>
      <c r="W41" s="9">
        <f t="shared" si="77"/>
        <v>0.71909086555652835</v>
      </c>
      <c r="X41" s="9">
        <f t="shared" si="78"/>
        <v>0.69511488513736419</v>
      </c>
      <c r="Y41" s="9">
        <f t="shared" si="79"/>
        <v>125.66370614359175</v>
      </c>
      <c r="Z41" s="9">
        <f t="shared" si="80"/>
        <v>18.639697532278966</v>
      </c>
      <c r="AA41" s="9">
        <f t="shared" si="81"/>
        <v>0.67061174025776693</v>
      </c>
      <c r="AB41" s="9">
        <f t="shared" si="82"/>
        <v>2.5132741228718349</v>
      </c>
      <c r="AC41" s="9">
        <f t="shared" si="83"/>
        <v>4.9735919716217287</v>
      </c>
      <c r="AD41" s="9">
        <f t="shared" si="84"/>
        <v>19.239275999645145</v>
      </c>
      <c r="AE41" s="9">
        <f t="shared" si="85"/>
        <v>0.64971259834468587</v>
      </c>
      <c r="AH41" s="3">
        <f t="shared" si="86"/>
        <v>14.699914965740449</v>
      </c>
      <c r="AI41" s="3">
        <f t="shared" si="87"/>
        <v>20.480798012976013</v>
      </c>
      <c r="AJ41" s="3">
        <v>25000</v>
      </c>
      <c r="AK41" s="3">
        <f t="shared" si="88"/>
        <v>2500000</v>
      </c>
    </row>
    <row r="42" spans="1:38" x14ac:dyDescent="0.2">
      <c r="A42" s="2" t="s">
        <v>121</v>
      </c>
      <c r="B42" s="20">
        <v>0.04</v>
      </c>
      <c r="C42" s="3">
        <v>0.25</v>
      </c>
      <c r="D42" s="3">
        <v>8</v>
      </c>
      <c r="E42" s="3">
        <f t="shared" si="68"/>
        <v>8</v>
      </c>
      <c r="F42" s="21">
        <f t="shared" si="69"/>
        <v>2500</v>
      </c>
      <c r="G42" s="3">
        <f t="shared" si="70"/>
        <v>25</v>
      </c>
      <c r="H42" s="3">
        <f t="shared" si="71"/>
        <v>100</v>
      </c>
      <c r="I42" s="29">
        <v>1.198</v>
      </c>
      <c r="J42" s="29">
        <v>9.3200000000000002E-3</v>
      </c>
      <c r="K42" s="26"/>
      <c r="L42" s="9">
        <f t="shared" si="92"/>
        <v>3.119810936E-5</v>
      </c>
      <c r="M42" s="22">
        <f t="shared" si="89"/>
        <v>1.2566370614359175</v>
      </c>
      <c r="N42" s="9">
        <f t="shared" si="90"/>
        <v>10.257031806237633</v>
      </c>
      <c r="O42" s="9">
        <f t="shared" si="91"/>
        <v>6.3661977236758123</v>
      </c>
      <c r="P42" s="9"/>
      <c r="Q42" s="9">
        <f t="shared" si="72"/>
        <v>1.2566370614359172E-3</v>
      </c>
      <c r="R42" s="9">
        <f t="shared" si="73"/>
        <v>0.28274333882308139</v>
      </c>
      <c r="S42" s="9">
        <f t="shared" si="74"/>
        <v>2.1205750411731105E-3</v>
      </c>
      <c r="T42" s="9">
        <f t="shared" si="25"/>
        <v>0.59957846736617859</v>
      </c>
      <c r="U42" s="23">
        <f t="shared" si="75"/>
        <v>5.8890683394118621</v>
      </c>
      <c r="V42" s="9">
        <f t="shared" si="76"/>
        <v>13.549060796402062</v>
      </c>
      <c r="W42" s="9">
        <f t="shared" si="77"/>
        <v>0.59044683024260924</v>
      </c>
      <c r="X42" s="9">
        <f t="shared" si="78"/>
        <v>0.5654253989276804</v>
      </c>
      <c r="Y42" s="9">
        <f t="shared" si="79"/>
        <v>125.66370614359175</v>
      </c>
      <c r="Z42" s="9">
        <f t="shared" si="80"/>
        <v>14.805697857837979</v>
      </c>
      <c r="AA42" s="9">
        <f t="shared" si="81"/>
        <v>0.54033251771140833</v>
      </c>
      <c r="AB42" s="9">
        <f t="shared" si="82"/>
        <v>2.5132741228718349</v>
      </c>
      <c r="AC42" s="9">
        <f t="shared" si="83"/>
        <v>3.1830988618379061</v>
      </c>
      <c r="AD42" s="9">
        <f t="shared" si="84"/>
        <v>15.405276325204158</v>
      </c>
      <c r="AE42" s="9">
        <f t="shared" si="85"/>
        <v>0.51930259679350355</v>
      </c>
      <c r="AH42" s="3">
        <f t="shared" si="86"/>
        <v>14.699914965740449</v>
      </c>
      <c r="AI42" s="3">
        <f t="shared" si="87"/>
        <v>20.480798012976013</v>
      </c>
      <c r="AJ42" s="3">
        <v>25000</v>
      </c>
      <c r="AK42" s="3">
        <f t="shared" si="88"/>
        <v>2500000</v>
      </c>
    </row>
    <row r="43" spans="1:38" x14ac:dyDescent="0.2">
      <c r="A43" s="2" t="s">
        <v>122</v>
      </c>
      <c r="B43" s="20">
        <v>0.04</v>
      </c>
      <c r="C43" s="3">
        <v>0.25</v>
      </c>
      <c r="D43" s="3">
        <v>6</v>
      </c>
      <c r="E43" s="3">
        <f t="shared" si="68"/>
        <v>4.5</v>
      </c>
      <c r="F43" s="21">
        <f t="shared" si="69"/>
        <v>2500</v>
      </c>
      <c r="G43" s="3">
        <f t="shared" si="70"/>
        <v>25</v>
      </c>
      <c r="H43" s="3">
        <f t="shared" si="71"/>
        <v>100</v>
      </c>
      <c r="I43" s="29">
        <v>0.93600000000000005</v>
      </c>
      <c r="J43" s="29">
        <v>9.1199999999999996E-3</v>
      </c>
      <c r="K43" s="26"/>
      <c r="L43" s="9">
        <f t="shared" si="92"/>
        <v>1.8028553600000003E-5</v>
      </c>
      <c r="M43" s="22">
        <f t="shared" si="89"/>
        <v>1.2566370614359175</v>
      </c>
      <c r="N43" s="9">
        <f t="shared" si="90"/>
        <v>9.9841620128638588</v>
      </c>
      <c r="O43" s="9">
        <f t="shared" si="91"/>
        <v>3.5809862195676447</v>
      </c>
      <c r="P43" s="9"/>
      <c r="Q43" s="9">
        <f t="shared" si="72"/>
        <v>1.2566370614359172E-3</v>
      </c>
      <c r="R43" s="9">
        <f t="shared" si="73"/>
        <v>0.28274333882308139</v>
      </c>
      <c r="S43" s="9">
        <f t="shared" si="74"/>
        <v>2.1205750411731105E-3</v>
      </c>
      <c r="T43" s="9">
        <f t="shared" si="25"/>
        <v>0.59957846736617859</v>
      </c>
      <c r="U43" s="23">
        <f t="shared" si="75"/>
        <v>3.1038568353036946</v>
      </c>
      <c r="V43" s="9">
        <f t="shared" si="76"/>
        <v>10.585910605536171</v>
      </c>
      <c r="W43" s="9">
        <f t="shared" si="77"/>
        <v>0.42509333090783996</v>
      </c>
      <c r="X43" s="9">
        <f t="shared" si="78"/>
        <v>0.40230695060992666</v>
      </c>
      <c r="Y43" s="9">
        <f t="shared" si="79"/>
        <v>125.66370614359175</v>
      </c>
      <c r="Z43" s="9">
        <f t="shared" si="80"/>
        <v>11.842547666972088</v>
      </c>
      <c r="AA43" s="9">
        <f t="shared" si="81"/>
        <v>0.37998580428349366</v>
      </c>
      <c r="AB43" s="9">
        <f t="shared" si="82"/>
        <v>2.5132741228718349</v>
      </c>
      <c r="AC43" s="9">
        <f t="shared" si="83"/>
        <v>1.7904931097838224</v>
      </c>
      <c r="AD43" s="9">
        <f t="shared" si="84"/>
        <v>12.442126134338267</v>
      </c>
      <c r="AE43" s="9">
        <f t="shared" si="85"/>
        <v>0.36167452020766161</v>
      </c>
      <c r="AH43" s="3">
        <f t="shared" si="86"/>
        <v>14.699914965740449</v>
      </c>
      <c r="AI43" s="3">
        <f t="shared" si="87"/>
        <v>20.480798012976013</v>
      </c>
      <c r="AJ43" s="3">
        <v>25000</v>
      </c>
      <c r="AK43" s="3">
        <f t="shared" si="88"/>
        <v>2500000</v>
      </c>
    </row>
    <row r="44" spans="1:38" x14ac:dyDescent="0.2">
      <c r="A44" s="2" t="s">
        <v>123</v>
      </c>
      <c r="B44" s="20">
        <v>0.04</v>
      </c>
      <c r="C44" s="3">
        <v>0.25</v>
      </c>
      <c r="D44" s="3">
        <v>4</v>
      </c>
      <c r="E44" s="3">
        <f t="shared" si="68"/>
        <v>2</v>
      </c>
      <c r="F44" s="21">
        <f t="shared" si="69"/>
        <v>2500</v>
      </c>
      <c r="G44" s="3">
        <f t="shared" si="70"/>
        <v>25</v>
      </c>
      <c r="H44" s="3">
        <f t="shared" si="71"/>
        <v>100</v>
      </c>
      <c r="I44" s="29">
        <v>0.70299999999999996</v>
      </c>
      <c r="J44" s="29">
        <v>1.004E-2</v>
      </c>
      <c r="K44" s="26"/>
      <c r="L44" s="9">
        <f t="shared" si="92"/>
        <v>6.3166967599999976E-6</v>
      </c>
      <c r="M44" s="22">
        <f t="shared" si="89"/>
        <v>1.2566370614359175</v>
      </c>
      <c r="N44" s="9">
        <f t="shared" si="90"/>
        <v>12.664847314912111</v>
      </c>
      <c r="O44" s="9">
        <f t="shared" si="91"/>
        <v>1.5915494309189531</v>
      </c>
      <c r="P44" s="9"/>
      <c r="Q44" s="9">
        <f t="shared" si="72"/>
        <v>1.2566370614359172E-3</v>
      </c>
      <c r="R44" s="9">
        <f t="shared" si="73"/>
        <v>0.28274333882308139</v>
      </c>
      <c r="S44" s="9">
        <f t="shared" si="74"/>
        <v>2.1205750411731105E-3</v>
      </c>
      <c r="T44" s="9">
        <f t="shared" si="25"/>
        <v>0.59957846736617859</v>
      </c>
      <c r="U44" s="23">
        <f t="shared" si="75"/>
        <v>1.1144200466550034</v>
      </c>
      <c r="V44" s="9">
        <f t="shared" si="76"/>
        <v>7.9507426877050493</v>
      </c>
      <c r="W44" s="9">
        <f t="shared" si="77"/>
        <v>0.25154882739354406</v>
      </c>
      <c r="X44" s="9">
        <f t="shared" si="78"/>
        <v>0.23390934255303295</v>
      </c>
      <c r="Y44" s="9">
        <f t="shared" si="79"/>
        <v>125.66370614359175</v>
      </c>
      <c r="Z44" s="9">
        <f t="shared" si="80"/>
        <v>9.2073797491409675</v>
      </c>
      <c r="AA44" s="9">
        <f t="shared" si="81"/>
        <v>0.21721706440820979</v>
      </c>
      <c r="AB44" s="9">
        <f t="shared" si="82"/>
        <v>2.5132741228718349</v>
      </c>
      <c r="AC44" s="9">
        <f t="shared" si="83"/>
        <v>0.79577471545947653</v>
      </c>
      <c r="AD44" s="9">
        <f t="shared" si="84"/>
        <v>9.8069582165071445</v>
      </c>
      <c r="AE44" s="9">
        <f t="shared" si="85"/>
        <v>0.20393683299614607</v>
      </c>
      <c r="AH44" s="3">
        <f t="shared" si="86"/>
        <v>14.699914965740449</v>
      </c>
      <c r="AI44" s="3">
        <f t="shared" si="87"/>
        <v>20.480798012976013</v>
      </c>
      <c r="AJ44" s="3">
        <v>25000</v>
      </c>
      <c r="AK44" s="3">
        <f t="shared" si="88"/>
        <v>2500000</v>
      </c>
    </row>
    <row r="45" spans="1:38" x14ac:dyDescent="0.2">
      <c r="A45" s="5"/>
      <c r="B45" s="5"/>
      <c r="C45" s="5"/>
      <c r="D45" s="5"/>
      <c r="E45" s="5"/>
      <c r="F45" s="5"/>
      <c r="G45" s="5"/>
      <c r="H45" s="5"/>
      <c r="L45" s="9" t="str">
        <f t="shared" si="92"/>
        <v/>
      </c>
      <c r="M45" s="22" t="str">
        <f t="shared" si="89"/>
        <v/>
      </c>
      <c r="N45" s="9" t="str">
        <f t="shared" si="90"/>
        <v/>
      </c>
      <c r="O45" s="9" t="str">
        <f t="shared" si="91"/>
        <v/>
      </c>
      <c r="P45" s="9"/>
      <c r="Q45" s="9"/>
      <c r="R45" s="9"/>
      <c r="S45" s="9"/>
      <c r="T45" s="9"/>
      <c r="U45" s="23"/>
      <c r="V45" s="9"/>
      <c r="W45" s="9"/>
      <c r="X45" s="9"/>
      <c r="Y45" s="9"/>
      <c r="Z45" s="9"/>
      <c r="AA45" s="9"/>
      <c r="AB45" s="9"/>
      <c r="AC45" s="9"/>
      <c r="AD45" s="9"/>
      <c r="AE45" s="9"/>
      <c r="AI45" s="9"/>
      <c r="AJ45" s="3"/>
      <c r="AK45" s="9"/>
      <c r="AL45" s="9" t="str">
        <f>IF(J45&gt;0,D45/#REF!/J45,"")</f>
        <v/>
      </c>
    </row>
    <row r="46" spans="1:38" x14ac:dyDescent="0.2">
      <c r="A46" s="6" t="s">
        <v>43</v>
      </c>
      <c r="B46" s="6" t="s">
        <v>19</v>
      </c>
      <c r="C46" s="6" t="s">
        <v>20</v>
      </c>
      <c r="D46" s="6" t="s">
        <v>1</v>
      </c>
      <c r="E46" s="6"/>
      <c r="F46" s="6" t="s">
        <v>9</v>
      </c>
      <c r="G46" s="6" t="s">
        <v>4</v>
      </c>
      <c r="H46" s="6" t="s">
        <v>15</v>
      </c>
      <c r="I46" s="29" t="s">
        <v>5</v>
      </c>
      <c r="L46" s="9" t="str">
        <f t="shared" si="92"/>
        <v/>
      </c>
      <c r="M46" s="22" t="str">
        <f t="shared" si="89"/>
        <v/>
      </c>
      <c r="N46" s="9" t="str">
        <f t="shared" si="90"/>
        <v/>
      </c>
      <c r="O46" s="9" t="str">
        <f t="shared" si="91"/>
        <v/>
      </c>
      <c r="P46" s="9"/>
      <c r="Q46" s="9"/>
      <c r="R46" s="9"/>
      <c r="S46" s="9"/>
      <c r="T46" s="9"/>
      <c r="U46" s="23"/>
      <c r="V46" s="9"/>
      <c r="W46" s="9"/>
      <c r="X46" s="9"/>
      <c r="Y46" s="9"/>
      <c r="Z46" s="9"/>
      <c r="AA46" s="9"/>
      <c r="AB46" s="9"/>
      <c r="AC46" s="9"/>
      <c r="AD46" s="9"/>
      <c r="AE46" s="9"/>
      <c r="AI46" s="9"/>
      <c r="AJ46" s="3"/>
      <c r="AK46" s="9"/>
      <c r="AL46" s="9" t="str">
        <f>IF(J46&gt;0,D46/#REF!/J46,"")</f>
        <v/>
      </c>
    </row>
    <row r="47" spans="1:38" x14ac:dyDescent="0.2">
      <c r="A47" s="10"/>
      <c r="B47" s="10"/>
      <c r="C47" s="10"/>
      <c r="D47" s="10"/>
      <c r="E47" s="10"/>
      <c r="F47" s="11" t="s">
        <v>16</v>
      </c>
      <c r="G47" s="10"/>
      <c r="H47" s="10"/>
      <c r="I47" s="30"/>
      <c r="L47" s="9" t="str">
        <f t="shared" si="92"/>
        <v/>
      </c>
      <c r="M47" s="22" t="str">
        <f t="shared" si="89"/>
        <v/>
      </c>
      <c r="N47" s="9" t="str">
        <f t="shared" si="90"/>
        <v/>
      </c>
      <c r="O47" s="9" t="str">
        <f t="shared" si="91"/>
        <v/>
      </c>
      <c r="P47" s="9"/>
      <c r="Q47" s="9"/>
      <c r="R47" s="9"/>
      <c r="S47" s="9"/>
      <c r="T47" s="9"/>
      <c r="U47" s="23"/>
      <c r="V47" s="9"/>
      <c r="W47" s="9"/>
      <c r="X47" s="9"/>
      <c r="Y47" s="9"/>
      <c r="Z47" s="9"/>
      <c r="AA47" s="9"/>
      <c r="AB47" s="9"/>
      <c r="AC47" s="9"/>
      <c r="AD47" s="9"/>
      <c r="AE47" s="9"/>
      <c r="AI47" s="9"/>
      <c r="AJ47" s="3"/>
      <c r="AK47" s="9"/>
      <c r="AL47" s="9" t="str">
        <f>IF(J47&gt;0,D47/#REF!/J47,"")</f>
        <v/>
      </c>
    </row>
    <row r="48" spans="1:38" x14ac:dyDescent="0.2">
      <c r="A48" s="2">
        <v>211</v>
      </c>
      <c r="B48" s="20">
        <v>0.04</v>
      </c>
      <c r="C48" s="3">
        <v>0.5</v>
      </c>
      <c r="D48" s="3">
        <v>20</v>
      </c>
      <c r="E48" s="3">
        <f t="shared" ref="E48:E56" si="93">0.5*C48*D48*D48</f>
        <v>100</v>
      </c>
      <c r="F48" s="21">
        <f t="shared" ref="F48:F56" si="94">AK48/1000</f>
        <v>5000</v>
      </c>
      <c r="G48" s="3">
        <f t="shared" ref="G48:G56" si="95">AJ48/1000</f>
        <v>50</v>
      </c>
      <c r="H48" s="3">
        <f t="shared" ref="H48:H56" si="96">AK48/AJ48</f>
        <v>100</v>
      </c>
      <c r="I48" s="29">
        <v>5.952</v>
      </c>
      <c r="J48" s="29">
        <v>2.196E-2</v>
      </c>
      <c r="K48" s="26"/>
      <c r="L48" s="9">
        <f t="shared" si="92"/>
        <v>2.7016020128000002E-4</v>
      </c>
      <c r="M48" s="22">
        <f t="shared" si="89"/>
        <v>2.5132741228718349</v>
      </c>
      <c r="N48" s="9">
        <f t="shared" si="90"/>
        <v>7.4030149167943344</v>
      </c>
      <c r="O48" s="9">
        <f t="shared" si="91"/>
        <v>39.78873577297383</v>
      </c>
      <c r="P48" s="1" t="s">
        <v>258</v>
      </c>
      <c r="Q48" s="9">
        <f t="shared" ref="Q48:Q56" si="97">PI()*B48^2/4</f>
        <v>1.2566370614359172E-3</v>
      </c>
      <c r="R48" s="9">
        <f t="shared" ref="R48:R56" si="98">9*G48*Q48</f>
        <v>0.56548667764616278</v>
      </c>
      <c r="S48" s="9">
        <f t="shared" ref="S48:S56" si="99">0.75*R48/(F48*B48)</f>
        <v>2.1205750411731105E-3</v>
      </c>
      <c r="T48" s="9">
        <f t="shared" si="25"/>
        <v>1.1991569347323572</v>
      </c>
      <c r="U48" s="23">
        <f t="shared" ref="U48:U56" si="100">(E48-T48)/M48</f>
        <v>39.311606388709876</v>
      </c>
      <c r="V48" s="9">
        <f t="shared" ref="V48:V56" si="101">9*PI()*B48^3*I48*G48*1000/4</f>
        <v>134.63106821399845</v>
      </c>
      <c r="W48" s="9">
        <f t="shared" ref="W48:W56" si="102">E48/V48</f>
        <v>0.74277060508090331</v>
      </c>
      <c r="X48" s="9">
        <f t="shared" ref="X48:X56" si="103">E48/(V48+T48)</f>
        <v>0.73621316529883118</v>
      </c>
      <c r="Y48" s="9">
        <f t="shared" ref="Y48:Y56" si="104">1000*F48*PI()*B48^3/4</f>
        <v>251.32741228718351</v>
      </c>
      <c r="Z48" s="9">
        <f t="shared" ref="Z48:Z56" si="105">V48+$AG$2*Y48</f>
        <v>137.1443423368703</v>
      </c>
      <c r="AA48" s="9">
        <f t="shared" ref="AA48:AA56" si="106">E48/Z48</f>
        <v>0.72915877021283215</v>
      </c>
      <c r="AB48" s="9">
        <f t="shared" ref="AB48:AB56" si="107">M48+$AG$2*Y48</f>
        <v>5.0265482457436699</v>
      </c>
      <c r="AC48" s="9">
        <f t="shared" ref="AC48:AC56" si="108">E48/AB48</f>
        <v>19.894367886486915</v>
      </c>
      <c r="AD48" s="9">
        <f t="shared" ref="AD48:AD56" si="109">V48+T48+$AG$2*Y48</f>
        <v>138.34349927160264</v>
      </c>
      <c r="AE48" s="9">
        <f t="shared" ref="AE48:AE56" si="110">E48/AD48</f>
        <v>0.722838445799865</v>
      </c>
      <c r="AH48" s="3">
        <f t="shared" ref="AH48:AH56" si="111">IF(AK48&gt;0,(AK48*0.17287/2000)^0.5,"")</f>
        <v>20.788819110281374</v>
      </c>
      <c r="AI48" s="3">
        <f t="shared" ref="AI48:AI56" si="112">IF(AK48&gt;0,(AK48/2.98/2000)^0.5,"")</f>
        <v>28.964222318174613</v>
      </c>
      <c r="AJ48" s="3">
        <v>50000</v>
      </c>
      <c r="AK48" s="3">
        <f t="shared" ref="AK48:AK56" si="113">IF(AJ48&gt;0,100*AJ48,"")</f>
        <v>5000000</v>
      </c>
    </row>
    <row r="49" spans="1:37" x14ac:dyDescent="0.2">
      <c r="A49" s="2">
        <v>212</v>
      </c>
      <c r="B49" s="20">
        <v>0.04</v>
      </c>
      <c r="C49" s="3">
        <v>0.5</v>
      </c>
      <c r="D49" s="3">
        <v>18</v>
      </c>
      <c r="E49" s="3">
        <f t="shared" si="93"/>
        <v>81</v>
      </c>
      <c r="F49" s="21">
        <f t="shared" si="94"/>
        <v>5000</v>
      </c>
      <c r="G49" s="3">
        <f t="shared" si="95"/>
        <v>50</v>
      </c>
      <c r="H49" s="3">
        <f t="shared" si="96"/>
        <v>100</v>
      </c>
      <c r="I49" s="29">
        <v>5.0730000000000004</v>
      </c>
      <c r="J49" s="29">
        <v>2.0580000000000001E-2</v>
      </c>
      <c r="K49" s="26"/>
      <c r="L49" s="9">
        <f t="shared" si="92"/>
        <v>2.2597684436000004E-4</v>
      </c>
      <c r="M49" s="22">
        <f t="shared" si="89"/>
        <v>2.5132741228718349</v>
      </c>
      <c r="N49" s="9">
        <f t="shared" si="90"/>
        <v>7.1688761058155341</v>
      </c>
      <c r="O49" s="9">
        <f t="shared" si="91"/>
        <v>32.228875976108803</v>
      </c>
      <c r="P49" s="9"/>
      <c r="Q49" s="9">
        <f t="shared" si="97"/>
        <v>1.2566370614359172E-3</v>
      </c>
      <c r="R49" s="9">
        <f t="shared" si="98"/>
        <v>0.56548667764616278</v>
      </c>
      <c r="S49" s="9">
        <f t="shared" si="99"/>
        <v>2.1205750411731105E-3</v>
      </c>
      <c r="T49" s="9">
        <f t="shared" si="25"/>
        <v>1.1991569347323572</v>
      </c>
      <c r="U49" s="23">
        <f t="shared" si="100"/>
        <v>31.751746591844849</v>
      </c>
      <c r="V49" s="9">
        <f t="shared" si="101"/>
        <v>114.74855662795939</v>
      </c>
      <c r="W49" s="9">
        <f t="shared" si="102"/>
        <v>0.7058912319273889</v>
      </c>
      <c r="X49" s="9">
        <f t="shared" si="103"/>
        <v>0.69859074846011626</v>
      </c>
      <c r="Y49" s="9">
        <f t="shared" si="104"/>
        <v>251.32741228718351</v>
      </c>
      <c r="Z49" s="9">
        <f t="shared" si="105"/>
        <v>117.26183075083122</v>
      </c>
      <c r="AA49" s="9">
        <f t="shared" si="106"/>
        <v>0.69076185730134376</v>
      </c>
      <c r="AB49" s="9">
        <f t="shared" si="107"/>
        <v>5.0265482457436699</v>
      </c>
      <c r="AC49" s="9">
        <f t="shared" si="108"/>
        <v>16.114437988054402</v>
      </c>
      <c r="AD49" s="9">
        <f t="shared" si="109"/>
        <v>118.46098768556358</v>
      </c>
      <c r="AE49" s="9">
        <f t="shared" si="110"/>
        <v>0.68376941288892512</v>
      </c>
      <c r="AH49" s="3">
        <f t="shared" si="111"/>
        <v>20.788819110281374</v>
      </c>
      <c r="AI49" s="3">
        <f t="shared" si="112"/>
        <v>28.964222318174613</v>
      </c>
      <c r="AJ49" s="3">
        <v>50000</v>
      </c>
      <c r="AK49" s="3">
        <f t="shared" si="113"/>
        <v>5000000</v>
      </c>
    </row>
    <row r="50" spans="1:37" x14ac:dyDescent="0.2">
      <c r="A50" s="2">
        <v>213</v>
      </c>
      <c r="B50" s="20">
        <v>0.04</v>
      </c>
      <c r="C50" s="3">
        <v>0.5</v>
      </c>
      <c r="D50" s="3">
        <v>16</v>
      </c>
      <c r="E50" s="3">
        <f t="shared" si="93"/>
        <v>64</v>
      </c>
      <c r="F50" s="21">
        <f t="shared" si="94"/>
        <v>5000</v>
      </c>
      <c r="G50" s="3">
        <f t="shared" si="95"/>
        <v>50</v>
      </c>
      <c r="H50" s="3">
        <f t="shared" si="96"/>
        <v>100</v>
      </c>
      <c r="I50" s="29">
        <v>4.2380000000000004</v>
      </c>
      <c r="J50" s="29">
        <v>1.9259999999999999E-2</v>
      </c>
      <c r="K50" s="26"/>
      <c r="L50" s="9">
        <f t="shared" si="92"/>
        <v>1.8400516856000002E-4</v>
      </c>
      <c r="M50" s="22">
        <f t="shared" si="89"/>
        <v>2.5132741228718349</v>
      </c>
      <c r="N50" s="9">
        <f t="shared" si="90"/>
        <v>6.9563263359236576</v>
      </c>
      <c r="O50" s="9">
        <f t="shared" si="91"/>
        <v>25.464790894703249</v>
      </c>
      <c r="P50" s="9"/>
      <c r="Q50" s="9">
        <f t="shared" si="97"/>
        <v>1.2566370614359172E-3</v>
      </c>
      <c r="R50" s="9">
        <f t="shared" si="98"/>
        <v>0.56548667764616278</v>
      </c>
      <c r="S50" s="9">
        <f t="shared" si="99"/>
        <v>2.1205750411731105E-3</v>
      </c>
      <c r="T50" s="9">
        <f t="shared" si="25"/>
        <v>1.1991569347323572</v>
      </c>
      <c r="U50" s="23">
        <f t="shared" si="100"/>
        <v>24.987661510439299</v>
      </c>
      <c r="V50" s="9">
        <f t="shared" si="101"/>
        <v>95.86130159457754</v>
      </c>
      <c r="W50" s="9">
        <f t="shared" si="102"/>
        <v>0.66763124363439896</v>
      </c>
      <c r="X50" s="9">
        <f t="shared" si="103"/>
        <v>0.65938283179111046</v>
      </c>
      <c r="Y50" s="9">
        <f t="shared" si="104"/>
        <v>251.32741228718351</v>
      </c>
      <c r="Z50" s="9">
        <f t="shared" si="105"/>
        <v>98.374575717449375</v>
      </c>
      <c r="AA50" s="9">
        <f t="shared" si="106"/>
        <v>0.65057459748360447</v>
      </c>
      <c r="AB50" s="9">
        <f t="shared" si="107"/>
        <v>5.0265482457436699</v>
      </c>
      <c r="AC50" s="9">
        <f t="shared" si="108"/>
        <v>12.732395447351625</v>
      </c>
      <c r="AD50" s="9">
        <f t="shared" si="109"/>
        <v>99.573732652181732</v>
      </c>
      <c r="AE50" s="9">
        <f t="shared" si="110"/>
        <v>0.6427397898555901</v>
      </c>
      <c r="AH50" s="3">
        <f t="shared" si="111"/>
        <v>20.788819110281374</v>
      </c>
      <c r="AI50" s="3">
        <f t="shared" si="112"/>
        <v>28.964222318174613</v>
      </c>
      <c r="AJ50" s="3">
        <v>50000</v>
      </c>
      <c r="AK50" s="3">
        <f t="shared" si="113"/>
        <v>5000000</v>
      </c>
    </row>
    <row r="51" spans="1:37" x14ac:dyDescent="0.2">
      <c r="A51" s="2">
        <v>214</v>
      </c>
      <c r="B51" s="20">
        <v>0.04</v>
      </c>
      <c r="C51" s="3">
        <v>0.5</v>
      </c>
      <c r="D51" s="3">
        <v>14</v>
      </c>
      <c r="E51" s="3">
        <f t="shared" si="93"/>
        <v>49</v>
      </c>
      <c r="F51" s="21">
        <f t="shared" si="94"/>
        <v>5000</v>
      </c>
      <c r="G51" s="3">
        <f t="shared" si="95"/>
        <v>50</v>
      </c>
      <c r="H51" s="3">
        <f t="shared" si="96"/>
        <v>100</v>
      </c>
      <c r="I51" s="29">
        <v>3.47</v>
      </c>
      <c r="J51" s="29">
        <v>1.77E-2</v>
      </c>
      <c r="K51" s="26"/>
      <c r="L51" s="9">
        <f t="shared" si="92"/>
        <v>1.4540127992000002E-4</v>
      </c>
      <c r="M51" s="22">
        <f t="shared" si="89"/>
        <v>2.5132741228718349</v>
      </c>
      <c r="N51" s="9">
        <f t="shared" si="90"/>
        <v>6.7399681800545173</v>
      </c>
      <c r="O51" s="9">
        <f t="shared" si="91"/>
        <v>19.496480528757175</v>
      </c>
      <c r="P51" s="9"/>
      <c r="Q51" s="9">
        <f t="shared" si="97"/>
        <v>1.2566370614359172E-3</v>
      </c>
      <c r="R51" s="9">
        <f t="shared" si="98"/>
        <v>0.56548667764616278</v>
      </c>
      <c r="S51" s="9">
        <f t="shared" si="99"/>
        <v>2.1205750411731105E-3</v>
      </c>
      <c r="T51" s="9">
        <f t="shared" si="25"/>
        <v>1.1991569347323572</v>
      </c>
      <c r="U51" s="23">
        <f t="shared" si="100"/>
        <v>19.019351144493225</v>
      </c>
      <c r="V51" s="9">
        <f t="shared" si="101"/>
        <v>78.489550857287412</v>
      </c>
      <c r="W51" s="9">
        <f t="shared" si="102"/>
        <v>0.62428692054938117</v>
      </c>
      <c r="X51" s="9">
        <f t="shared" si="103"/>
        <v>0.61489264109898123</v>
      </c>
      <c r="Y51" s="9">
        <f t="shared" si="104"/>
        <v>251.32741228718351</v>
      </c>
      <c r="Z51" s="9">
        <f t="shared" si="105"/>
        <v>81.002824980159247</v>
      </c>
      <c r="AA51" s="9">
        <f t="shared" si="106"/>
        <v>0.60491717433314229</v>
      </c>
      <c r="AB51" s="9">
        <f t="shared" si="107"/>
        <v>5.0265482457436699</v>
      </c>
      <c r="AC51" s="9">
        <f t="shared" si="108"/>
        <v>9.7482402643785875</v>
      </c>
      <c r="AD51" s="9">
        <f t="shared" si="109"/>
        <v>82.201981914891604</v>
      </c>
      <c r="AE51" s="9">
        <f t="shared" si="110"/>
        <v>0.59609268363787737</v>
      </c>
      <c r="AH51" s="3">
        <f t="shared" si="111"/>
        <v>20.788819110281374</v>
      </c>
      <c r="AI51" s="3">
        <f t="shared" si="112"/>
        <v>28.964222318174613</v>
      </c>
      <c r="AJ51" s="3">
        <v>50000</v>
      </c>
      <c r="AK51" s="3">
        <f t="shared" si="113"/>
        <v>5000000</v>
      </c>
    </row>
    <row r="52" spans="1:37" x14ac:dyDescent="0.2">
      <c r="A52" s="2">
        <v>215</v>
      </c>
      <c r="B52" s="20">
        <v>0.04</v>
      </c>
      <c r="C52" s="3">
        <v>0.5</v>
      </c>
      <c r="D52" s="3">
        <v>12</v>
      </c>
      <c r="E52" s="3">
        <f t="shared" si="93"/>
        <v>36</v>
      </c>
      <c r="F52" s="21">
        <f t="shared" si="94"/>
        <v>5000</v>
      </c>
      <c r="G52" s="3">
        <f t="shared" si="95"/>
        <v>50</v>
      </c>
      <c r="H52" s="3">
        <f t="shared" si="96"/>
        <v>100</v>
      </c>
      <c r="I52" s="29">
        <v>2.782</v>
      </c>
      <c r="J52" s="29">
        <v>1.6279999999999999E-2</v>
      </c>
      <c r="K52" s="26"/>
      <c r="L52" s="9">
        <f t="shared" si="92"/>
        <v>1.1081862968E-4</v>
      </c>
      <c r="M52" s="22">
        <f t="shared" si="89"/>
        <v>2.5132741228718349</v>
      </c>
      <c r="N52" s="9">
        <f t="shared" si="90"/>
        <v>6.4971025366319068</v>
      </c>
      <c r="O52" s="9">
        <f t="shared" si="91"/>
        <v>14.323944878270579</v>
      </c>
      <c r="P52" s="9"/>
      <c r="Q52" s="9">
        <f t="shared" si="97"/>
        <v>1.2566370614359172E-3</v>
      </c>
      <c r="R52" s="9">
        <f t="shared" si="98"/>
        <v>0.56548667764616278</v>
      </c>
      <c r="S52" s="9">
        <f t="shared" si="99"/>
        <v>2.1205750411731105E-3</v>
      </c>
      <c r="T52" s="9">
        <f t="shared" si="25"/>
        <v>1.1991569347323572</v>
      </c>
      <c r="U52" s="23">
        <f t="shared" si="100"/>
        <v>13.846815494006629</v>
      </c>
      <c r="V52" s="9">
        <f t="shared" si="101"/>
        <v>62.927357488465006</v>
      </c>
      <c r="W52" s="9">
        <f t="shared" si="102"/>
        <v>0.57208822103485013</v>
      </c>
      <c r="X52" s="9">
        <f t="shared" si="103"/>
        <v>0.56139025056657732</v>
      </c>
      <c r="Y52" s="9">
        <f t="shared" si="104"/>
        <v>251.32741228718351</v>
      </c>
      <c r="Z52" s="9">
        <f t="shared" si="105"/>
        <v>65.44063161133684</v>
      </c>
      <c r="AA52" s="9">
        <f t="shared" si="106"/>
        <v>0.55011693979071274</v>
      </c>
      <c r="AB52" s="9">
        <f t="shared" si="107"/>
        <v>5.0265482457436699</v>
      </c>
      <c r="AC52" s="9">
        <f t="shared" si="108"/>
        <v>7.1619724391352895</v>
      </c>
      <c r="AD52" s="9">
        <f t="shared" si="109"/>
        <v>66.639788546069198</v>
      </c>
      <c r="AE52" s="9">
        <f t="shared" si="110"/>
        <v>0.54021780058789648</v>
      </c>
      <c r="AH52" s="3">
        <f t="shared" si="111"/>
        <v>20.788819110281374</v>
      </c>
      <c r="AI52" s="3">
        <f t="shared" si="112"/>
        <v>28.964222318174613</v>
      </c>
      <c r="AJ52" s="3">
        <v>50000</v>
      </c>
      <c r="AK52" s="3">
        <f t="shared" si="113"/>
        <v>5000000</v>
      </c>
    </row>
    <row r="53" spans="1:37" x14ac:dyDescent="0.2">
      <c r="A53" s="2">
        <v>216</v>
      </c>
      <c r="B53" s="20">
        <v>0.04</v>
      </c>
      <c r="C53" s="3">
        <v>0.5</v>
      </c>
      <c r="D53" s="3">
        <v>10</v>
      </c>
      <c r="E53" s="3">
        <f t="shared" si="93"/>
        <v>25</v>
      </c>
      <c r="F53" s="21">
        <f t="shared" si="94"/>
        <v>5000</v>
      </c>
      <c r="G53" s="3">
        <f t="shared" si="95"/>
        <v>50</v>
      </c>
      <c r="H53" s="3">
        <f t="shared" si="96"/>
        <v>100</v>
      </c>
      <c r="I53" s="29">
        <v>2.1789999999999998</v>
      </c>
      <c r="J53" s="29">
        <v>1.498E-2</v>
      </c>
      <c r="K53" s="26"/>
      <c r="L53" s="9">
        <f t="shared" si="92"/>
        <v>8.0508545239999982E-5</v>
      </c>
      <c r="M53" s="22">
        <f t="shared" si="89"/>
        <v>2.5132741228718349</v>
      </c>
      <c r="N53" s="9">
        <f t="shared" si="90"/>
        <v>6.2105208647041765</v>
      </c>
      <c r="O53" s="9">
        <f t="shared" si="91"/>
        <v>9.9471839432434574</v>
      </c>
      <c r="P53" s="9"/>
      <c r="Q53" s="9">
        <f t="shared" si="97"/>
        <v>1.2566370614359172E-3</v>
      </c>
      <c r="R53" s="9">
        <f t="shared" si="98"/>
        <v>0.56548667764616278</v>
      </c>
      <c r="S53" s="9">
        <f t="shared" si="99"/>
        <v>2.1205750411731105E-3</v>
      </c>
      <c r="T53" s="9">
        <f t="shared" si="25"/>
        <v>1.1991569347323572</v>
      </c>
      <c r="U53" s="23">
        <f t="shared" si="100"/>
        <v>9.4700545589795073</v>
      </c>
      <c r="V53" s="9">
        <f t="shared" si="101"/>
        <v>49.287818823639547</v>
      </c>
      <c r="W53" s="9">
        <f t="shared" si="102"/>
        <v>0.50722471792583035</v>
      </c>
      <c r="X53" s="9">
        <f t="shared" si="103"/>
        <v>0.49517721401354531</v>
      </c>
      <c r="Y53" s="9">
        <f t="shared" si="104"/>
        <v>251.32741228718351</v>
      </c>
      <c r="Z53" s="9">
        <f t="shared" si="105"/>
        <v>51.801092946511382</v>
      </c>
      <c r="AA53" s="9">
        <f t="shared" si="106"/>
        <v>0.48261529975466783</v>
      </c>
      <c r="AB53" s="9">
        <f t="shared" si="107"/>
        <v>5.0265482457436699</v>
      </c>
      <c r="AC53" s="9">
        <f t="shared" si="108"/>
        <v>4.9735919716217287</v>
      </c>
      <c r="AD53" s="9">
        <f t="shared" si="109"/>
        <v>53.000249881243739</v>
      </c>
      <c r="AE53" s="9">
        <f t="shared" si="110"/>
        <v>0.47169588928385886</v>
      </c>
      <c r="AH53" s="3">
        <f t="shared" si="111"/>
        <v>20.788819110281374</v>
      </c>
      <c r="AI53" s="3">
        <f t="shared" si="112"/>
        <v>28.964222318174613</v>
      </c>
      <c r="AJ53" s="3">
        <v>50000</v>
      </c>
      <c r="AK53" s="3">
        <f t="shared" si="113"/>
        <v>5000000</v>
      </c>
    </row>
    <row r="54" spans="1:37" x14ac:dyDescent="0.2">
      <c r="A54" s="2">
        <v>217</v>
      </c>
      <c r="B54" s="20">
        <v>0.04</v>
      </c>
      <c r="C54" s="3">
        <v>0.5</v>
      </c>
      <c r="D54" s="3">
        <v>8</v>
      </c>
      <c r="E54" s="3">
        <f t="shared" si="93"/>
        <v>16</v>
      </c>
      <c r="F54" s="21">
        <f t="shared" si="94"/>
        <v>5000</v>
      </c>
      <c r="G54" s="3">
        <f t="shared" si="95"/>
        <v>50</v>
      </c>
      <c r="H54" s="3">
        <f t="shared" si="96"/>
        <v>100</v>
      </c>
      <c r="I54" s="29">
        <v>1.6419999999999999</v>
      </c>
      <c r="J54" s="29">
        <v>1.366E-2</v>
      </c>
      <c r="K54" s="26"/>
      <c r="L54" s="9">
        <f t="shared" si="92"/>
        <v>5.3515982479999996E-5</v>
      </c>
      <c r="M54" s="22">
        <f t="shared" si="89"/>
        <v>2.5132741228718349</v>
      </c>
      <c r="N54" s="9">
        <f t="shared" si="90"/>
        <v>5.9795221010768218</v>
      </c>
      <c r="O54" s="9">
        <f t="shared" si="91"/>
        <v>6.3661977236758123</v>
      </c>
      <c r="P54" s="9"/>
      <c r="Q54" s="9">
        <f t="shared" si="97"/>
        <v>1.2566370614359172E-3</v>
      </c>
      <c r="R54" s="9">
        <f t="shared" si="98"/>
        <v>0.56548667764616278</v>
      </c>
      <c r="S54" s="9">
        <f t="shared" si="99"/>
        <v>2.1205750411731105E-3</v>
      </c>
      <c r="T54" s="9">
        <f t="shared" si="25"/>
        <v>1.1991569347323572</v>
      </c>
      <c r="U54" s="23">
        <f t="shared" si="100"/>
        <v>5.8890683394118621</v>
      </c>
      <c r="V54" s="9">
        <f t="shared" si="101"/>
        <v>37.141164987799975</v>
      </c>
      <c r="W54" s="9">
        <f t="shared" si="102"/>
        <v>0.4307888566569098</v>
      </c>
      <c r="X54" s="9">
        <f t="shared" si="103"/>
        <v>0.41731522318274838</v>
      </c>
      <c r="Y54" s="9">
        <f t="shared" si="104"/>
        <v>251.32741228718351</v>
      </c>
      <c r="Z54" s="9">
        <f t="shared" si="105"/>
        <v>39.654439110671809</v>
      </c>
      <c r="AA54" s="9">
        <f t="shared" si="106"/>
        <v>0.40348572212421174</v>
      </c>
      <c r="AB54" s="9">
        <f t="shared" si="107"/>
        <v>5.0265482457436699</v>
      </c>
      <c r="AC54" s="9">
        <f t="shared" si="108"/>
        <v>3.1830988618379061</v>
      </c>
      <c r="AD54" s="9">
        <f t="shared" si="109"/>
        <v>40.853596045404167</v>
      </c>
      <c r="AE54" s="9">
        <f t="shared" si="110"/>
        <v>0.39164239011463775</v>
      </c>
      <c r="AH54" s="3">
        <f t="shared" si="111"/>
        <v>20.788819110281374</v>
      </c>
      <c r="AI54" s="3">
        <f t="shared" si="112"/>
        <v>28.964222318174613</v>
      </c>
      <c r="AJ54" s="3">
        <v>50000</v>
      </c>
      <c r="AK54" s="3">
        <f t="shared" si="113"/>
        <v>5000000</v>
      </c>
    </row>
    <row r="55" spans="1:37" x14ac:dyDescent="0.2">
      <c r="A55" s="2">
        <v>218</v>
      </c>
      <c r="B55" s="20">
        <v>0.04</v>
      </c>
      <c r="C55" s="3">
        <v>0.5</v>
      </c>
      <c r="D55" s="3">
        <v>6</v>
      </c>
      <c r="E55" s="3">
        <f t="shared" si="93"/>
        <v>9</v>
      </c>
      <c r="F55" s="21">
        <f t="shared" si="94"/>
        <v>5000</v>
      </c>
      <c r="G55" s="3">
        <f t="shared" si="95"/>
        <v>50</v>
      </c>
      <c r="H55" s="3">
        <f t="shared" si="96"/>
        <v>100</v>
      </c>
      <c r="I55" s="29">
        <v>1.1830000000000001</v>
      </c>
      <c r="J55" s="29">
        <v>1.204E-2</v>
      </c>
      <c r="K55" s="26"/>
      <c r="L55" s="9">
        <f t="shared" si="92"/>
        <v>3.0444127160000003E-5</v>
      </c>
      <c r="M55" s="22">
        <f t="shared" si="89"/>
        <v>2.5132741228718349</v>
      </c>
      <c r="N55" s="9">
        <f t="shared" si="90"/>
        <v>5.9124703774230314</v>
      </c>
      <c r="O55" s="9">
        <f t="shared" si="91"/>
        <v>3.5809862195676447</v>
      </c>
      <c r="P55" s="9"/>
      <c r="Q55" s="9">
        <f t="shared" si="97"/>
        <v>1.2566370614359172E-3</v>
      </c>
      <c r="R55" s="9">
        <f t="shared" si="98"/>
        <v>0.56548667764616278</v>
      </c>
      <c r="S55" s="9">
        <f t="shared" si="99"/>
        <v>2.1205750411731105E-3</v>
      </c>
      <c r="T55" s="9">
        <f t="shared" si="25"/>
        <v>1.1991569347323572</v>
      </c>
      <c r="U55" s="23">
        <f t="shared" si="100"/>
        <v>3.1038568353036946</v>
      </c>
      <c r="V55" s="9">
        <f t="shared" si="101"/>
        <v>26.758829586216429</v>
      </c>
      <c r="W55" s="9">
        <f t="shared" si="102"/>
        <v>0.33633758049851076</v>
      </c>
      <c r="X55" s="9">
        <f t="shared" si="103"/>
        <v>0.32191159378578077</v>
      </c>
      <c r="Y55" s="9">
        <f t="shared" si="104"/>
        <v>251.32741228718351</v>
      </c>
      <c r="Z55" s="9">
        <f t="shared" si="105"/>
        <v>29.272103709088263</v>
      </c>
      <c r="AA55" s="9">
        <f t="shared" si="106"/>
        <v>0.30745996561927058</v>
      </c>
      <c r="AB55" s="9">
        <f t="shared" si="107"/>
        <v>5.0265482457436699</v>
      </c>
      <c r="AC55" s="9">
        <f t="shared" si="108"/>
        <v>1.7904931097838224</v>
      </c>
      <c r="AD55" s="9">
        <f t="shared" si="109"/>
        <v>30.471260643820621</v>
      </c>
      <c r="AE55" s="9">
        <f t="shared" si="110"/>
        <v>0.29536027751530336</v>
      </c>
      <c r="AH55" s="3">
        <f t="shared" si="111"/>
        <v>20.788819110281374</v>
      </c>
      <c r="AI55" s="3">
        <f t="shared" si="112"/>
        <v>28.964222318174613</v>
      </c>
      <c r="AJ55" s="3">
        <v>50000</v>
      </c>
      <c r="AK55" s="3">
        <f t="shared" si="113"/>
        <v>5000000</v>
      </c>
    </row>
    <row r="56" spans="1:37" x14ac:dyDescent="0.2">
      <c r="A56" s="2">
        <v>219</v>
      </c>
      <c r="B56" s="20">
        <v>0.04</v>
      </c>
      <c r="C56" s="3">
        <v>0.5</v>
      </c>
      <c r="D56" s="3">
        <v>4</v>
      </c>
      <c r="E56" s="3">
        <f t="shared" si="93"/>
        <v>4</v>
      </c>
      <c r="F56" s="21">
        <f t="shared" si="94"/>
        <v>5000</v>
      </c>
      <c r="G56" s="3">
        <f t="shared" si="95"/>
        <v>50</v>
      </c>
      <c r="H56" s="3">
        <f t="shared" si="96"/>
        <v>100</v>
      </c>
      <c r="I56" s="29">
        <v>0.84799999999999998</v>
      </c>
      <c r="J56" s="29">
        <v>1.218E-2</v>
      </c>
      <c r="K56" s="26"/>
      <c r="L56" s="9">
        <f t="shared" si="92"/>
        <v>1.3605191359999999E-5</v>
      </c>
      <c r="M56" s="22">
        <f t="shared" si="89"/>
        <v>2.5132741228718349</v>
      </c>
      <c r="N56" s="9">
        <f t="shared" si="90"/>
        <v>5.8801084000335599</v>
      </c>
      <c r="O56" s="9">
        <f t="shared" si="91"/>
        <v>1.5915494309189531</v>
      </c>
      <c r="P56" s="9"/>
      <c r="Q56" s="9">
        <f t="shared" si="97"/>
        <v>1.2566370614359172E-3</v>
      </c>
      <c r="R56" s="9">
        <f t="shared" si="98"/>
        <v>0.56548667764616278</v>
      </c>
      <c r="S56" s="9">
        <f t="shared" si="99"/>
        <v>2.1205750411731105E-3</v>
      </c>
      <c r="T56" s="9">
        <f t="shared" si="25"/>
        <v>1.1991569347323572</v>
      </c>
      <c r="U56" s="23">
        <f t="shared" si="100"/>
        <v>1.1144200466550034</v>
      </c>
      <c r="V56" s="9">
        <f t="shared" si="101"/>
        <v>19.181308105757843</v>
      </c>
      <c r="W56" s="9">
        <f t="shared" si="102"/>
        <v>0.20853635101139326</v>
      </c>
      <c r="X56" s="9">
        <f t="shared" si="103"/>
        <v>0.19626637527912807</v>
      </c>
      <c r="Y56" s="9">
        <f t="shared" si="104"/>
        <v>251.32741228718351</v>
      </c>
      <c r="Z56" s="9">
        <f t="shared" si="105"/>
        <v>21.694582228629677</v>
      </c>
      <c r="AA56" s="9">
        <f t="shared" si="106"/>
        <v>0.18437783027328003</v>
      </c>
      <c r="AB56" s="9">
        <f t="shared" si="107"/>
        <v>5.0265482457436699</v>
      </c>
      <c r="AC56" s="9">
        <f t="shared" si="108"/>
        <v>0.79577471545947653</v>
      </c>
      <c r="AD56" s="9">
        <f t="shared" si="109"/>
        <v>22.893739163362035</v>
      </c>
      <c r="AE56" s="9">
        <f t="shared" si="110"/>
        <v>0.17472025742310346</v>
      </c>
      <c r="AH56" s="3">
        <f t="shared" si="111"/>
        <v>20.788819110281374</v>
      </c>
      <c r="AI56" s="3">
        <f t="shared" si="112"/>
        <v>28.964222318174613</v>
      </c>
      <c r="AJ56" s="3">
        <v>50000</v>
      </c>
      <c r="AK56" s="3">
        <f t="shared" si="113"/>
        <v>5000000</v>
      </c>
    </row>
    <row r="57" spans="1:37" x14ac:dyDescent="0.2">
      <c r="A57" s="2"/>
      <c r="B57" s="20"/>
      <c r="C57" s="3"/>
      <c r="D57" s="3"/>
      <c r="E57" s="3"/>
      <c r="F57" s="21"/>
      <c r="G57" s="3"/>
      <c r="H57" s="3"/>
      <c r="I57" s="29"/>
      <c r="J57" s="29"/>
      <c r="K57" s="26"/>
      <c r="L57" s="9" t="str">
        <f t="shared" si="92"/>
        <v/>
      </c>
      <c r="M57" s="22" t="str">
        <f t="shared" si="89"/>
        <v/>
      </c>
      <c r="N57" s="9" t="str">
        <f t="shared" si="90"/>
        <v/>
      </c>
      <c r="O57" s="9" t="str">
        <f t="shared" si="91"/>
        <v/>
      </c>
      <c r="P57" s="9"/>
      <c r="Q57" s="9"/>
      <c r="R57" s="9"/>
      <c r="S57" s="9"/>
      <c r="T57" s="9"/>
      <c r="U57" s="23"/>
      <c r="V57" s="9"/>
      <c r="W57" s="9"/>
      <c r="X57" s="9"/>
      <c r="Y57" s="9"/>
      <c r="Z57" s="9"/>
      <c r="AA57" s="9"/>
      <c r="AB57" s="9"/>
      <c r="AC57" s="9"/>
      <c r="AD57" s="9"/>
      <c r="AE57" s="9"/>
      <c r="AH57" s="3"/>
      <c r="AI57" s="3"/>
      <c r="AJ57" s="3"/>
      <c r="AK57" s="3"/>
    </row>
    <row r="58" spans="1:37" x14ac:dyDescent="0.2">
      <c r="A58" s="2" t="s">
        <v>124</v>
      </c>
      <c r="B58" s="20">
        <v>0.04</v>
      </c>
      <c r="C58" s="3">
        <v>0.5</v>
      </c>
      <c r="D58" s="3">
        <v>20</v>
      </c>
      <c r="E58" s="3">
        <f t="shared" ref="E58:E66" si="114">0.5*C58*D58*D58</f>
        <v>100</v>
      </c>
      <c r="F58" s="21">
        <f t="shared" ref="F58:F66" si="115">AK58/1000</f>
        <v>5000</v>
      </c>
      <c r="G58" s="3">
        <f t="shared" ref="G58:G66" si="116">AJ58/1000</f>
        <v>50</v>
      </c>
      <c r="H58" s="3">
        <f t="shared" ref="H58:H66" si="117">AK58/AJ58</f>
        <v>100</v>
      </c>
      <c r="I58" s="29">
        <v>4.13</v>
      </c>
      <c r="J58" s="29">
        <v>1.5219999999999999E-2</v>
      </c>
      <c r="K58" s="26"/>
      <c r="L58" s="9">
        <f t="shared" si="92"/>
        <v>1.7857649671999999E-4</v>
      </c>
      <c r="M58" s="22">
        <f t="shared" si="89"/>
        <v>2.5132741228718349</v>
      </c>
      <c r="N58" s="9">
        <f t="shared" si="90"/>
        <v>11.199682134743135</v>
      </c>
      <c r="O58" s="9">
        <f t="shared" si="91"/>
        <v>39.78873577297383</v>
      </c>
      <c r="P58" s="1" t="s">
        <v>257</v>
      </c>
      <c r="Q58" s="9">
        <f t="shared" ref="Q58:Q66" si="118">PI()*B58^2/4</f>
        <v>1.2566370614359172E-3</v>
      </c>
      <c r="R58" s="9">
        <f t="shared" ref="R58:R66" si="119">9*G58*Q58</f>
        <v>0.56548667764616278</v>
      </c>
      <c r="S58" s="9">
        <f t="shared" ref="S58:S66" si="120">0.75*R58/(F58*B58)</f>
        <v>2.1205750411731105E-3</v>
      </c>
      <c r="T58" s="9">
        <f t="shared" si="25"/>
        <v>1.1991569347323572</v>
      </c>
      <c r="U58" s="23">
        <f t="shared" ref="U58:U66" si="121">(E58-T58)/M58</f>
        <v>39.311606388709876</v>
      </c>
      <c r="V58" s="9">
        <f t="shared" ref="V58:V66" si="122">9*PI()*B58^3*I58*G58*1000/4</f>
        <v>93.418399147146104</v>
      </c>
      <c r="W58" s="9">
        <f t="shared" ref="W58:W66" si="123">E58/V58</f>
        <v>1.0704529398163527</v>
      </c>
      <c r="X58" s="9">
        <f t="shared" ref="X58:X66" si="124">E58/(V58+T58)</f>
        <v>1.0568863130798238</v>
      </c>
      <c r="Y58" s="9">
        <f t="shared" ref="Y58:Y66" si="125">1000*F58*PI()*B58^3/4</f>
        <v>251.32741228718351</v>
      </c>
      <c r="Z58" s="9">
        <f t="shared" ref="Z58:Z66" si="126">V58+$AG$2*Y58</f>
        <v>95.931673270017939</v>
      </c>
      <c r="AA58" s="9">
        <f t="shared" ref="AA58:AA66" si="127">E58/Z58</f>
        <v>1.0424085871882061</v>
      </c>
      <c r="AB58" s="9">
        <f t="shared" ref="AB58:AB66" si="128">M58+$AG$2*Y58</f>
        <v>5.0265482457436699</v>
      </c>
      <c r="AC58" s="9">
        <f t="shared" ref="AC58:AC66" si="129">E58/AB58</f>
        <v>19.894367886486915</v>
      </c>
      <c r="AD58" s="9">
        <f t="shared" ref="AD58:AD66" si="130">V58+T58+$AG$2*Y58</f>
        <v>97.130830204750296</v>
      </c>
      <c r="AE58" s="9">
        <f t="shared" ref="AE58:AE66" si="131">E58/AD58</f>
        <v>1.0295392285765657</v>
      </c>
      <c r="AH58" s="3">
        <f t="shared" ref="AH58:AH66" si="132">IF(AK58&gt;0,(AK58*0.17287/2000)^0.5,"")</f>
        <v>20.788819110281374</v>
      </c>
      <c r="AI58" s="3">
        <f t="shared" ref="AI58:AI66" si="133">IF(AK58&gt;0,(AK58/2.98/2000)^0.5,"")</f>
        <v>28.964222318174613</v>
      </c>
      <c r="AJ58" s="3">
        <v>50000</v>
      </c>
      <c r="AK58" s="3">
        <f t="shared" ref="AK58:AK66" si="134">IF(AJ58&gt;0,100*AJ58,"")</f>
        <v>5000000</v>
      </c>
    </row>
    <row r="59" spans="1:37" x14ac:dyDescent="0.2">
      <c r="A59" s="2" t="s">
        <v>125</v>
      </c>
      <c r="B59" s="20">
        <v>0.04</v>
      </c>
      <c r="C59" s="3">
        <v>0.5</v>
      </c>
      <c r="D59" s="3">
        <v>18</v>
      </c>
      <c r="E59" s="3">
        <f t="shared" si="114"/>
        <v>81</v>
      </c>
      <c r="F59" s="21">
        <f t="shared" si="115"/>
        <v>5000</v>
      </c>
      <c r="G59" s="3">
        <f t="shared" si="116"/>
        <v>50</v>
      </c>
      <c r="H59" s="3">
        <f t="shared" si="117"/>
        <v>100</v>
      </c>
      <c r="I59" s="29">
        <v>3.5009999999999999</v>
      </c>
      <c r="J59" s="29">
        <v>1.406E-2</v>
      </c>
      <c r="K59" s="26"/>
      <c r="L59" s="9">
        <f t="shared" si="92"/>
        <v>1.4695950979999999E-4</v>
      </c>
      <c r="M59" s="22">
        <f t="shared" si="89"/>
        <v>2.5132741228718349</v>
      </c>
      <c r="N59" s="9">
        <f t="shared" si="90"/>
        <v>11.023444499812832</v>
      </c>
      <c r="O59" s="9">
        <f t="shared" si="91"/>
        <v>32.228875976108803</v>
      </c>
      <c r="P59" s="9"/>
      <c r="Q59" s="9">
        <f t="shared" si="118"/>
        <v>1.2566370614359172E-3</v>
      </c>
      <c r="R59" s="9">
        <f t="shared" si="119"/>
        <v>0.56548667764616278</v>
      </c>
      <c r="S59" s="9">
        <f t="shared" si="120"/>
        <v>2.1205750411731105E-3</v>
      </c>
      <c r="T59" s="9">
        <f t="shared" si="25"/>
        <v>1.1991569347323572</v>
      </c>
      <c r="U59" s="23">
        <f t="shared" si="121"/>
        <v>31.751746591844849</v>
      </c>
      <c r="V59" s="9">
        <f t="shared" si="122"/>
        <v>79.190754337568649</v>
      </c>
      <c r="W59" s="9">
        <f t="shared" si="123"/>
        <v>1.0228466779684788</v>
      </c>
      <c r="X59" s="9">
        <f t="shared" si="124"/>
        <v>1.0075891205506182</v>
      </c>
      <c r="Y59" s="9">
        <f t="shared" si="125"/>
        <v>251.32741228718351</v>
      </c>
      <c r="Z59" s="9">
        <f t="shared" si="126"/>
        <v>81.704028460440483</v>
      </c>
      <c r="AA59" s="9">
        <f t="shared" si="127"/>
        <v>0.99138318545968196</v>
      </c>
      <c r="AB59" s="9">
        <f t="shared" si="128"/>
        <v>5.0265482457436699</v>
      </c>
      <c r="AC59" s="9">
        <f t="shared" si="129"/>
        <v>16.114437988054402</v>
      </c>
      <c r="AD59" s="9">
        <f t="shared" si="130"/>
        <v>82.903185395172841</v>
      </c>
      <c r="AE59" s="9">
        <f t="shared" si="131"/>
        <v>0.97704327781736044</v>
      </c>
      <c r="AH59" s="3">
        <f t="shared" si="132"/>
        <v>20.788819110281374</v>
      </c>
      <c r="AI59" s="3">
        <f t="shared" si="133"/>
        <v>28.964222318174613</v>
      </c>
      <c r="AJ59" s="3">
        <v>50000</v>
      </c>
      <c r="AK59" s="3">
        <f t="shared" si="134"/>
        <v>5000000</v>
      </c>
    </row>
    <row r="60" spans="1:37" x14ac:dyDescent="0.2">
      <c r="A60" s="2" t="s">
        <v>126</v>
      </c>
      <c r="B60" s="20">
        <v>0.04</v>
      </c>
      <c r="C60" s="3">
        <v>0.5</v>
      </c>
      <c r="D60" s="3">
        <v>16</v>
      </c>
      <c r="E60" s="3">
        <f t="shared" si="114"/>
        <v>64</v>
      </c>
      <c r="F60" s="21">
        <f t="shared" si="115"/>
        <v>5000</v>
      </c>
      <c r="G60" s="3">
        <f t="shared" si="116"/>
        <v>50</v>
      </c>
      <c r="H60" s="3">
        <f t="shared" si="117"/>
        <v>100</v>
      </c>
      <c r="I60" s="29">
        <v>2.9329999999999998</v>
      </c>
      <c r="J60" s="29">
        <v>1.3100000000000001E-2</v>
      </c>
      <c r="K60" s="26"/>
      <c r="L60" s="9">
        <f t="shared" si="92"/>
        <v>1.1840871715999997E-4</v>
      </c>
      <c r="M60" s="22">
        <f t="shared" si="89"/>
        <v>2.5132741228718349</v>
      </c>
      <c r="N60" s="9">
        <f t="shared" si="90"/>
        <v>10.810014927113835</v>
      </c>
      <c r="O60" s="9">
        <f t="shared" si="91"/>
        <v>25.464790894703249</v>
      </c>
      <c r="P60" s="9"/>
      <c r="Q60" s="9">
        <f t="shared" si="118"/>
        <v>1.2566370614359172E-3</v>
      </c>
      <c r="R60" s="9">
        <f t="shared" si="119"/>
        <v>0.56548667764616278</v>
      </c>
      <c r="S60" s="9">
        <f t="shared" si="120"/>
        <v>2.1205750411731105E-3</v>
      </c>
      <c r="T60" s="9">
        <f t="shared" si="25"/>
        <v>1.1991569347323572</v>
      </c>
      <c r="U60" s="23">
        <f t="shared" si="121"/>
        <v>24.987661510439299</v>
      </c>
      <c r="V60" s="9">
        <f t="shared" si="122"/>
        <v>66.342897021447826</v>
      </c>
      <c r="W60" s="9">
        <f t="shared" si="123"/>
        <v>0.96468503597769639</v>
      </c>
      <c r="X60" s="9">
        <f t="shared" si="124"/>
        <v>0.94755779919754601</v>
      </c>
      <c r="Y60" s="9">
        <f t="shared" si="125"/>
        <v>251.32741228718351</v>
      </c>
      <c r="Z60" s="9">
        <f t="shared" si="126"/>
        <v>68.85617114431966</v>
      </c>
      <c r="AA60" s="9">
        <f t="shared" si="127"/>
        <v>0.92947369765679644</v>
      </c>
      <c r="AB60" s="9">
        <f t="shared" si="128"/>
        <v>5.0265482457436699</v>
      </c>
      <c r="AC60" s="9">
        <f t="shared" si="129"/>
        <v>12.732395447351625</v>
      </c>
      <c r="AD60" s="9">
        <f t="shared" si="130"/>
        <v>70.055328079052018</v>
      </c>
      <c r="AE60" s="9">
        <f t="shared" si="131"/>
        <v>0.9135636325588391</v>
      </c>
      <c r="AH60" s="3">
        <f t="shared" si="132"/>
        <v>20.788819110281374</v>
      </c>
      <c r="AI60" s="3">
        <f t="shared" si="133"/>
        <v>28.964222318174613</v>
      </c>
      <c r="AJ60" s="3">
        <v>50000</v>
      </c>
      <c r="AK60" s="3">
        <f t="shared" si="134"/>
        <v>5000000</v>
      </c>
    </row>
    <row r="61" spans="1:37" x14ac:dyDescent="0.2">
      <c r="A61" s="2" t="s">
        <v>127</v>
      </c>
      <c r="B61" s="20">
        <v>0.04</v>
      </c>
      <c r="C61" s="3">
        <v>0.5</v>
      </c>
      <c r="D61" s="3">
        <v>14</v>
      </c>
      <c r="E61" s="3">
        <f t="shared" si="114"/>
        <v>49</v>
      </c>
      <c r="F61" s="21">
        <f t="shared" si="115"/>
        <v>5000</v>
      </c>
      <c r="G61" s="3">
        <f t="shared" si="116"/>
        <v>50</v>
      </c>
      <c r="H61" s="3">
        <f t="shared" si="117"/>
        <v>100</v>
      </c>
      <c r="I61" s="29">
        <v>2.4209999999999998</v>
      </c>
      <c r="J61" s="29">
        <v>1.218E-2</v>
      </c>
      <c r="K61" s="26"/>
      <c r="L61" s="9">
        <f t="shared" si="92"/>
        <v>9.2672791399999973E-5</v>
      </c>
      <c r="M61" s="22">
        <f t="shared" si="89"/>
        <v>2.5132741228718349</v>
      </c>
      <c r="N61" s="9">
        <f t="shared" si="90"/>
        <v>10.574840632241928</v>
      </c>
      <c r="O61" s="9">
        <f t="shared" si="91"/>
        <v>19.496480528757175</v>
      </c>
      <c r="P61" s="9"/>
      <c r="Q61" s="9">
        <f t="shared" si="118"/>
        <v>1.2566370614359172E-3</v>
      </c>
      <c r="R61" s="9">
        <f t="shared" si="119"/>
        <v>0.56548667764616278</v>
      </c>
      <c r="S61" s="9">
        <f t="shared" si="120"/>
        <v>2.1205750411731105E-3</v>
      </c>
      <c r="T61" s="9">
        <f t="shared" si="25"/>
        <v>1.1991569347323572</v>
      </c>
      <c r="U61" s="23">
        <f t="shared" si="121"/>
        <v>19.019351144493225</v>
      </c>
      <c r="V61" s="9">
        <f t="shared" si="122"/>
        <v>54.761729863254409</v>
      </c>
      <c r="W61" s="9">
        <f t="shared" si="123"/>
        <v>0.89478546646276458</v>
      </c>
      <c r="X61" s="9">
        <f t="shared" si="124"/>
        <v>0.87561157093319708</v>
      </c>
      <c r="Y61" s="9">
        <f t="shared" si="125"/>
        <v>251.32741228718351</v>
      </c>
      <c r="Z61" s="9">
        <f t="shared" si="126"/>
        <v>57.275003986126244</v>
      </c>
      <c r="AA61" s="9">
        <f t="shared" si="127"/>
        <v>0.8555215467443581</v>
      </c>
      <c r="AB61" s="9">
        <f t="shared" si="128"/>
        <v>5.0265482457436699</v>
      </c>
      <c r="AC61" s="9">
        <f t="shared" si="129"/>
        <v>9.7482402643785875</v>
      </c>
      <c r="AD61" s="9">
        <f t="shared" si="130"/>
        <v>58.474160920858601</v>
      </c>
      <c r="AE61" s="9">
        <f t="shared" si="131"/>
        <v>0.83797696672071398</v>
      </c>
      <c r="AH61" s="3">
        <f t="shared" si="132"/>
        <v>20.788819110281374</v>
      </c>
      <c r="AI61" s="3">
        <f t="shared" si="133"/>
        <v>28.964222318174613</v>
      </c>
      <c r="AJ61" s="3">
        <v>50000</v>
      </c>
      <c r="AK61" s="3">
        <f t="shared" si="134"/>
        <v>5000000</v>
      </c>
    </row>
    <row r="62" spans="1:37" x14ac:dyDescent="0.2">
      <c r="A62" s="2" t="s">
        <v>128</v>
      </c>
      <c r="B62" s="20">
        <v>0.04</v>
      </c>
      <c r="C62" s="3">
        <v>0.5</v>
      </c>
      <c r="D62" s="3">
        <v>12</v>
      </c>
      <c r="E62" s="3">
        <f t="shared" si="114"/>
        <v>36</v>
      </c>
      <c r="F62" s="21">
        <f t="shared" si="115"/>
        <v>5000</v>
      </c>
      <c r="G62" s="3">
        <f t="shared" si="116"/>
        <v>50</v>
      </c>
      <c r="H62" s="3">
        <f t="shared" si="117"/>
        <v>100</v>
      </c>
      <c r="I62" s="29">
        <v>1.964</v>
      </c>
      <c r="J62" s="29">
        <v>1.1259999999999999E-2</v>
      </c>
      <c r="K62" s="26"/>
      <c r="L62" s="9">
        <f t="shared" si="92"/>
        <v>6.9701467039999992E-5</v>
      </c>
      <c r="M62" s="22">
        <f t="shared" si="89"/>
        <v>2.5132741228718349</v>
      </c>
      <c r="N62" s="9">
        <f t="shared" si="90"/>
        <v>10.329768232665884</v>
      </c>
      <c r="O62" s="9">
        <f t="shared" si="91"/>
        <v>14.323944878270579</v>
      </c>
      <c r="P62" s="9"/>
      <c r="Q62" s="9">
        <f t="shared" si="118"/>
        <v>1.2566370614359172E-3</v>
      </c>
      <c r="R62" s="9">
        <f t="shared" si="119"/>
        <v>0.56548667764616278</v>
      </c>
      <c r="S62" s="9">
        <f t="shared" si="120"/>
        <v>2.1205750411731105E-3</v>
      </c>
      <c r="T62" s="9">
        <f t="shared" si="25"/>
        <v>1.1991569347323572</v>
      </c>
      <c r="U62" s="23">
        <f t="shared" si="121"/>
        <v>13.846815494006629</v>
      </c>
      <c r="V62" s="9">
        <f t="shared" si="122"/>
        <v>44.424633395882552</v>
      </c>
      <c r="W62" s="9">
        <f t="shared" si="123"/>
        <v>0.81036121737217581</v>
      </c>
      <c r="X62" s="9">
        <f t="shared" si="124"/>
        <v>0.78906201652962926</v>
      </c>
      <c r="Y62" s="9">
        <f t="shared" si="125"/>
        <v>251.32741228718351</v>
      </c>
      <c r="Z62" s="9">
        <f t="shared" si="126"/>
        <v>46.937907518754386</v>
      </c>
      <c r="AA62" s="9">
        <f t="shared" si="127"/>
        <v>0.76697070455507488</v>
      </c>
      <c r="AB62" s="9">
        <f t="shared" si="128"/>
        <v>5.0265482457436699</v>
      </c>
      <c r="AC62" s="9">
        <f t="shared" si="129"/>
        <v>7.1619724391352895</v>
      </c>
      <c r="AD62" s="9">
        <f t="shared" si="130"/>
        <v>48.137064453486744</v>
      </c>
      <c r="AE62" s="9">
        <f t="shared" si="131"/>
        <v>0.74786446595191969</v>
      </c>
      <c r="AH62" s="3">
        <f t="shared" si="132"/>
        <v>20.788819110281374</v>
      </c>
      <c r="AI62" s="3">
        <f t="shared" si="133"/>
        <v>28.964222318174613</v>
      </c>
      <c r="AJ62" s="3">
        <v>50000</v>
      </c>
      <c r="AK62" s="3">
        <f t="shared" si="134"/>
        <v>5000000</v>
      </c>
    </row>
    <row r="63" spans="1:37" x14ac:dyDescent="0.2">
      <c r="A63" s="2" t="s">
        <v>129</v>
      </c>
      <c r="B63" s="20">
        <v>0.04</v>
      </c>
      <c r="C63" s="3">
        <v>0.5</v>
      </c>
      <c r="D63" s="3">
        <v>10</v>
      </c>
      <c r="E63" s="3">
        <f t="shared" si="114"/>
        <v>25</v>
      </c>
      <c r="F63" s="21">
        <f t="shared" si="115"/>
        <v>5000</v>
      </c>
      <c r="G63" s="3">
        <f t="shared" si="116"/>
        <v>50</v>
      </c>
      <c r="H63" s="3">
        <f t="shared" si="117"/>
        <v>100</v>
      </c>
      <c r="I63" s="29">
        <v>1.548</v>
      </c>
      <c r="J63" s="29">
        <v>1.0160000000000001E-2</v>
      </c>
      <c r="K63" s="26"/>
      <c r="L63" s="9">
        <f t="shared" si="92"/>
        <v>4.8791027360000002E-5</v>
      </c>
      <c r="M63" s="22">
        <f t="shared" si="89"/>
        <v>2.5132741228718349</v>
      </c>
      <c r="N63" s="9">
        <f t="shared" si="90"/>
        <v>10.247785854370253</v>
      </c>
      <c r="O63" s="9">
        <f t="shared" si="91"/>
        <v>9.9471839432434574</v>
      </c>
      <c r="P63" s="9"/>
      <c r="Q63" s="9">
        <f t="shared" si="118"/>
        <v>1.2566370614359172E-3</v>
      </c>
      <c r="R63" s="9">
        <f t="shared" si="119"/>
        <v>0.56548667764616278</v>
      </c>
      <c r="S63" s="9">
        <f t="shared" si="120"/>
        <v>2.1205750411731105E-3</v>
      </c>
      <c r="T63" s="9">
        <f t="shared" si="25"/>
        <v>1.1991569347323572</v>
      </c>
      <c r="U63" s="23">
        <f t="shared" si="121"/>
        <v>9.4700545589795073</v>
      </c>
      <c r="V63" s="9">
        <f t="shared" si="122"/>
        <v>35.01493507985041</v>
      </c>
      <c r="W63" s="9">
        <f t="shared" si="123"/>
        <v>0.71398104674443408</v>
      </c>
      <c r="X63" s="9">
        <f t="shared" si="124"/>
        <v>0.6903389981428486</v>
      </c>
      <c r="Y63" s="9">
        <f t="shared" si="125"/>
        <v>251.32741228718351</v>
      </c>
      <c r="Z63" s="9">
        <f t="shared" si="126"/>
        <v>37.528209202722245</v>
      </c>
      <c r="AA63" s="9">
        <f t="shared" si="127"/>
        <v>0.66616554669457917</v>
      </c>
      <c r="AB63" s="9">
        <f t="shared" si="128"/>
        <v>5.0265482457436699</v>
      </c>
      <c r="AC63" s="9">
        <f t="shared" si="129"/>
        <v>4.9735919716217287</v>
      </c>
      <c r="AD63" s="9">
        <f t="shared" si="130"/>
        <v>38.727366137454602</v>
      </c>
      <c r="AE63" s="9">
        <f t="shared" si="131"/>
        <v>0.64553834906478746</v>
      </c>
      <c r="AH63" s="3">
        <f t="shared" si="132"/>
        <v>20.788819110281374</v>
      </c>
      <c r="AI63" s="3">
        <f t="shared" si="133"/>
        <v>28.964222318174613</v>
      </c>
      <c r="AJ63" s="3">
        <v>50000</v>
      </c>
      <c r="AK63" s="3">
        <f t="shared" si="134"/>
        <v>5000000</v>
      </c>
    </row>
    <row r="64" spans="1:37" x14ac:dyDescent="0.2">
      <c r="A64" s="2" t="s">
        <v>130</v>
      </c>
      <c r="B64" s="20">
        <v>0.04</v>
      </c>
      <c r="C64" s="3">
        <v>0.5</v>
      </c>
      <c r="D64" s="3">
        <v>8</v>
      </c>
      <c r="E64" s="3">
        <f t="shared" si="114"/>
        <v>16</v>
      </c>
      <c r="F64" s="21">
        <f t="shared" si="115"/>
        <v>5000</v>
      </c>
      <c r="G64" s="3">
        <f t="shared" si="116"/>
        <v>50</v>
      </c>
      <c r="H64" s="3">
        <f t="shared" si="117"/>
        <v>100</v>
      </c>
      <c r="I64" s="29">
        <v>1.204</v>
      </c>
      <c r="J64" s="29">
        <v>9.3200000000000002E-3</v>
      </c>
      <c r="K64" s="26"/>
      <c r="L64" s="9">
        <f t="shared" si="92"/>
        <v>3.1499702240000001E-5</v>
      </c>
      <c r="M64" s="22">
        <f t="shared" si="89"/>
        <v>2.5132741228718349</v>
      </c>
      <c r="N64" s="9">
        <f t="shared" si="90"/>
        <v>10.158826187050332</v>
      </c>
      <c r="O64" s="9">
        <f t="shared" si="91"/>
        <v>6.3661977236758123</v>
      </c>
      <c r="P64" s="9"/>
      <c r="Q64" s="9">
        <f t="shared" si="118"/>
        <v>1.2566370614359172E-3</v>
      </c>
      <c r="R64" s="9">
        <f t="shared" si="119"/>
        <v>0.56548667764616278</v>
      </c>
      <c r="S64" s="9">
        <f t="shared" si="120"/>
        <v>2.1205750411731105E-3</v>
      </c>
      <c r="T64" s="9">
        <f t="shared" si="25"/>
        <v>1.1991569347323572</v>
      </c>
      <c r="U64" s="23">
        <f t="shared" si="121"/>
        <v>5.8890683394118621</v>
      </c>
      <c r="V64" s="9">
        <f t="shared" si="122"/>
        <v>27.233838395439207</v>
      </c>
      <c r="W64" s="9">
        <f t="shared" si="123"/>
        <v>0.58750440417827721</v>
      </c>
      <c r="X64" s="9">
        <f t="shared" si="124"/>
        <v>0.56272650187585627</v>
      </c>
      <c r="Y64" s="9">
        <f t="shared" si="125"/>
        <v>251.32741228718351</v>
      </c>
      <c r="Z64" s="9">
        <f t="shared" si="126"/>
        <v>29.747112518311042</v>
      </c>
      <c r="AA64" s="9">
        <f t="shared" si="127"/>
        <v>0.53786733048967661</v>
      </c>
      <c r="AB64" s="9">
        <f t="shared" si="128"/>
        <v>5.0265482457436699</v>
      </c>
      <c r="AC64" s="9">
        <f t="shared" si="129"/>
        <v>3.1830988618379061</v>
      </c>
      <c r="AD64" s="9">
        <f t="shared" si="130"/>
        <v>30.946269453043399</v>
      </c>
      <c r="AE64" s="9">
        <f t="shared" si="131"/>
        <v>0.51702516273497012</v>
      </c>
      <c r="AH64" s="3">
        <f t="shared" si="132"/>
        <v>20.788819110281374</v>
      </c>
      <c r="AI64" s="3">
        <f t="shared" si="133"/>
        <v>28.964222318174613</v>
      </c>
      <c r="AJ64" s="3">
        <v>50000</v>
      </c>
      <c r="AK64" s="3">
        <f t="shared" si="134"/>
        <v>5000000</v>
      </c>
    </row>
    <row r="65" spans="1:38" x14ac:dyDescent="0.2">
      <c r="A65" s="2" t="s">
        <v>131</v>
      </c>
      <c r="B65" s="20">
        <v>0.04</v>
      </c>
      <c r="C65" s="3">
        <v>0.5</v>
      </c>
      <c r="D65" s="3">
        <v>6</v>
      </c>
      <c r="E65" s="3">
        <f t="shared" si="114"/>
        <v>9</v>
      </c>
      <c r="F65" s="21">
        <f t="shared" si="115"/>
        <v>5000</v>
      </c>
      <c r="G65" s="3">
        <f t="shared" si="116"/>
        <v>50</v>
      </c>
      <c r="H65" s="3">
        <f t="shared" si="117"/>
        <v>100</v>
      </c>
      <c r="I65" s="29">
        <v>0.94099999999999995</v>
      </c>
      <c r="J65" s="29">
        <v>9.0799999999999995E-3</v>
      </c>
      <c r="K65" s="26"/>
      <c r="L65" s="9">
        <f t="shared" si="92"/>
        <v>1.8279880999999996E-5</v>
      </c>
      <c r="M65" s="22">
        <f t="shared" si="89"/>
        <v>2.5132741228718349</v>
      </c>
      <c r="N65" s="9">
        <f t="shared" si="90"/>
        <v>9.8468912352328797</v>
      </c>
      <c r="O65" s="9">
        <f t="shared" si="91"/>
        <v>3.5809862195676447</v>
      </c>
      <c r="P65" s="9"/>
      <c r="Q65" s="9">
        <f t="shared" si="118"/>
        <v>1.2566370614359172E-3</v>
      </c>
      <c r="R65" s="9">
        <f t="shared" si="119"/>
        <v>0.56548667764616278</v>
      </c>
      <c r="S65" s="9">
        <f t="shared" si="120"/>
        <v>2.1205750411731105E-3</v>
      </c>
      <c r="T65" s="9">
        <f t="shared" si="25"/>
        <v>1.1991569347323572</v>
      </c>
      <c r="U65" s="23">
        <f t="shared" si="121"/>
        <v>3.1038568353036946</v>
      </c>
      <c r="V65" s="9">
        <f t="shared" si="122"/>
        <v>21.28491854660157</v>
      </c>
      <c r="W65" s="9">
        <f t="shared" si="123"/>
        <v>0.42283459907517351</v>
      </c>
      <c r="X65" s="9">
        <f t="shared" si="124"/>
        <v>0.4002833030636157</v>
      </c>
      <c r="Y65" s="9">
        <f t="shared" si="125"/>
        <v>251.32741228718351</v>
      </c>
      <c r="Z65" s="9">
        <f t="shared" si="126"/>
        <v>23.798192669473405</v>
      </c>
      <c r="AA65" s="9">
        <f t="shared" si="127"/>
        <v>0.37817997883278537</v>
      </c>
      <c r="AB65" s="9">
        <f t="shared" si="128"/>
        <v>5.0265482457436699</v>
      </c>
      <c r="AC65" s="9">
        <f t="shared" si="129"/>
        <v>1.7904931097838224</v>
      </c>
      <c r="AD65" s="9">
        <f t="shared" si="130"/>
        <v>24.997349604205763</v>
      </c>
      <c r="AE65" s="9">
        <f t="shared" si="131"/>
        <v>0.36003816974603442</v>
      </c>
      <c r="AH65" s="3">
        <f t="shared" si="132"/>
        <v>20.788819110281374</v>
      </c>
      <c r="AI65" s="3">
        <f t="shared" si="133"/>
        <v>28.964222318174613</v>
      </c>
      <c r="AJ65" s="3">
        <v>50000</v>
      </c>
      <c r="AK65" s="3">
        <f t="shared" si="134"/>
        <v>5000000</v>
      </c>
    </row>
    <row r="66" spans="1:38" x14ac:dyDescent="0.2">
      <c r="A66" s="2" t="s">
        <v>132</v>
      </c>
      <c r="B66" s="20">
        <v>0.04</v>
      </c>
      <c r="C66" s="3">
        <v>0.5</v>
      </c>
      <c r="D66" s="3">
        <v>4</v>
      </c>
      <c r="E66" s="3">
        <f t="shared" si="114"/>
        <v>4</v>
      </c>
      <c r="F66" s="21">
        <f t="shared" si="115"/>
        <v>5000</v>
      </c>
      <c r="G66" s="3">
        <f t="shared" si="116"/>
        <v>50</v>
      </c>
      <c r="H66" s="3">
        <f t="shared" si="117"/>
        <v>100</v>
      </c>
      <c r="I66" s="29">
        <v>0.70499999999999996</v>
      </c>
      <c r="J66" s="29">
        <v>1.0019999999999999E-2</v>
      </c>
      <c r="K66" s="26"/>
      <c r="L66" s="9">
        <f t="shared" si="92"/>
        <v>6.4172277199999982E-6</v>
      </c>
      <c r="M66" s="22">
        <f t="shared" si="89"/>
        <v>2.5132741228718349</v>
      </c>
      <c r="N66" s="9">
        <f t="shared" si="90"/>
        <v>12.466442440661904</v>
      </c>
      <c r="O66" s="9">
        <f t="shared" si="91"/>
        <v>1.5915494309189531</v>
      </c>
      <c r="P66" s="9"/>
      <c r="Q66" s="9">
        <f t="shared" si="118"/>
        <v>1.2566370614359172E-3</v>
      </c>
      <c r="R66" s="9">
        <f t="shared" si="119"/>
        <v>0.56548667764616278</v>
      </c>
      <c r="S66" s="9">
        <f t="shared" si="120"/>
        <v>2.1205750411731105E-3</v>
      </c>
      <c r="T66" s="9">
        <f t="shared" si="25"/>
        <v>1.1991569347323572</v>
      </c>
      <c r="U66" s="23">
        <f t="shared" si="121"/>
        <v>1.1144200466550034</v>
      </c>
      <c r="V66" s="9">
        <f t="shared" si="122"/>
        <v>15.946724309621793</v>
      </c>
      <c r="W66" s="9">
        <f t="shared" si="123"/>
        <v>0.25083521369881057</v>
      </c>
      <c r="X66" s="9">
        <f t="shared" si="124"/>
        <v>0.233292179211677</v>
      </c>
      <c r="Y66" s="9">
        <f t="shared" si="125"/>
        <v>251.32741228718351</v>
      </c>
      <c r="Z66" s="9">
        <f t="shared" si="126"/>
        <v>18.459998432493627</v>
      </c>
      <c r="AA66" s="9">
        <f t="shared" si="127"/>
        <v>0.21668474212647423</v>
      </c>
      <c r="AB66" s="9">
        <f t="shared" si="128"/>
        <v>5.0265482457436699</v>
      </c>
      <c r="AC66" s="9">
        <f t="shared" si="129"/>
        <v>0.79577471545947653</v>
      </c>
      <c r="AD66" s="9">
        <f t="shared" si="130"/>
        <v>19.659155367225985</v>
      </c>
      <c r="AE66" s="9">
        <f t="shared" si="131"/>
        <v>0.20346754096406647</v>
      </c>
      <c r="AH66" s="3">
        <f t="shared" si="132"/>
        <v>20.788819110281374</v>
      </c>
      <c r="AI66" s="3">
        <f t="shared" si="133"/>
        <v>28.964222318174613</v>
      </c>
      <c r="AJ66" s="3">
        <v>50000</v>
      </c>
      <c r="AK66" s="3">
        <f t="shared" si="134"/>
        <v>5000000</v>
      </c>
    </row>
    <row r="67" spans="1:38" x14ac:dyDescent="0.2">
      <c r="A67" s="5"/>
      <c r="B67" s="5"/>
      <c r="C67" s="5"/>
      <c r="D67" s="5"/>
      <c r="E67" s="5"/>
      <c r="F67" s="5"/>
      <c r="G67" s="5"/>
      <c r="H67" s="5"/>
      <c r="L67" s="9" t="str">
        <f t="shared" si="92"/>
        <v/>
      </c>
      <c r="M67" s="22" t="str">
        <f t="shared" si="89"/>
        <v/>
      </c>
      <c r="N67" s="9" t="str">
        <f t="shared" si="90"/>
        <v/>
      </c>
      <c r="O67" s="9" t="str">
        <f t="shared" si="91"/>
        <v/>
      </c>
      <c r="P67" s="9"/>
      <c r="Q67" s="9"/>
      <c r="R67" s="9"/>
      <c r="S67" s="9"/>
      <c r="T67" s="9"/>
      <c r="U67" s="23"/>
      <c r="V67" s="9"/>
      <c r="W67" s="9"/>
      <c r="X67" s="9"/>
      <c r="Y67" s="9"/>
      <c r="Z67" s="9"/>
      <c r="AA67" s="9"/>
      <c r="AB67" s="9"/>
      <c r="AC67" s="9"/>
      <c r="AD67" s="9"/>
      <c r="AE67" s="9"/>
      <c r="AI67" s="9"/>
      <c r="AJ67" s="3"/>
      <c r="AK67" s="9"/>
      <c r="AL67" s="9" t="str">
        <f>IF(J67&gt;0,D67/#REF!/J67,"")</f>
        <v/>
      </c>
    </row>
    <row r="68" spans="1:38" x14ac:dyDescent="0.2">
      <c r="A68" s="6" t="s">
        <v>14</v>
      </c>
      <c r="B68" s="6" t="s">
        <v>19</v>
      </c>
      <c r="C68" s="6" t="s">
        <v>20</v>
      </c>
      <c r="D68" s="6" t="s">
        <v>1</v>
      </c>
      <c r="E68" s="6"/>
      <c r="F68" s="6" t="s">
        <v>9</v>
      </c>
      <c r="G68" s="6" t="s">
        <v>4</v>
      </c>
      <c r="H68" s="6" t="s">
        <v>15</v>
      </c>
      <c r="I68" s="29" t="s">
        <v>5</v>
      </c>
      <c r="L68" s="9" t="str">
        <f t="shared" si="92"/>
        <v/>
      </c>
      <c r="M68" s="22" t="str">
        <f t="shared" si="89"/>
        <v/>
      </c>
      <c r="N68" s="9" t="str">
        <f t="shared" si="90"/>
        <v/>
      </c>
      <c r="O68" s="9" t="str">
        <f t="shared" si="91"/>
        <v/>
      </c>
      <c r="P68" s="9"/>
      <c r="Q68" s="9"/>
      <c r="R68" s="9"/>
      <c r="S68" s="9"/>
      <c r="T68" s="9"/>
      <c r="U68" s="23"/>
      <c r="V68" s="9"/>
      <c r="W68" s="9"/>
      <c r="X68" s="9"/>
      <c r="Y68" s="9"/>
      <c r="Z68" s="9"/>
      <c r="AA68" s="9"/>
      <c r="AB68" s="9"/>
      <c r="AC68" s="9"/>
      <c r="AD68" s="9"/>
      <c r="AE68" s="9"/>
      <c r="AI68" s="9"/>
      <c r="AJ68" s="3"/>
      <c r="AK68" s="9"/>
      <c r="AL68" s="9" t="str">
        <f>IF(J68&gt;0,D68/#REF!/J68,"")</f>
        <v/>
      </c>
    </row>
    <row r="69" spans="1:38" x14ac:dyDescent="0.2">
      <c r="A69" s="6"/>
      <c r="B69" s="6"/>
      <c r="C69" s="6"/>
      <c r="D69" s="6"/>
      <c r="E69" s="6"/>
      <c r="F69" s="11" t="s">
        <v>16</v>
      </c>
      <c r="G69" s="6"/>
      <c r="H69" s="6"/>
      <c r="I69" s="29"/>
      <c r="L69" s="9" t="str">
        <f t="shared" si="92"/>
        <v/>
      </c>
      <c r="M69" s="22" t="str">
        <f t="shared" si="89"/>
        <v/>
      </c>
      <c r="N69" s="9" t="str">
        <f t="shared" si="90"/>
        <v/>
      </c>
      <c r="O69" s="9" t="str">
        <f t="shared" si="91"/>
        <v/>
      </c>
      <c r="P69" s="9"/>
      <c r="Q69" s="9"/>
      <c r="R69" s="9"/>
      <c r="S69" s="9"/>
      <c r="T69" s="9"/>
      <c r="U69" s="23"/>
      <c r="V69" s="9"/>
      <c r="W69" s="9"/>
      <c r="X69" s="9"/>
      <c r="Y69" s="9"/>
      <c r="Z69" s="9"/>
      <c r="AA69" s="9"/>
      <c r="AB69" s="9"/>
      <c r="AC69" s="9"/>
      <c r="AD69" s="9"/>
      <c r="AE69" s="9"/>
      <c r="AI69" s="9"/>
      <c r="AJ69" s="3"/>
      <c r="AK69" s="9"/>
      <c r="AL69" s="9" t="str">
        <f>IF(J69&gt;0,D69/#REF!/J69,"")</f>
        <v/>
      </c>
    </row>
    <row r="70" spans="1:38" x14ac:dyDescent="0.2">
      <c r="A70" s="2">
        <v>71</v>
      </c>
      <c r="B70" s="20">
        <v>0.04</v>
      </c>
      <c r="C70" s="3">
        <v>0.1</v>
      </c>
      <c r="D70" s="3">
        <v>20</v>
      </c>
      <c r="E70" s="3">
        <f t="shared" ref="E70:E78" si="135">0.5*C70*D70*D70</f>
        <v>20</v>
      </c>
      <c r="F70" s="21">
        <f t="shared" ref="F70:F78" si="136">AK70/1000</f>
        <v>5000</v>
      </c>
      <c r="G70" s="3">
        <f t="shared" ref="G70:G78" si="137">AJ70/1000</f>
        <v>50</v>
      </c>
      <c r="H70" s="3">
        <f t="shared" ref="H70:H78" si="138">AK70/AJ70</f>
        <v>100</v>
      </c>
      <c r="I70" s="29">
        <v>1.8580000000000001</v>
      </c>
      <c r="J70" s="29">
        <v>6.6E-3</v>
      </c>
      <c r="K70" s="26"/>
      <c r="L70" s="9">
        <f t="shared" si="92"/>
        <v>6.4373326159999997E-5</v>
      </c>
      <c r="M70" s="22">
        <f t="shared" ref="M70:M101" si="139">IF(E70&gt;0,1000*PI()*G70*B70^3/4,"")</f>
        <v>2.5132741228718349</v>
      </c>
      <c r="N70" s="9">
        <f t="shared" ref="N70:N101" si="140">IF(E70&gt;0,E70/(L70*G70*1000),"")</f>
        <v>6.2137537992956799</v>
      </c>
      <c r="O70" s="9">
        <f t="shared" ref="O70:O101" si="141">IF(E70&gt;0,E70/M70,"")</f>
        <v>7.9577471545947658</v>
      </c>
      <c r="P70" s="9"/>
      <c r="Q70" s="9">
        <f t="shared" ref="Q70:Q78" si="142">PI()*B70^2/4</f>
        <v>1.2566370614359172E-3</v>
      </c>
      <c r="R70" s="9">
        <f t="shared" ref="R70:R78" si="143">9*G70*Q70</f>
        <v>0.56548667764616278</v>
      </c>
      <c r="S70" s="9">
        <f t="shared" ref="S70:S78" si="144">0.75*R70/(F70*B70)</f>
        <v>2.1205750411731105E-3</v>
      </c>
      <c r="T70" s="9">
        <f t="shared" si="25"/>
        <v>1.1991569347323572</v>
      </c>
      <c r="U70" s="23">
        <f t="shared" ref="U70:U78" si="145">(E70-T70)/M70</f>
        <v>7.4806177703308157</v>
      </c>
      <c r="V70" s="9">
        <f t="shared" ref="V70:V78" si="146">9*PI()*B70^3*I70*G70*1000/4</f>
        <v>42.026969882662826</v>
      </c>
      <c r="W70" s="9">
        <f t="shared" ref="W70:W78" si="147">E70/V70</f>
        <v>0.47588489143611801</v>
      </c>
      <c r="X70" s="9">
        <f t="shared" ref="X70:X78" si="148">E70/(V70+T70)</f>
        <v>0.46268313801253047</v>
      </c>
      <c r="Y70" s="9">
        <f t="shared" ref="Y70:Y78" si="149">1000*F70*PI()*B70^3/4</f>
        <v>251.32741228718351</v>
      </c>
      <c r="Z70" s="9">
        <f t="shared" ref="Z70:Z78" si="150">V70+$AG$2*Y70</f>
        <v>44.54024400553466</v>
      </c>
      <c r="AA70" s="9">
        <f t="shared" ref="AA70:AA78" si="151">E70/Z70</f>
        <v>0.44903211570899254</v>
      </c>
      <c r="AB70" s="9">
        <f t="shared" ref="AB70:AB78" si="152">M70+$AG$2*Y70</f>
        <v>5.0265482457436699</v>
      </c>
      <c r="AC70" s="9">
        <f t="shared" ref="AC70:AC78" si="153">E70/AB70</f>
        <v>3.9788735772973829</v>
      </c>
      <c r="AD70" s="9">
        <f t="shared" ref="AD70:AD78" si="154">V70+T70+$AG$2*Y70</f>
        <v>45.739400940267018</v>
      </c>
      <c r="AE70" s="9">
        <f t="shared" ref="AE70:AE78" si="155">E70/AD70</f>
        <v>0.43725977141936839</v>
      </c>
      <c r="AH70" s="3">
        <f t="shared" ref="AH70:AH78" si="156">IF(AK70&gt;0,(AK70*0.17287/2000)^0.5,"")</f>
        <v>20.788819110281374</v>
      </c>
      <c r="AI70" s="3">
        <f t="shared" ref="AI70:AI78" si="157">IF(AK70&gt;0,(AK70/2.98/2000)^0.5,"")</f>
        <v>28.964222318174613</v>
      </c>
      <c r="AJ70" s="3">
        <v>50000</v>
      </c>
      <c r="AK70" s="3">
        <f t="shared" ref="AK70:AK89" si="158">IF(AJ70&gt;0,100*AJ70,"")</f>
        <v>5000000</v>
      </c>
    </row>
    <row r="71" spans="1:38" x14ac:dyDescent="0.2">
      <c r="A71" s="2">
        <v>72</v>
      </c>
      <c r="B71" s="20">
        <v>0.04</v>
      </c>
      <c r="C71" s="3">
        <v>0.1</v>
      </c>
      <c r="D71" s="3">
        <v>18</v>
      </c>
      <c r="E71" s="3">
        <f t="shared" si="135"/>
        <v>16.2</v>
      </c>
      <c r="F71" s="21">
        <f t="shared" si="136"/>
        <v>5000</v>
      </c>
      <c r="G71" s="3">
        <f t="shared" si="137"/>
        <v>50</v>
      </c>
      <c r="H71" s="3">
        <f t="shared" si="138"/>
        <v>100</v>
      </c>
      <c r="I71" s="29">
        <v>1.629</v>
      </c>
      <c r="J71" s="29">
        <v>6.3200000000000001E-3</v>
      </c>
      <c r="K71" s="26"/>
      <c r="L71" s="9">
        <f t="shared" ref="L71:L102" si="159">IF(E71&gt;0.866,0.00001450997+0.00005026548*(I71-0.866),"")</f>
        <v>5.2862531239999998E-5</v>
      </c>
      <c r="M71" s="22">
        <f t="shared" si="139"/>
        <v>2.5132741228718349</v>
      </c>
      <c r="N71" s="9">
        <f t="shared" si="140"/>
        <v>6.1291049141974456</v>
      </c>
      <c r="O71" s="9">
        <f t="shared" si="141"/>
        <v>6.4457751952217599</v>
      </c>
      <c r="P71" s="9"/>
      <c r="Q71" s="9">
        <f t="shared" si="142"/>
        <v>1.2566370614359172E-3</v>
      </c>
      <c r="R71" s="9">
        <f t="shared" si="143"/>
        <v>0.56548667764616278</v>
      </c>
      <c r="S71" s="9">
        <f t="shared" si="144"/>
        <v>2.1205750411731105E-3</v>
      </c>
      <c r="T71" s="9">
        <f t="shared" ref="T71:T134" si="160">R71*S71*1000</f>
        <v>1.1991569347323572</v>
      </c>
      <c r="U71" s="23">
        <f t="shared" si="145"/>
        <v>5.9686458109578098</v>
      </c>
      <c r="V71" s="9">
        <f t="shared" si="146"/>
        <v>36.847111915423973</v>
      </c>
      <c r="W71" s="9">
        <f t="shared" si="147"/>
        <v>0.43965453892788758</v>
      </c>
      <c r="X71" s="9">
        <f t="shared" si="148"/>
        <v>0.42579733807283532</v>
      </c>
      <c r="Y71" s="9">
        <f t="shared" si="149"/>
        <v>251.32741228718351</v>
      </c>
      <c r="Z71" s="9">
        <f t="shared" si="150"/>
        <v>39.360386038295808</v>
      </c>
      <c r="AA71" s="9">
        <f t="shared" si="151"/>
        <v>0.41158132911191875</v>
      </c>
      <c r="AB71" s="9">
        <f t="shared" si="152"/>
        <v>5.0265482457436699</v>
      </c>
      <c r="AC71" s="9">
        <f t="shared" si="153"/>
        <v>3.22288759761088</v>
      </c>
      <c r="AD71" s="9">
        <f t="shared" si="154"/>
        <v>40.559542973028165</v>
      </c>
      <c r="AE71" s="9">
        <f t="shared" si="155"/>
        <v>0.39941278457631774</v>
      </c>
      <c r="AH71" s="3">
        <f t="shared" si="156"/>
        <v>20.788819110281374</v>
      </c>
      <c r="AI71" s="3">
        <f t="shared" si="157"/>
        <v>28.964222318174613</v>
      </c>
      <c r="AJ71" s="3">
        <v>50000</v>
      </c>
      <c r="AK71" s="3">
        <f t="shared" si="158"/>
        <v>5000000</v>
      </c>
    </row>
    <row r="72" spans="1:38" x14ac:dyDescent="0.2">
      <c r="A72" s="2">
        <v>73</v>
      </c>
      <c r="B72" s="20">
        <v>0.04</v>
      </c>
      <c r="C72" s="3">
        <v>0.1</v>
      </c>
      <c r="D72" s="3">
        <v>16</v>
      </c>
      <c r="E72" s="3">
        <f t="shared" si="135"/>
        <v>12.8</v>
      </c>
      <c r="F72" s="21">
        <f t="shared" si="136"/>
        <v>5000</v>
      </c>
      <c r="G72" s="3">
        <f t="shared" si="137"/>
        <v>50</v>
      </c>
      <c r="H72" s="3">
        <f t="shared" si="138"/>
        <v>100</v>
      </c>
      <c r="I72" s="29">
        <v>1.4119999999999999</v>
      </c>
      <c r="J72" s="29">
        <v>5.96E-3</v>
      </c>
      <c r="K72" s="26"/>
      <c r="L72" s="9">
        <f t="shared" si="159"/>
        <v>4.1954922079999999E-5</v>
      </c>
      <c r="M72" s="22">
        <f t="shared" si="139"/>
        <v>2.5132741228718349</v>
      </c>
      <c r="N72" s="9">
        <f t="shared" si="140"/>
        <v>6.1017870444821014</v>
      </c>
      <c r="O72" s="9">
        <f t="shared" si="141"/>
        <v>5.0929581789406502</v>
      </c>
      <c r="P72" s="9"/>
      <c r="Q72" s="9">
        <f t="shared" si="142"/>
        <v>1.2566370614359172E-3</v>
      </c>
      <c r="R72" s="9">
        <f t="shared" si="143"/>
        <v>0.56548667764616278</v>
      </c>
      <c r="S72" s="9">
        <f t="shared" si="144"/>
        <v>2.1205750411731105E-3</v>
      </c>
      <c r="T72" s="9">
        <f t="shared" si="160"/>
        <v>1.1991569347323572</v>
      </c>
      <c r="U72" s="23">
        <f t="shared" si="145"/>
        <v>4.6158287946767</v>
      </c>
      <c r="V72" s="9">
        <f t="shared" si="146"/>
        <v>31.938687553455281</v>
      </c>
      <c r="W72" s="9">
        <f t="shared" si="147"/>
        <v>0.40076787684455856</v>
      </c>
      <c r="X72" s="9">
        <f t="shared" si="148"/>
        <v>0.38626531682115611</v>
      </c>
      <c r="Y72" s="9">
        <f t="shared" si="149"/>
        <v>251.32741228718351</v>
      </c>
      <c r="Z72" s="9">
        <f t="shared" si="150"/>
        <v>34.451961676327116</v>
      </c>
      <c r="AA72" s="9">
        <f t="shared" si="151"/>
        <v>0.37153181929826745</v>
      </c>
      <c r="AB72" s="9">
        <f t="shared" si="152"/>
        <v>5.0265482457436699</v>
      </c>
      <c r="AC72" s="9">
        <f t="shared" si="153"/>
        <v>2.5464790894703251</v>
      </c>
      <c r="AD72" s="9">
        <f t="shared" si="154"/>
        <v>35.651118611059474</v>
      </c>
      <c r="AE72" s="9">
        <f t="shared" si="155"/>
        <v>0.35903501765662027</v>
      </c>
      <c r="AH72" s="3">
        <f t="shared" si="156"/>
        <v>20.788819110281374</v>
      </c>
      <c r="AI72" s="3">
        <f t="shared" si="157"/>
        <v>28.964222318174613</v>
      </c>
      <c r="AJ72" s="3">
        <v>50000</v>
      </c>
      <c r="AK72" s="3">
        <f t="shared" si="158"/>
        <v>5000000</v>
      </c>
    </row>
    <row r="73" spans="1:38" x14ac:dyDescent="0.2">
      <c r="A73" s="2">
        <v>74</v>
      </c>
      <c r="B73" s="20">
        <v>0.04</v>
      </c>
      <c r="C73" s="3">
        <v>0.1</v>
      </c>
      <c r="D73" s="3">
        <v>14</v>
      </c>
      <c r="E73" s="3">
        <f t="shared" si="135"/>
        <v>9.8000000000000007</v>
      </c>
      <c r="F73" s="21">
        <f t="shared" si="136"/>
        <v>5000</v>
      </c>
      <c r="G73" s="3">
        <f t="shared" si="137"/>
        <v>50</v>
      </c>
      <c r="H73" s="3">
        <f t="shared" si="138"/>
        <v>100</v>
      </c>
      <c r="I73" s="29">
        <v>1.2190000000000001</v>
      </c>
      <c r="J73" s="29">
        <v>5.5799999999999999E-3</v>
      </c>
      <c r="K73" s="26"/>
      <c r="L73" s="9">
        <f t="shared" si="159"/>
        <v>3.2253684440000001E-5</v>
      </c>
      <c r="M73" s="22">
        <f t="shared" si="139"/>
        <v>2.5132741228718349</v>
      </c>
      <c r="N73" s="9">
        <f t="shared" si="140"/>
        <v>6.0768251256568684</v>
      </c>
      <c r="O73" s="9">
        <f t="shared" si="141"/>
        <v>3.8992961057514353</v>
      </c>
      <c r="P73" s="9"/>
      <c r="Q73" s="9">
        <f t="shared" si="142"/>
        <v>1.2566370614359172E-3</v>
      </c>
      <c r="R73" s="9">
        <f t="shared" si="143"/>
        <v>0.56548667764616278</v>
      </c>
      <c r="S73" s="9">
        <f t="shared" si="144"/>
        <v>2.1205750411731105E-3</v>
      </c>
      <c r="T73" s="9">
        <f t="shared" si="160"/>
        <v>1.1991569347323572</v>
      </c>
      <c r="U73" s="23">
        <f t="shared" si="145"/>
        <v>3.4221667214874856</v>
      </c>
      <c r="V73" s="9">
        <f t="shared" si="146"/>
        <v>27.573130402026905</v>
      </c>
      <c r="W73" s="9">
        <f t="shared" si="147"/>
        <v>0.35541847650637454</v>
      </c>
      <c r="X73" s="9">
        <f t="shared" si="148"/>
        <v>0.3406055238256846</v>
      </c>
      <c r="Y73" s="9">
        <f t="shared" si="149"/>
        <v>251.32741228718351</v>
      </c>
      <c r="Z73" s="9">
        <f t="shared" si="150"/>
        <v>30.08640452489874</v>
      </c>
      <c r="AA73" s="9">
        <f t="shared" si="151"/>
        <v>0.32572851940117242</v>
      </c>
      <c r="AB73" s="9">
        <f t="shared" si="152"/>
        <v>5.0265482457436699</v>
      </c>
      <c r="AC73" s="9">
        <f t="shared" si="153"/>
        <v>1.9496480528757176</v>
      </c>
      <c r="AD73" s="9">
        <f t="shared" si="154"/>
        <v>31.285561459631097</v>
      </c>
      <c r="AE73" s="9">
        <f t="shared" si="155"/>
        <v>0.31324353928074133</v>
      </c>
      <c r="AH73" s="3">
        <f t="shared" si="156"/>
        <v>20.788819110281374</v>
      </c>
      <c r="AI73" s="3">
        <f t="shared" si="157"/>
        <v>28.964222318174613</v>
      </c>
      <c r="AJ73" s="3">
        <v>50000</v>
      </c>
      <c r="AK73" s="3">
        <f t="shared" si="158"/>
        <v>5000000</v>
      </c>
    </row>
    <row r="74" spans="1:38" x14ac:dyDescent="0.2">
      <c r="A74" s="2">
        <v>75</v>
      </c>
      <c r="B74" s="20">
        <v>0.04</v>
      </c>
      <c r="C74" s="3">
        <v>0.1</v>
      </c>
      <c r="D74" s="3">
        <v>12</v>
      </c>
      <c r="E74" s="3">
        <f t="shared" si="135"/>
        <v>7.2000000000000011</v>
      </c>
      <c r="F74" s="21">
        <f t="shared" si="136"/>
        <v>5000</v>
      </c>
      <c r="G74" s="3">
        <f t="shared" si="137"/>
        <v>50</v>
      </c>
      <c r="H74" s="3">
        <f t="shared" si="138"/>
        <v>100</v>
      </c>
      <c r="I74" s="29">
        <v>1.0589999999999999</v>
      </c>
      <c r="J74" s="29">
        <v>5.4400000000000004E-3</v>
      </c>
      <c r="K74" s="26"/>
      <c r="L74" s="9">
        <f t="shared" si="159"/>
        <v>2.4211207639999998E-5</v>
      </c>
      <c r="M74" s="22">
        <f t="shared" si="139"/>
        <v>2.5132741228718349</v>
      </c>
      <c r="N74" s="9">
        <f t="shared" si="140"/>
        <v>5.9476587100138563</v>
      </c>
      <c r="O74" s="9">
        <f t="shared" si="141"/>
        <v>2.8647889756541161</v>
      </c>
      <c r="P74" s="9"/>
      <c r="Q74" s="9">
        <f t="shared" si="142"/>
        <v>1.2566370614359172E-3</v>
      </c>
      <c r="R74" s="9">
        <f t="shared" si="143"/>
        <v>0.56548667764616278</v>
      </c>
      <c r="S74" s="9">
        <f t="shared" si="144"/>
        <v>2.1205750411731105E-3</v>
      </c>
      <c r="T74" s="9">
        <f t="shared" si="160"/>
        <v>1.1991569347323572</v>
      </c>
      <c r="U74" s="23">
        <f t="shared" si="145"/>
        <v>2.3876595913901659</v>
      </c>
      <c r="V74" s="9">
        <f t="shared" si="146"/>
        <v>23.954015665091458</v>
      </c>
      <c r="W74" s="9">
        <f t="shared" si="147"/>
        <v>0.30057590763341896</v>
      </c>
      <c r="X74" s="9">
        <f t="shared" si="148"/>
        <v>0.28624619703243454</v>
      </c>
      <c r="Y74" s="9">
        <f t="shared" si="149"/>
        <v>251.32741228718351</v>
      </c>
      <c r="Z74" s="9">
        <f t="shared" si="150"/>
        <v>26.467289787963292</v>
      </c>
      <c r="AA74" s="9">
        <f t="shared" si="151"/>
        <v>0.27203389760270785</v>
      </c>
      <c r="AB74" s="9">
        <f t="shared" si="152"/>
        <v>5.0265482457436699</v>
      </c>
      <c r="AC74" s="9">
        <f t="shared" si="153"/>
        <v>1.432394487827058</v>
      </c>
      <c r="AD74" s="9">
        <f t="shared" si="154"/>
        <v>27.66644672269565</v>
      </c>
      <c r="AE74" s="9">
        <f t="shared" si="155"/>
        <v>0.26024303273082106</v>
      </c>
      <c r="AH74" s="3">
        <f t="shared" si="156"/>
        <v>20.788819110281374</v>
      </c>
      <c r="AI74" s="3">
        <f t="shared" si="157"/>
        <v>28.964222318174613</v>
      </c>
      <c r="AJ74" s="3">
        <v>50000</v>
      </c>
      <c r="AK74" s="3">
        <f t="shared" si="158"/>
        <v>5000000</v>
      </c>
    </row>
    <row r="75" spans="1:38" x14ac:dyDescent="0.2">
      <c r="A75" s="2">
        <v>76</v>
      </c>
      <c r="B75" s="20">
        <v>0.04</v>
      </c>
      <c r="C75" s="3">
        <v>0.1</v>
      </c>
      <c r="D75" s="3">
        <v>10</v>
      </c>
      <c r="E75" s="3">
        <f t="shared" si="135"/>
        <v>5</v>
      </c>
      <c r="F75" s="21">
        <f t="shared" si="136"/>
        <v>5000</v>
      </c>
      <c r="G75" s="3">
        <f t="shared" si="137"/>
        <v>50</v>
      </c>
      <c r="H75" s="3">
        <f t="shared" si="138"/>
        <v>100</v>
      </c>
      <c r="I75" s="29">
        <v>0.91269999999999996</v>
      </c>
      <c r="J75" s="29">
        <v>5.4599999999999996E-3</v>
      </c>
      <c r="K75" s="26"/>
      <c r="L75" s="9">
        <f t="shared" si="159"/>
        <v>1.6857367915999998E-5</v>
      </c>
      <c r="M75" s="22">
        <f t="shared" si="139"/>
        <v>2.5132741228718349</v>
      </c>
      <c r="N75" s="9">
        <f t="shared" si="140"/>
        <v>5.9321241903420781</v>
      </c>
      <c r="O75" s="9">
        <f t="shared" si="141"/>
        <v>1.9894367886486914</v>
      </c>
      <c r="P75" s="9"/>
      <c r="Q75" s="9">
        <f t="shared" si="142"/>
        <v>1.2566370614359172E-3</v>
      </c>
      <c r="R75" s="9">
        <f t="shared" si="143"/>
        <v>0.56548667764616278</v>
      </c>
      <c r="S75" s="9">
        <f t="shared" si="144"/>
        <v>2.1205750411731105E-3</v>
      </c>
      <c r="T75" s="9">
        <f t="shared" si="160"/>
        <v>1.1991569347323572</v>
      </c>
      <c r="U75" s="23">
        <f t="shared" si="145"/>
        <v>1.5123074043847415</v>
      </c>
      <c r="V75" s="9">
        <f t="shared" si="146"/>
        <v>20.644787627506112</v>
      </c>
      <c r="W75" s="9">
        <f t="shared" si="147"/>
        <v>0.24219188350178245</v>
      </c>
      <c r="X75" s="9">
        <f t="shared" si="148"/>
        <v>0.22889638754364347</v>
      </c>
      <c r="Y75" s="9">
        <f t="shared" si="149"/>
        <v>251.32741228718351</v>
      </c>
      <c r="Z75" s="9">
        <f t="shared" si="150"/>
        <v>23.158061750377946</v>
      </c>
      <c r="AA75" s="9">
        <f t="shared" si="151"/>
        <v>0.21590753379515445</v>
      </c>
      <c r="AB75" s="9">
        <f t="shared" si="152"/>
        <v>5.0265482457436699</v>
      </c>
      <c r="AC75" s="9">
        <f t="shared" si="153"/>
        <v>0.99471839432434572</v>
      </c>
      <c r="AD75" s="9">
        <f t="shared" si="154"/>
        <v>24.357218685110304</v>
      </c>
      <c r="AE75" s="9">
        <f t="shared" si="155"/>
        <v>0.20527795330985496</v>
      </c>
      <c r="AH75" s="3">
        <f t="shared" si="156"/>
        <v>20.788819110281374</v>
      </c>
      <c r="AI75" s="3">
        <f t="shared" si="157"/>
        <v>28.964222318174613</v>
      </c>
      <c r="AJ75" s="3">
        <v>50000</v>
      </c>
      <c r="AK75" s="3">
        <f t="shared" si="158"/>
        <v>5000000</v>
      </c>
    </row>
    <row r="76" spans="1:38" x14ac:dyDescent="0.2">
      <c r="A76" s="2">
        <v>77</v>
      </c>
      <c r="B76" s="20">
        <v>0.04</v>
      </c>
      <c r="C76" s="3">
        <v>0.1</v>
      </c>
      <c r="D76" s="3">
        <v>8</v>
      </c>
      <c r="E76" s="3">
        <f t="shared" si="135"/>
        <v>3.2</v>
      </c>
      <c r="F76" s="21">
        <f t="shared" si="136"/>
        <v>5000</v>
      </c>
      <c r="G76" s="3">
        <f t="shared" si="137"/>
        <v>50</v>
      </c>
      <c r="H76" s="3">
        <f t="shared" si="138"/>
        <v>100</v>
      </c>
      <c r="I76" s="29">
        <v>0.77300000000000002</v>
      </c>
      <c r="J76" s="29">
        <v>5.6800000000000002E-3</v>
      </c>
      <c r="K76" s="26"/>
      <c r="L76" s="9">
        <f t="shared" si="159"/>
        <v>9.8352803600000013E-6</v>
      </c>
      <c r="M76" s="22">
        <f t="shared" si="139"/>
        <v>2.5132741228718349</v>
      </c>
      <c r="N76" s="9">
        <f t="shared" si="140"/>
        <v>6.5071861357696976</v>
      </c>
      <c r="O76" s="9">
        <f t="shared" si="141"/>
        <v>1.2732395447351625</v>
      </c>
      <c r="P76" s="9"/>
      <c r="Q76" s="9">
        <f t="shared" si="142"/>
        <v>1.2566370614359172E-3</v>
      </c>
      <c r="R76" s="9">
        <f t="shared" si="143"/>
        <v>0.56548667764616278</v>
      </c>
      <c r="S76" s="9">
        <f t="shared" si="144"/>
        <v>2.1205750411731105E-3</v>
      </c>
      <c r="T76" s="9">
        <f t="shared" si="160"/>
        <v>1.1991569347323572</v>
      </c>
      <c r="U76" s="23">
        <f t="shared" si="145"/>
        <v>0.79611016047121275</v>
      </c>
      <c r="V76" s="9">
        <f t="shared" si="146"/>
        <v>17.484848072819357</v>
      </c>
      <c r="W76" s="9">
        <f t="shared" si="147"/>
        <v>0.1830156022330261</v>
      </c>
      <c r="X76" s="9">
        <f t="shared" si="148"/>
        <v>0.17126948952896459</v>
      </c>
      <c r="Y76" s="9">
        <f t="shared" si="149"/>
        <v>251.32741228718351</v>
      </c>
      <c r="Z76" s="9">
        <f t="shared" si="150"/>
        <v>19.998122195691192</v>
      </c>
      <c r="AA76" s="9">
        <f t="shared" si="151"/>
        <v>0.16001502384506253</v>
      </c>
      <c r="AB76" s="9">
        <f t="shared" si="152"/>
        <v>5.0265482457436699</v>
      </c>
      <c r="AC76" s="9">
        <f t="shared" si="153"/>
        <v>0.63661977236758127</v>
      </c>
      <c r="AD76" s="9">
        <f t="shared" si="154"/>
        <v>21.197279130423549</v>
      </c>
      <c r="AE76" s="9">
        <f t="shared" si="155"/>
        <v>0.15096277122695323</v>
      </c>
      <c r="AH76" s="3">
        <f t="shared" si="156"/>
        <v>20.788819110281374</v>
      </c>
      <c r="AI76" s="3">
        <f t="shared" si="157"/>
        <v>28.964222318174613</v>
      </c>
      <c r="AJ76" s="3">
        <v>50000</v>
      </c>
      <c r="AK76" s="3">
        <f t="shared" si="158"/>
        <v>5000000</v>
      </c>
    </row>
    <row r="77" spans="1:38" x14ac:dyDescent="0.2">
      <c r="A77" s="2">
        <v>78</v>
      </c>
      <c r="B77" s="20">
        <v>0.04</v>
      </c>
      <c r="C77" s="3">
        <v>0.1</v>
      </c>
      <c r="D77" s="3">
        <v>6</v>
      </c>
      <c r="E77" s="3">
        <f t="shared" si="135"/>
        <v>1.8000000000000003</v>
      </c>
      <c r="F77" s="21">
        <f t="shared" si="136"/>
        <v>5000</v>
      </c>
      <c r="G77" s="3">
        <f t="shared" si="137"/>
        <v>50</v>
      </c>
      <c r="H77" s="3">
        <f t="shared" si="138"/>
        <v>100</v>
      </c>
      <c r="I77" s="29">
        <v>0.625</v>
      </c>
      <c r="J77" s="29">
        <v>6.0400000000000002E-3</v>
      </c>
      <c r="K77" s="26"/>
      <c r="L77" s="9">
        <f t="shared" si="159"/>
        <v>2.3959893199999998E-6</v>
      </c>
      <c r="M77" s="22">
        <f t="shared" si="139"/>
        <v>2.5132741228718349</v>
      </c>
      <c r="N77" s="9">
        <f t="shared" si="140"/>
        <v>15.025108709583066</v>
      </c>
      <c r="O77" s="9">
        <f t="shared" si="141"/>
        <v>0.71619724391352901</v>
      </c>
      <c r="P77" s="9"/>
      <c r="Q77" s="9">
        <f t="shared" si="142"/>
        <v>1.2566370614359172E-3</v>
      </c>
      <c r="R77" s="9">
        <f t="shared" si="143"/>
        <v>0.56548667764616278</v>
      </c>
      <c r="S77" s="9">
        <f t="shared" si="144"/>
        <v>2.1205750411731105E-3</v>
      </c>
      <c r="T77" s="9">
        <f t="shared" si="160"/>
        <v>1.1991569347323572</v>
      </c>
      <c r="U77" s="23">
        <f t="shared" si="145"/>
        <v>0.23906785964957919</v>
      </c>
      <c r="V77" s="9">
        <f t="shared" si="146"/>
        <v>14.137166941154071</v>
      </c>
      <c r="W77" s="9">
        <f t="shared" si="147"/>
        <v>0.12732395447351627</v>
      </c>
      <c r="X77" s="9">
        <f t="shared" si="148"/>
        <v>0.11736841335427012</v>
      </c>
      <c r="Y77" s="9">
        <f t="shared" si="149"/>
        <v>251.32741228718351</v>
      </c>
      <c r="Z77" s="9">
        <f t="shared" si="150"/>
        <v>16.650441064025905</v>
      </c>
      <c r="AA77" s="9">
        <f t="shared" si="151"/>
        <v>0.10810524436430627</v>
      </c>
      <c r="AB77" s="9">
        <f t="shared" si="152"/>
        <v>5.0265482457436699</v>
      </c>
      <c r="AC77" s="9">
        <f t="shared" si="153"/>
        <v>0.35809862195676451</v>
      </c>
      <c r="AD77" s="9">
        <f t="shared" si="154"/>
        <v>17.849597998758263</v>
      </c>
      <c r="AE77" s="9">
        <f t="shared" si="155"/>
        <v>0.10084260721867351</v>
      </c>
      <c r="AH77" s="3">
        <f t="shared" si="156"/>
        <v>20.788819110281374</v>
      </c>
      <c r="AI77" s="3">
        <f t="shared" si="157"/>
        <v>28.964222318174613</v>
      </c>
      <c r="AJ77" s="3">
        <v>50000</v>
      </c>
      <c r="AK77" s="3">
        <f t="shared" si="158"/>
        <v>5000000</v>
      </c>
    </row>
    <row r="78" spans="1:38" x14ac:dyDescent="0.2">
      <c r="A78" s="2">
        <v>79</v>
      </c>
      <c r="B78" s="20">
        <v>0.04</v>
      </c>
      <c r="C78" s="3">
        <v>0.1</v>
      </c>
      <c r="D78" s="3">
        <v>4</v>
      </c>
      <c r="E78" s="3">
        <f t="shared" si="135"/>
        <v>0.8</v>
      </c>
      <c r="F78" s="21">
        <f t="shared" si="136"/>
        <v>5000</v>
      </c>
      <c r="G78" s="3">
        <f t="shared" si="137"/>
        <v>50</v>
      </c>
      <c r="H78" s="3">
        <f t="shared" si="138"/>
        <v>100</v>
      </c>
      <c r="I78" s="29">
        <v>0.46660000000000001</v>
      </c>
      <c r="J78" s="29">
        <v>6.7000000000000002E-3</v>
      </c>
      <c r="K78" s="26"/>
      <c r="L78" s="9" t="str">
        <f t="shared" si="159"/>
        <v/>
      </c>
      <c r="M78" s="22">
        <f t="shared" si="139"/>
        <v>2.5132741228718349</v>
      </c>
      <c r="N78" s="9" t="e">
        <f t="shared" si="140"/>
        <v>#VALUE!</v>
      </c>
      <c r="O78" s="9">
        <f t="shared" si="141"/>
        <v>0.31830988618379064</v>
      </c>
      <c r="P78" s="9"/>
      <c r="Q78" s="9">
        <f t="shared" si="142"/>
        <v>1.2566370614359172E-3</v>
      </c>
      <c r="R78" s="9">
        <f t="shared" si="143"/>
        <v>0.56548667764616278</v>
      </c>
      <c r="S78" s="9">
        <f t="shared" si="144"/>
        <v>2.1205750411731105E-3</v>
      </c>
      <c r="T78" s="9">
        <f t="shared" si="160"/>
        <v>1.1991569347323572</v>
      </c>
      <c r="U78" s="23">
        <f t="shared" si="145"/>
        <v>-0.15881949808015919</v>
      </c>
      <c r="V78" s="9">
        <f t="shared" si="146"/>
        <v>10.554243351587983</v>
      </c>
      <c r="W78" s="9">
        <f t="shared" si="147"/>
        <v>7.5798896552791026E-2</v>
      </c>
      <c r="X78" s="9">
        <f t="shared" si="148"/>
        <v>6.8065409201719412E-2</v>
      </c>
      <c r="Y78" s="9">
        <f t="shared" si="149"/>
        <v>251.32741228718351</v>
      </c>
      <c r="Z78" s="9">
        <f t="shared" si="150"/>
        <v>13.067517474459818</v>
      </c>
      <c r="AA78" s="9">
        <f t="shared" si="151"/>
        <v>6.1220503554985317E-2</v>
      </c>
      <c r="AB78" s="9">
        <f t="shared" si="152"/>
        <v>5.0265482457436699</v>
      </c>
      <c r="AC78" s="9">
        <f t="shared" si="153"/>
        <v>0.15915494309189532</v>
      </c>
      <c r="AD78" s="9">
        <f t="shared" si="154"/>
        <v>14.266674409192175</v>
      </c>
      <c r="AE78" s="9">
        <f t="shared" si="155"/>
        <v>5.6074735923359355E-2</v>
      </c>
      <c r="AH78" s="3">
        <f t="shared" si="156"/>
        <v>20.788819110281374</v>
      </c>
      <c r="AI78" s="3">
        <f t="shared" si="157"/>
        <v>28.964222318174613</v>
      </c>
      <c r="AJ78" s="3">
        <v>50000</v>
      </c>
      <c r="AK78" s="3">
        <f t="shared" si="158"/>
        <v>5000000</v>
      </c>
    </row>
    <row r="79" spans="1:38" x14ac:dyDescent="0.2">
      <c r="A79" s="1"/>
      <c r="B79" s="20"/>
      <c r="C79" s="3"/>
      <c r="D79" s="3"/>
      <c r="E79" s="3"/>
      <c r="F79" s="21"/>
      <c r="G79" s="3"/>
      <c r="H79" s="3"/>
      <c r="I79" s="29"/>
      <c r="J79" s="29"/>
      <c r="K79" s="26"/>
      <c r="L79" s="9" t="str">
        <f t="shared" si="159"/>
        <v/>
      </c>
      <c r="M79" s="22" t="str">
        <f t="shared" si="139"/>
        <v/>
      </c>
      <c r="N79" s="9" t="str">
        <f t="shared" si="140"/>
        <v/>
      </c>
      <c r="O79" s="9" t="str">
        <f t="shared" si="141"/>
        <v/>
      </c>
      <c r="P79" s="9"/>
      <c r="Q79" s="9"/>
      <c r="R79" s="9"/>
      <c r="S79" s="9"/>
      <c r="T79" s="9"/>
      <c r="U79" s="23"/>
      <c r="V79" s="9"/>
      <c r="W79" s="9"/>
      <c r="X79" s="9"/>
      <c r="Y79" s="9"/>
      <c r="Z79" s="9"/>
      <c r="AA79" s="9"/>
      <c r="AB79" s="9"/>
      <c r="AC79" s="9"/>
      <c r="AD79" s="9"/>
      <c r="AE79" s="9"/>
      <c r="AH79" s="3"/>
      <c r="AI79" s="3"/>
      <c r="AJ79" s="3"/>
      <c r="AK79" s="3" t="str">
        <f t="shared" si="158"/>
        <v/>
      </c>
    </row>
    <row r="80" spans="1:38" s="9" customFormat="1" x14ac:dyDescent="0.2">
      <c r="A80" s="2">
        <v>81</v>
      </c>
      <c r="B80" s="20">
        <v>0.04</v>
      </c>
      <c r="C80" s="3">
        <v>0.5</v>
      </c>
      <c r="D80" s="3">
        <v>20</v>
      </c>
      <c r="E80" s="3">
        <f>0.5*C80*D80*D80</f>
        <v>100</v>
      </c>
      <c r="F80" s="21">
        <f t="shared" ref="F80:F89" si="161">AK80/1000</f>
        <v>5000</v>
      </c>
      <c r="G80" s="3">
        <f t="shared" ref="G80:G89" si="162">AJ80/1000</f>
        <v>50</v>
      </c>
      <c r="H80" s="3">
        <f t="shared" ref="H80:H89" si="163">AK80/AJ80</f>
        <v>100</v>
      </c>
      <c r="I80" s="29">
        <v>5.952</v>
      </c>
      <c r="J80" s="29">
        <v>2.196E-2</v>
      </c>
      <c r="K80" s="26"/>
      <c r="L80" s="9">
        <f t="shared" si="159"/>
        <v>2.7016020128000002E-4</v>
      </c>
      <c r="M80" s="22">
        <f t="shared" si="139"/>
        <v>2.5132741228718349</v>
      </c>
      <c r="N80" s="9">
        <f t="shared" si="140"/>
        <v>7.4030149167943344</v>
      </c>
      <c r="O80" s="9">
        <f t="shared" si="141"/>
        <v>39.78873577297383</v>
      </c>
      <c r="Q80" s="9">
        <f t="shared" ref="Q80:Q89" si="164">PI()*B80^2/4</f>
        <v>1.2566370614359172E-3</v>
      </c>
      <c r="R80" s="9">
        <f t="shared" ref="R80:R89" si="165">9*G80*Q80</f>
        <v>0.56548667764616278</v>
      </c>
      <c r="S80" s="9">
        <f t="shared" ref="S80:S89" si="166">0.75*R80/(F80*B80)</f>
        <v>2.1205750411731105E-3</v>
      </c>
      <c r="T80" s="9">
        <f t="shared" si="160"/>
        <v>1.1991569347323572</v>
      </c>
      <c r="U80" s="23">
        <f t="shared" ref="U80:U89" si="167">(E80-T80)/M80</f>
        <v>39.311606388709876</v>
      </c>
      <c r="V80" s="9">
        <f t="shared" ref="V80:V89" si="168">9*PI()*B80^3*I80*G80*1000/4</f>
        <v>134.63106821399845</v>
      </c>
      <c r="W80" s="9">
        <f t="shared" ref="W80:W89" si="169">E80/V80</f>
        <v>0.74277060508090331</v>
      </c>
      <c r="X80" s="9">
        <f t="shared" ref="X80:X89" si="170">E80/(V80+T80)</f>
        <v>0.73621316529883118</v>
      </c>
      <c r="Y80" s="9">
        <f t="shared" ref="Y80:Y89" si="171">1000*F80*PI()*B80^3/4</f>
        <v>251.32741228718351</v>
      </c>
      <c r="Z80" s="9">
        <f t="shared" ref="Z80:Z89" si="172">V80+$AG$2*Y80</f>
        <v>137.1443423368703</v>
      </c>
      <c r="AA80" s="9">
        <f t="shared" ref="AA80:AA89" si="173">E80/Z80</f>
        <v>0.72915877021283215</v>
      </c>
      <c r="AB80" s="9">
        <f t="shared" ref="AB80:AB89" si="174">M80+$AG$2*Y80</f>
        <v>5.0265482457436699</v>
      </c>
      <c r="AC80" s="9">
        <f t="shared" ref="AC80:AC89" si="175">E80/AB80</f>
        <v>19.894367886486915</v>
      </c>
      <c r="AD80" s="9">
        <f t="shared" ref="AD80:AD89" si="176">V80+T80+$AG$2*Y80</f>
        <v>138.34349927160264</v>
      </c>
      <c r="AE80" s="9">
        <f t="shared" ref="AE80:AE89" si="177">E80/AD80</f>
        <v>0.722838445799865</v>
      </c>
      <c r="AH80" s="3">
        <f t="shared" ref="AH80:AH89" si="178">IF(AK80&gt;0,(AK80*0.17287/2000)^0.5,"")</f>
        <v>20.788819110281374</v>
      </c>
      <c r="AI80" s="3">
        <f t="shared" ref="AI80:AI89" si="179">IF(AK80&gt;0,(AK80/2.98/2000)^0.5,"")</f>
        <v>28.964222318174613</v>
      </c>
      <c r="AJ80" s="3">
        <v>50000</v>
      </c>
      <c r="AK80" s="3">
        <f t="shared" si="158"/>
        <v>5000000</v>
      </c>
    </row>
    <row r="81" spans="1:38" s="9" customFormat="1" x14ac:dyDescent="0.2">
      <c r="A81" s="2" t="s">
        <v>51</v>
      </c>
      <c r="B81" s="20">
        <v>0.04</v>
      </c>
      <c r="C81" s="3">
        <v>0.5</v>
      </c>
      <c r="D81" s="3">
        <v>20</v>
      </c>
      <c r="E81" s="3">
        <f t="shared" ref="E81:E89" si="180">0.5*C81*D81*D81</f>
        <v>100</v>
      </c>
      <c r="F81" s="21">
        <f t="shared" si="161"/>
        <v>5000</v>
      </c>
      <c r="G81" s="3">
        <f t="shared" si="162"/>
        <v>50</v>
      </c>
      <c r="H81" s="3">
        <f t="shared" si="163"/>
        <v>100</v>
      </c>
      <c r="I81" s="29">
        <v>5.8470000000000004</v>
      </c>
      <c r="J81" s="29">
        <v>2.1940000000000001E-2</v>
      </c>
      <c r="K81" s="26"/>
      <c r="L81" s="9">
        <f t="shared" si="159"/>
        <v>2.6488232588000004E-4</v>
      </c>
      <c r="M81" s="22">
        <f t="shared" si="139"/>
        <v>2.5132741228718349</v>
      </c>
      <c r="N81" s="9">
        <f t="shared" si="140"/>
        <v>7.5505226456900809</v>
      </c>
      <c r="O81" s="9">
        <f t="shared" si="141"/>
        <v>39.78873577297383</v>
      </c>
      <c r="Q81" s="9">
        <f t="shared" si="164"/>
        <v>1.2566370614359172E-3</v>
      </c>
      <c r="R81" s="9">
        <f t="shared" si="165"/>
        <v>0.56548667764616278</v>
      </c>
      <c r="S81" s="9">
        <f t="shared" si="166"/>
        <v>2.1205750411731105E-3</v>
      </c>
      <c r="T81" s="9">
        <f t="shared" si="160"/>
        <v>1.1991569347323572</v>
      </c>
      <c r="U81" s="23">
        <f t="shared" si="167"/>
        <v>39.311606388709876</v>
      </c>
      <c r="V81" s="9">
        <f t="shared" si="168"/>
        <v>132.25602416788456</v>
      </c>
      <c r="W81" s="9">
        <f t="shared" si="169"/>
        <v>0.75610922549025772</v>
      </c>
      <c r="X81" s="9">
        <f t="shared" si="170"/>
        <v>0.74931523207860762</v>
      </c>
      <c r="Y81" s="9">
        <f t="shared" si="171"/>
        <v>251.32741228718351</v>
      </c>
      <c r="Z81" s="9">
        <f t="shared" si="172"/>
        <v>134.76929829075641</v>
      </c>
      <c r="AA81" s="9">
        <f t="shared" si="173"/>
        <v>0.74200876066191424</v>
      </c>
      <c r="AB81" s="9">
        <f t="shared" si="174"/>
        <v>5.0265482457436699</v>
      </c>
      <c r="AC81" s="9">
        <f t="shared" si="175"/>
        <v>19.894367886486915</v>
      </c>
      <c r="AD81" s="9">
        <f t="shared" si="176"/>
        <v>135.96845522548875</v>
      </c>
      <c r="AE81" s="9">
        <f t="shared" si="177"/>
        <v>0.73546470638473449</v>
      </c>
      <c r="AH81" s="3">
        <f t="shared" si="178"/>
        <v>20.788819110281374</v>
      </c>
      <c r="AI81" s="3">
        <f t="shared" si="179"/>
        <v>28.964222318174613</v>
      </c>
      <c r="AJ81" s="3">
        <v>50000</v>
      </c>
      <c r="AK81" s="3">
        <f t="shared" si="158"/>
        <v>5000000</v>
      </c>
    </row>
    <row r="82" spans="1:38" x14ac:dyDescent="0.2">
      <c r="A82" s="2">
        <v>82</v>
      </c>
      <c r="B82" s="20">
        <v>0.04</v>
      </c>
      <c r="C82" s="3">
        <v>0.5</v>
      </c>
      <c r="D82" s="3">
        <v>18</v>
      </c>
      <c r="E82" s="3">
        <f t="shared" si="180"/>
        <v>81</v>
      </c>
      <c r="F82" s="21">
        <f t="shared" si="161"/>
        <v>5000</v>
      </c>
      <c r="G82" s="3">
        <f t="shared" si="162"/>
        <v>50</v>
      </c>
      <c r="H82" s="3">
        <f t="shared" si="163"/>
        <v>100</v>
      </c>
      <c r="I82" s="29">
        <v>5.0730000000000004</v>
      </c>
      <c r="J82" s="29">
        <v>2.0580000000000001E-2</v>
      </c>
      <c r="K82" s="26"/>
      <c r="L82" s="9">
        <f t="shared" si="159"/>
        <v>2.2597684436000004E-4</v>
      </c>
      <c r="M82" s="22">
        <f t="shared" si="139"/>
        <v>2.5132741228718349</v>
      </c>
      <c r="N82" s="9">
        <f t="shared" si="140"/>
        <v>7.1688761058155341</v>
      </c>
      <c r="O82" s="9">
        <f t="shared" si="141"/>
        <v>32.228875976108803</v>
      </c>
      <c r="P82" s="9"/>
      <c r="Q82" s="9">
        <f t="shared" si="164"/>
        <v>1.2566370614359172E-3</v>
      </c>
      <c r="R82" s="9">
        <f t="shared" si="165"/>
        <v>0.56548667764616278</v>
      </c>
      <c r="S82" s="9">
        <f t="shared" si="166"/>
        <v>2.1205750411731105E-3</v>
      </c>
      <c r="T82" s="9">
        <f t="shared" si="160"/>
        <v>1.1991569347323572</v>
      </c>
      <c r="U82" s="23">
        <f t="shared" si="167"/>
        <v>31.751746591844849</v>
      </c>
      <c r="V82" s="9">
        <f t="shared" si="168"/>
        <v>114.74855662795939</v>
      </c>
      <c r="W82" s="9">
        <f t="shared" si="169"/>
        <v>0.7058912319273889</v>
      </c>
      <c r="X82" s="9">
        <f t="shared" si="170"/>
        <v>0.69859074846011626</v>
      </c>
      <c r="Y82" s="9">
        <f t="shared" si="171"/>
        <v>251.32741228718351</v>
      </c>
      <c r="Z82" s="9">
        <f t="shared" si="172"/>
        <v>117.26183075083122</v>
      </c>
      <c r="AA82" s="9">
        <f t="shared" si="173"/>
        <v>0.69076185730134376</v>
      </c>
      <c r="AB82" s="9">
        <f t="shared" si="174"/>
        <v>5.0265482457436699</v>
      </c>
      <c r="AC82" s="9">
        <f t="shared" si="175"/>
        <v>16.114437988054402</v>
      </c>
      <c r="AD82" s="9">
        <f t="shared" si="176"/>
        <v>118.46098768556358</v>
      </c>
      <c r="AE82" s="9">
        <f t="shared" si="177"/>
        <v>0.68376941288892512</v>
      </c>
      <c r="AH82" s="3">
        <f t="shared" si="178"/>
        <v>20.788819110281374</v>
      </c>
      <c r="AI82" s="3">
        <f t="shared" si="179"/>
        <v>28.964222318174613</v>
      </c>
      <c r="AJ82" s="3">
        <v>50000</v>
      </c>
      <c r="AK82" s="3">
        <f t="shared" si="158"/>
        <v>5000000</v>
      </c>
    </row>
    <row r="83" spans="1:38" x14ac:dyDescent="0.2">
      <c r="A83" s="2">
        <v>83</v>
      </c>
      <c r="B83" s="20">
        <v>0.04</v>
      </c>
      <c r="C83" s="3">
        <v>0.5</v>
      </c>
      <c r="D83" s="3">
        <v>16</v>
      </c>
      <c r="E83" s="3">
        <f t="shared" si="180"/>
        <v>64</v>
      </c>
      <c r="F83" s="21">
        <f t="shared" si="161"/>
        <v>5000</v>
      </c>
      <c r="G83" s="3">
        <f t="shared" si="162"/>
        <v>50</v>
      </c>
      <c r="H83" s="3">
        <f t="shared" si="163"/>
        <v>100</v>
      </c>
      <c r="I83" s="29">
        <v>4.2380000000000004</v>
      </c>
      <c r="J83" s="29">
        <v>1.9259999999999999E-2</v>
      </c>
      <c r="K83" s="26"/>
      <c r="L83" s="9">
        <f t="shared" si="159"/>
        <v>1.8400516856000002E-4</v>
      </c>
      <c r="M83" s="22">
        <f t="shared" si="139"/>
        <v>2.5132741228718349</v>
      </c>
      <c r="N83" s="9">
        <f t="shared" si="140"/>
        <v>6.9563263359236576</v>
      </c>
      <c r="O83" s="9">
        <f t="shared" si="141"/>
        <v>25.464790894703249</v>
      </c>
      <c r="P83" s="9"/>
      <c r="Q83" s="9">
        <f t="shared" si="164"/>
        <v>1.2566370614359172E-3</v>
      </c>
      <c r="R83" s="9">
        <f t="shared" si="165"/>
        <v>0.56548667764616278</v>
      </c>
      <c r="S83" s="9">
        <f t="shared" si="166"/>
        <v>2.1205750411731105E-3</v>
      </c>
      <c r="T83" s="9">
        <f t="shared" si="160"/>
        <v>1.1991569347323572</v>
      </c>
      <c r="U83" s="23">
        <f t="shared" si="167"/>
        <v>24.987661510439299</v>
      </c>
      <c r="V83" s="9">
        <f t="shared" si="168"/>
        <v>95.86130159457754</v>
      </c>
      <c r="W83" s="9">
        <f t="shared" si="169"/>
        <v>0.66763124363439896</v>
      </c>
      <c r="X83" s="9">
        <f t="shared" si="170"/>
        <v>0.65938283179111046</v>
      </c>
      <c r="Y83" s="9">
        <f t="shared" si="171"/>
        <v>251.32741228718351</v>
      </c>
      <c r="Z83" s="9">
        <f t="shared" si="172"/>
        <v>98.374575717449375</v>
      </c>
      <c r="AA83" s="9">
        <f t="shared" si="173"/>
        <v>0.65057459748360447</v>
      </c>
      <c r="AB83" s="9">
        <f t="shared" si="174"/>
        <v>5.0265482457436699</v>
      </c>
      <c r="AC83" s="9">
        <f t="shared" si="175"/>
        <v>12.732395447351625</v>
      </c>
      <c r="AD83" s="9">
        <f t="shared" si="176"/>
        <v>99.573732652181732</v>
      </c>
      <c r="AE83" s="9">
        <f t="shared" si="177"/>
        <v>0.6427397898555901</v>
      </c>
      <c r="AH83" s="3">
        <f t="shared" si="178"/>
        <v>20.788819110281374</v>
      </c>
      <c r="AI83" s="3">
        <f t="shared" si="179"/>
        <v>28.964222318174613</v>
      </c>
      <c r="AJ83" s="3">
        <v>50000</v>
      </c>
      <c r="AK83" s="3">
        <f t="shared" si="158"/>
        <v>5000000</v>
      </c>
    </row>
    <row r="84" spans="1:38" x14ac:dyDescent="0.2">
      <c r="A84" s="2">
        <v>84</v>
      </c>
      <c r="B84" s="20">
        <v>0.04</v>
      </c>
      <c r="C84" s="3">
        <v>0.5</v>
      </c>
      <c r="D84" s="3">
        <v>14</v>
      </c>
      <c r="E84" s="3">
        <f t="shared" si="180"/>
        <v>49</v>
      </c>
      <c r="F84" s="21">
        <f t="shared" si="161"/>
        <v>5000</v>
      </c>
      <c r="G84" s="3">
        <f t="shared" si="162"/>
        <v>50</v>
      </c>
      <c r="H84" s="3">
        <f t="shared" si="163"/>
        <v>100</v>
      </c>
      <c r="I84" s="29">
        <v>3.4695999999999998</v>
      </c>
      <c r="J84" s="29">
        <v>1.77E-2</v>
      </c>
      <c r="K84" s="26"/>
      <c r="L84" s="9">
        <f t="shared" si="159"/>
        <v>1.4538117372799999E-4</v>
      </c>
      <c r="M84" s="22">
        <f t="shared" si="139"/>
        <v>2.5132741228718349</v>
      </c>
      <c r="N84" s="9">
        <f t="shared" si="140"/>
        <v>6.7409003165260239</v>
      </c>
      <c r="O84" s="9">
        <f t="shared" si="141"/>
        <v>19.496480528757175</v>
      </c>
      <c r="P84" s="9"/>
      <c r="Q84" s="9">
        <f t="shared" si="164"/>
        <v>1.2566370614359172E-3</v>
      </c>
      <c r="R84" s="9">
        <f t="shared" si="165"/>
        <v>0.56548667764616278</v>
      </c>
      <c r="S84" s="9">
        <f t="shared" si="166"/>
        <v>2.1205750411731105E-3</v>
      </c>
      <c r="T84" s="9">
        <f t="shared" si="160"/>
        <v>1.1991569347323572</v>
      </c>
      <c r="U84" s="23">
        <f t="shared" si="167"/>
        <v>19.019351144493225</v>
      </c>
      <c r="V84" s="9">
        <f t="shared" si="168"/>
        <v>78.480503070445067</v>
      </c>
      <c r="W84" s="9">
        <f t="shared" si="169"/>
        <v>0.62435889275603895</v>
      </c>
      <c r="X84" s="9">
        <f t="shared" si="170"/>
        <v>0.61496246340428762</v>
      </c>
      <c r="Y84" s="9">
        <f t="shared" si="171"/>
        <v>251.32741228718351</v>
      </c>
      <c r="Z84" s="9">
        <f t="shared" si="172"/>
        <v>80.993777193316902</v>
      </c>
      <c r="AA84" s="9">
        <f t="shared" si="173"/>
        <v>0.6049847494215046</v>
      </c>
      <c r="AB84" s="9">
        <f t="shared" si="174"/>
        <v>5.0265482457436699</v>
      </c>
      <c r="AC84" s="9">
        <f t="shared" si="175"/>
        <v>9.7482402643785875</v>
      </c>
      <c r="AD84" s="9">
        <f t="shared" si="176"/>
        <v>82.192934128049259</v>
      </c>
      <c r="AE84" s="9">
        <f t="shared" si="177"/>
        <v>0.59615830143820359</v>
      </c>
      <c r="AH84" s="3">
        <f t="shared" si="178"/>
        <v>20.788819110281374</v>
      </c>
      <c r="AI84" s="3">
        <f t="shared" si="179"/>
        <v>28.964222318174613</v>
      </c>
      <c r="AJ84" s="3">
        <v>50000</v>
      </c>
      <c r="AK84" s="3">
        <f t="shared" si="158"/>
        <v>5000000</v>
      </c>
    </row>
    <row r="85" spans="1:38" x14ac:dyDescent="0.2">
      <c r="A85" s="2">
        <v>85</v>
      </c>
      <c r="B85" s="20">
        <v>0.04</v>
      </c>
      <c r="C85" s="3">
        <v>0.5</v>
      </c>
      <c r="D85" s="3">
        <v>12</v>
      </c>
      <c r="E85" s="3">
        <f t="shared" si="180"/>
        <v>36</v>
      </c>
      <c r="F85" s="21">
        <f t="shared" si="161"/>
        <v>5000</v>
      </c>
      <c r="G85" s="3">
        <f t="shared" si="162"/>
        <v>50</v>
      </c>
      <c r="H85" s="3">
        <f t="shared" si="163"/>
        <v>100</v>
      </c>
      <c r="I85" s="29">
        <v>2.782</v>
      </c>
      <c r="J85" s="29">
        <v>1.6279999999999999E-2</v>
      </c>
      <c r="K85" s="26"/>
      <c r="L85" s="9">
        <f t="shared" si="159"/>
        <v>1.1081862968E-4</v>
      </c>
      <c r="M85" s="22">
        <f t="shared" si="139"/>
        <v>2.5132741228718349</v>
      </c>
      <c r="N85" s="9">
        <f t="shared" si="140"/>
        <v>6.4971025366319068</v>
      </c>
      <c r="O85" s="9">
        <f t="shared" si="141"/>
        <v>14.323944878270579</v>
      </c>
      <c r="P85" s="9"/>
      <c r="Q85" s="9">
        <f t="shared" si="164"/>
        <v>1.2566370614359172E-3</v>
      </c>
      <c r="R85" s="9">
        <f t="shared" si="165"/>
        <v>0.56548667764616278</v>
      </c>
      <c r="S85" s="9">
        <f t="shared" si="166"/>
        <v>2.1205750411731105E-3</v>
      </c>
      <c r="T85" s="9">
        <f t="shared" si="160"/>
        <v>1.1991569347323572</v>
      </c>
      <c r="U85" s="23">
        <f t="shared" si="167"/>
        <v>13.846815494006629</v>
      </c>
      <c r="V85" s="9">
        <f t="shared" si="168"/>
        <v>62.927357488465006</v>
      </c>
      <c r="W85" s="9">
        <f t="shared" si="169"/>
        <v>0.57208822103485013</v>
      </c>
      <c r="X85" s="9">
        <f t="shared" si="170"/>
        <v>0.56139025056657732</v>
      </c>
      <c r="Y85" s="9">
        <f t="shared" si="171"/>
        <v>251.32741228718351</v>
      </c>
      <c r="Z85" s="9">
        <f t="shared" si="172"/>
        <v>65.44063161133684</v>
      </c>
      <c r="AA85" s="9">
        <f t="shared" si="173"/>
        <v>0.55011693979071274</v>
      </c>
      <c r="AB85" s="9">
        <f t="shared" si="174"/>
        <v>5.0265482457436699</v>
      </c>
      <c r="AC85" s="9">
        <f t="shared" si="175"/>
        <v>7.1619724391352895</v>
      </c>
      <c r="AD85" s="9">
        <f t="shared" si="176"/>
        <v>66.639788546069198</v>
      </c>
      <c r="AE85" s="9">
        <f t="shared" si="177"/>
        <v>0.54021780058789648</v>
      </c>
      <c r="AH85" s="3">
        <f t="shared" si="178"/>
        <v>20.788819110281374</v>
      </c>
      <c r="AI85" s="3">
        <f t="shared" si="179"/>
        <v>28.964222318174613</v>
      </c>
      <c r="AJ85" s="3">
        <v>50000</v>
      </c>
      <c r="AK85" s="3">
        <f t="shared" si="158"/>
        <v>5000000</v>
      </c>
    </row>
    <row r="86" spans="1:38" x14ac:dyDescent="0.2">
      <c r="A86" s="2">
        <v>86</v>
      </c>
      <c r="B86" s="20">
        <v>0.04</v>
      </c>
      <c r="C86" s="3">
        <v>0.5</v>
      </c>
      <c r="D86" s="3">
        <v>10</v>
      </c>
      <c r="E86" s="3">
        <f t="shared" si="180"/>
        <v>25</v>
      </c>
      <c r="F86" s="21">
        <f t="shared" si="161"/>
        <v>5000</v>
      </c>
      <c r="G86" s="3">
        <f t="shared" si="162"/>
        <v>50</v>
      </c>
      <c r="H86" s="3">
        <f t="shared" si="163"/>
        <v>100</v>
      </c>
      <c r="I86" s="29">
        <v>2.1789999999999998</v>
      </c>
      <c r="J86" s="29">
        <v>1.498E-2</v>
      </c>
      <c r="K86" s="26"/>
      <c r="L86" s="9">
        <f t="shared" si="159"/>
        <v>8.0508545239999982E-5</v>
      </c>
      <c r="M86" s="22">
        <f t="shared" si="139"/>
        <v>2.5132741228718349</v>
      </c>
      <c r="N86" s="9">
        <f t="shared" si="140"/>
        <v>6.2105208647041765</v>
      </c>
      <c r="O86" s="9">
        <f t="shared" si="141"/>
        <v>9.9471839432434574</v>
      </c>
      <c r="P86" s="9"/>
      <c r="Q86" s="9">
        <f t="shared" si="164"/>
        <v>1.2566370614359172E-3</v>
      </c>
      <c r="R86" s="9">
        <f t="shared" si="165"/>
        <v>0.56548667764616278</v>
      </c>
      <c r="S86" s="9">
        <f t="shared" si="166"/>
        <v>2.1205750411731105E-3</v>
      </c>
      <c r="T86" s="9">
        <f t="shared" si="160"/>
        <v>1.1991569347323572</v>
      </c>
      <c r="U86" s="23">
        <f t="shared" si="167"/>
        <v>9.4700545589795073</v>
      </c>
      <c r="V86" s="9">
        <f t="shared" si="168"/>
        <v>49.287818823639547</v>
      </c>
      <c r="W86" s="9">
        <f t="shared" si="169"/>
        <v>0.50722471792583035</v>
      </c>
      <c r="X86" s="9">
        <f t="shared" si="170"/>
        <v>0.49517721401354531</v>
      </c>
      <c r="Y86" s="9">
        <f t="shared" si="171"/>
        <v>251.32741228718351</v>
      </c>
      <c r="Z86" s="9">
        <f t="shared" si="172"/>
        <v>51.801092946511382</v>
      </c>
      <c r="AA86" s="9">
        <f t="shared" si="173"/>
        <v>0.48261529975466783</v>
      </c>
      <c r="AB86" s="9">
        <f t="shared" si="174"/>
        <v>5.0265482457436699</v>
      </c>
      <c r="AC86" s="9">
        <f t="shared" si="175"/>
        <v>4.9735919716217287</v>
      </c>
      <c r="AD86" s="9">
        <f t="shared" si="176"/>
        <v>53.000249881243739</v>
      </c>
      <c r="AE86" s="9">
        <f t="shared" si="177"/>
        <v>0.47169588928385886</v>
      </c>
      <c r="AH86" s="3">
        <f t="shared" si="178"/>
        <v>20.788819110281374</v>
      </c>
      <c r="AI86" s="3">
        <f t="shared" si="179"/>
        <v>28.964222318174613</v>
      </c>
      <c r="AJ86" s="3">
        <v>50000</v>
      </c>
      <c r="AK86" s="3">
        <f t="shared" si="158"/>
        <v>5000000</v>
      </c>
    </row>
    <row r="87" spans="1:38" x14ac:dyDescent="0.2">
      <c r="A87" s="2">
        <v>87</v>
      </c>
      <c r="B87" s="20">
        <v>0.04</v>
      </c>
      <c r="C87" s="3">
        <v>0.5</v>
      </c>
      <c r="D87" s="3">
        <v>8</v>
      </c>
      <c r="E87" s="3">
        <f t="shared" si="180"/>
        <v>16</v>
      </c>
      <c r="F87" s="21">
        <f t="shared" si="161"/>
        <v>5000</v>
      </c>
      <c r="G87" s="3">
        <f t="shared" si="162"/>
        <v>50</v>
      </c>
      <c r="H87" s="3">
        <f t="shared" si="163"/>
        <v>100</v>
      </c>
      <c r="I87" s="29">
        <v>1.6419999999999999</v>
      </c>
      <c r="J87" s="29">
        <v>1.366E-2</v>
      </c>
      <c r="K87" s="26"/>
      <c r="L87" s="9">
        <f t="shared" si="159"/>
        <v>5.3515982479999996E-5</v>
      </c>
      <c r="M87" s="22">
        <f t="shared" si="139"/>
        <v>2.5132741228718349</v>
      </c>
      <c r="N87" s="9">
        <f t="shared" si="140"/>
        <v>5.9795221010768218</v>
      </c>
      <c r="O87" s="9">
        <f t="shared" si="141"/>
        <v>6.3661977236758123</v>
      </c>
      <c r="P87" s="9"/>
      <c r="Q87" s="9">
        <f t="shared" si="164"/>
        <v>1.2566370614359172E-3</v>
      </c>
      <c r="R87" s="9">
        <f t="shared" si="165"/>
        <v>0.56548667764616278</v>
      </c>
      <c r="S87" s="9">
        <f t="shared" si="166"/>
        <v>2.1205750411731105E-3</v>
      </c>
      <c r="T87" s="9">
        <f t="shared" si="160"/>
        <v>1.1991569347323572</v>
      </c>
      <c r="U87" s="23">
        <f t="shared" si="167"/>
        <v>5.8890683394118621</v>
      </c>
      <c r="V87" s="9">
        <f t="shared" si="168"/>
        <v>37.141164987799975</v>
      </c>
      <c r="W87" s="9">
        <f t="shared" si="169"/>
        <v>0.4307888566569098</v>
      </c>
      <c r="X87" s="9">
        <f t="shared" si="170"/>
        <v>0.41731522318274838</v>
      </c>
      <c r="Y87" s="9">
        <f t="shared" si="171"/>
        <v>251.32741228718351</v>
      </c>
      <c r="Z87" s="9">
        <f t="shared" si="172"/>
        <v>39.654439110671809</v>
      </c>
      <c r="AA87" s="9">
        <f t="shared" si="173"/>
        <v>0.40348572212421174</v>
      </c>
      <c r="AB87" s="9">
        <f t="shared" si="174"/>
        <v>5.0265482457436699</v>
      </c>
      <c r="AC87" s="9">
        <f t="shared" si="175"/>
        <v>3.1830988618379061</v>
      </c>
      <c r="AD87" s="9">
        <f t="shared" si="176"/>
        <v>40.853596045404167</v>
      </c>
      <c r="AE87" s="9">
        <f t="shared" si="177"/>
        <v>0.39164239011463775</v>
      </c>
      <c r="AH87" s="3">
        <f t="shared" si="178"/>
        <v>20.788819110281374</v>
      </c>
      <c r="AI87" s="3">
        <f t="shared" si="179"/>
        <v>28.964222318174613</v>
      </c>
      <c r="AJ87" s="3">
        <v>50000</v>
      </c>
      <c r="AK87" s="3">
        <f t="shared" si="158"/>
        <v>5000000</v>
      </c>
    </row>
    <row r="88" spans="1:38" x14ac:dyDescent="0.2">
      <c r="A88" s="2">
        <v>88</v>
      </c>
      <c r="B88" s="20">
        <v>0.04</v>
      </c>
      <c r="C88" s="3">
        <v>0.5</v>
      </c>
      <c r="D88" s="3">
        <v>6</v>
      </c>
      <c r="E88" s="3">
        <f t="shared" si="180"/>
        <v>9</v>
      </c>
      <c r="F88" s="21">
        <f t="shared" si="161"/>
        <v>5000</v>
      </c>
      <c r="G88" s="3">
        <f t="shared" si="162"/>
        <v>50</v>
      </c>
      <c r="H88" s="3">
        <f t="shared" si="163"/>
        <v>100</v>
      </c>
      <c r="I88" s="29">
        <v>1.1827000000000001</v>
      </c>
      <c r="J88" s="29">
        <v>1.24E-2</v>
      </c>
      <c r="K88" s="26"/>
      <c r="L88" s="9">
        <f t="shared" si="159"/>
        <v>3.0429047516000005E-5</v>
      </c>
      <c r="M88" s="22">
        <f t="shared" si="139"/>
        <v>2.5132741228718349</v>
      </c>
      <c r="N88" s="9">
        <f t="shared" si="140"/>
        <v>5.9154004050029352</v>
      </c>
      <c r="O88" s="9">
        <f t="shared" si="141"/>
        <v>3.5809862195676447</v>
      </c>
      <c r="P88" s="9"/>
      <c r="Q88" s="9">
        <f t="shared" si="164"/>
        <v>1.2566370614359172E-3</v>
      </c>
      <c r="R88" s="9">
        <f t="shared" si="165"/>
        <v>0.56548667764616278</v>
      </c>
      <c r="S88" s="9">
        <f t="shared" si="166"/>
        <v>2.1205750411731105E-3</v>
      </c>
      <c r="T88" s="9">
        <f t="shared" si="160"/>
        <v>1.1991569347323572</v>
      </c>
      <c r="U88" s="23">
        <f t="shared" si="167"/>
        <v>3.1038568353036946</v>
      </c>
      <c r="V88" s="9">
        <f t="shared" si="168"/>
        <v>26.752043746084677</v>
      </c>
      <c r="W88" s="9">
        <f t="shared" si="169"/>
        <v>0.33642289484208865</v>
      </c>
      <c r="X88" s="9">
        <f t="shared" si="170"/>
        <v>0.32198974572769312</v>
      </c>
      <c r="Y88" s="9">
        <f t="shared" si="171"/>
        <v>251.32741228718351</v>
      </c>
      <c r="Z88" s="9">
        <f t="shared" si="172"/>
        <v>29.265317868956512</v>
      </c>
      <c r="AA88" s="9">
        <f t="shared" si="173"/>
        <v>0.30753125731625292</v>
      </c>
      <c r="AB88" s="9">
        <f t="shared" si="174"/>
        <v>5.0265482457436699</v>
      </c>
      <c r="AC88" s="9">
        <f t="shared" si="175"/>
        <v>1.7904931097838224</v>
      </c>
      <c r="AD88" s="9">
        <f t="shared" si="176"/>
        <v>30.464474803688869</v>
      </c>
      <c r="AE88" s="9">
        <f t="shared" si="177"/>
        <v>0.29542606783788083</v>
      </c>
      <c r="AH88" s="3">
        <f t="shared" si="178"/>
        <v>20.788819110281374</v>
      </c>
      <c r="AI88" s="3">
        <f t="shared" si="179"/>
        <v>28.964222318174613</v>
      </c>
      <c r="AJ88" s="3">
        <v>50000</v>
      </c>
      <c r="AK88" s="3">
        <f t="shared" si="158"/>
        <v>5000000</v>
      </c>
    </row>
    <row r="89" spans="1:38" x14ac:dyDescent="0.2">
      <c r="A89" s="2">
        <v>89</v>
      </c>
      <c r="B89" s="20">
        <v>0.04</v>
      </c>
      <c r="C89" s="3">
        <v>0.5</v>
      </c>
      <c r="D89" s="3">
        <v>4</v>
      </c>
      <c r="E89" s="3">
        <f t="shared" si="180"/>
        <v>4</v>
      </c>
      <c r="F89" s="21">
        <f t="shared" si="161"/>
        <v>5000</v>
      </c>
      <c r="G89" s="3">
        <f t="shared" si="162"/>
        <v>50</v>
      </c>
      <c r="H89" s="3">
        <f t="shared" si="163"/>
        <v>100</v>
      </c>
      <c r="I89" s="29">
        <v>0.84819999999999995</v>
      </c>
      <c r="J89" s="29">
        <v>1.218E-2</v>
      </c>
      <c r="K89" s="26"/>
      <c r="L89" s="9">
        <f t="shared" si="159"/>
        <v>1.3615244455999997E-5</v>
      </c>
      <c r="M89" s="22">
        <f t="shared" si="139"/>
        <v>2.5132741228718349</v>
      </c>
      <c r="N89" s="9">
        <f t="shared" si="140"/>
        <v>5.8757667009603649</v>
      </c>
      <c r="O89" s="9">
        <f t="shared" si="141"/>
        <v>1.5915494309189531</v>
      </c>
      <c r="P89" s="9"/>
      <c r="Q89" s="9">
        <f t="shared" si="164"/>
        <v>1.2566370614359172E-3</v>
      </c>
      <c r="R89" s="9">
        <f t="shared" si="165"/>
        <v>0.56548667764616278</v>
      </c>
      <c r="S89" s="9">
        <f t="shared" si="166"/>
        <v>2.1205750411731105E-3</v>
      </c>
      <c r="T89" s="9">
        <f t="shared" si="160"/>
        <v>1.1991569347323572</v>
      </c>
      <c r="U89" s="23">
        <f t="shared" si="167"/>
        <v>1.1144200466550034</v>
      </c>
      <c r="V89" s="9">
        <f t="shared" si="168"/>
        <v>19.185831999179015</v>
      </c>
      <c r="W89" s="9">
        <f t="shared" si="169"/>
        <v>0.20848717950679255</v>
      </c>
      <c r="X89" s="9">
        <f t="shared" si="170"/>
        <v>0.19622281929944121</v>
      </c>
      <c r="Y89" s="9">
        <f t="shared" si="171"/>
        <v>251.32741228718351</v>
      </c>
      <c r="Z89" s="9">
        <f t="shared" si="172"/>
        <v>21.69910612205085</v>
      </c>
      <c r="AA89" s="9">
        <f t="shared" si="173"/>
        <v>0.18433939064131125</v>
      </c>
      <c r="AB89" s="9">
        <f t="shared" si="174"/>
        <v>5.0265482457436699</v>
      </c>
      <c r="AC89" s="9">
        <f t="shared" si="175"/>
        <v>0.79577471545947653</v>
      </c>
      <c r="AD89" s="9">
        <f t="shared" si="176"/>
        <v>22.898263056783208</v>
      </c>
      <c r="AE89" s="9">
        <f t="shared" si="177"/>
        <v>0.17468573883009306</v>
      </c>
      <c r="AH89" s="3">
        <f t="shared" si="178"/>
        <v>20.788819110281374</v>
      </c>
      <c r="AI89" s="3">
        <f t="shared" si="179"/>
        <v>28.964222318174613</v>
      </c>
      <c r="AJ89" s="3">
        <v>50000</v>
      </c>
      <c r="AK89" s="3">
        <f t="shared" si="158"/>
        <v>5000000</v>
      </c>
    </row>
    <row r="90" spans="1:38" x14ac:dyDescent="0.2">
      <c r="A90" s="5"/>
      <c r="B90" s="5"/>
      <c r="C90" s="5"/>
      <c r="D90" s="5"/>
      <c r="E90" s="5"/>
      <c r="F90" s="5"/>
      <c r="G90" s="5"/>
      <c r="H90" s="5"/>
      <c r="L90" s="9" t="str">
        <f t="shared" si="159"/>
        <v/>
      </c>
      <c r="M90" s="22" t="str">
        <f t="shared" si="139"/>
        <v/>
      </c>
      <c r="N90" s="9" t="str">
        <f t="shared" si="140"/>
        <v/>
      </c>
      <c r="O90" s="9" t="str">
        <f t="shared" si="141"/>
        <v/>
      </c>
      <c r="P90" s="9"/>
      <c r="Q90" s="9"/>
      <c r="R90" s="9"/>
      <c r="S90" s="9"/>
      <c r="T90" s="9"/>
      <c r="U90" s="23"/>
      <c r="V90" s="9"/>
      <c r="W90" s="9"/>
      <c r="X90" s="9"/>
      <c r="Y90" s="9"/>
      <c r="Z90" s="9"/>
      <c r="AA90" s="9"/>
      <c r="AB90" s="9"/>
      <c r="AC90" s="9"/>
      <c r="AD90" s="9"/>
      <c r="AE90" s="9"/>
      <c r="AI90" s="9"/>
      <c r="AJ90" s="3"/>
      <c r="AK90" s="9"/>
      <c r="AL90" s="9" t="str">
        <f>IF(J90&gt;0,D90/#REF!/J90,"")</f>
        <v/>
      </c>
    </row>
    <row r="91" spans="1:38" x14ac:dyDescent="0.2">
      <c r="A91" s="6" t="s">
        <v>43</v>
      </c>
      <c r="B91" s="6" t="s">
        <v>19</v>
      </c>
      <c r="C91" s="6" t="s">
        <v>20</v>
      </c>
      <c r="D91" s="6" t="s">
        <v>1</v>
      </c>
      <c r="E91" s="6"/>
      <c r="F91" s="6" t="s">
        <v>45</v>
      </c>
      <c r="G91" s="6" t="s">
        <v>4</v>
      </c>
      <c r="H91" s="6" t="s">
        <v>34</v>
      </c>
      <c r="I91" s="29" t="s">
        <v>5</v>
      </c>
      <c r="L91" s="9" t="str">
        <f t="shared" si="159"/>
        <v/>
      </c>
      <c r="M91" s="22" t="str">
        <f t="shared" si="139"/>
        <v/>
      </c>
      <c r="N91" s="9" t="str">
        <f t="shared" si="140"/>
        <v/>
      </c>
      <c r="O91" s="9" t="str">
        <f t="shared" si="141"/>
        <v/>
      </c>
      <c r="P91" s="9"/>
      <c r="Q91" s="9"/>
      <c r="R91" s="9"/>
      <c r="S91" s="9"/>
      <c r="T91" s="9"/>
      <c r="U91" s="23"/>
      <c r="V91" s="9"/>
      <c r="W91" s="9"/>
      <c r="X91" s="9"/>
      <c r="Y91" s="9"/>
      <c r="Z91" s="9"/>
      <c r="AA91" s="9"/>
      <c r="AB91" s="9"/>
      <c r="AC91" s="9"/>
      <c r="AD91" s="9"/>
      <c r="AE91" s="9"/>
      <c r="AI91" s="9"/>
      <c r="AJ91" s="3"/>
      <c r="AK91" s="9"/>
      <c r="AL91" s="9" t="str">
        <f>IF(J91&gt;0,D91/#REF!/J91,"")</f>
        <v/>
      </c>
    </row>
    <row r="92" spans="1:38" x14ac:dyDescent="0.2">
      <c r="A92" s="10"/>
      <c r="B92" s="10"/>
      <c r="C92" s="10"/>
      <c r="D92" s="10"/>
      <c r="E92" s="10"/>
      <c r="F92" s="11" t="s">
        <v>16</v>
      </c>
      <c r="G92" s="10"/>
      <c r="H92" s="10"/>
      <c r="I92" s="30"/>
      <c r="L92" s="9" t="str">
        <f t="shared" si="159"/>
        <v/>
      </c>
      <c r="M92" s="22" t="str">
        <f t="shared" si="139"/>
        <v/>
      </c>
      <c r="N92" s="9" t="str">
        <f t="shared" si="140"/>
        <v/>
      </c>
      <c r="O92" s="9" t="str">
        <f t="shared" si="141"/>
        <v/>
      </c>
      <c r="P92" s="9"/>
      <c r="Q92" s="9"/>
      <c r="R92" s="9"/>
      <c r="S92" s="9"/>
      <c r="T92" s="9"/>
      <c r="U92" s="23"/>
      <c r="V92" s="9"/>
      <c r="W92" s="9"/>
      <c r="X92" s="9"/>
      <c r="Y92" s="9"/>
      <c r="Z92" s="9"/>
      <c r="AA92" s="9"/>
      <c r="AB92" s="9"/>
      <c r="AC92" s="9"/>
      <c r="AD92" s="9"/>
      <c r="AE92" s="9"/>
      <c r="AI92" s="9"/>
      <c r="AJ92" s="3"/>
      <c r="AK92" s="9"/>
      <c r="AL92" s="9" t="str">
        <f>IF(J92&gt;0,D92/#REF!/J92,"")</f>
        <v/>
      </c>
    </row>
    <row r="93" spans="1:38" x14ac:dyDescent="0.2">
      <c r="A93" s="2">
        <v>221</v>
      </c>
      <c r="B93" s="20">
        <v>0.04</v>
      </c>
      <c r="C93" s="3">
        <v>0.75</v>
      </c>
      <c r="D93" s="3">
        <v>20</v>
      </c>
      <c r="E93" s="3">
        <f t="shared" ref="E93:E101" si="181">0.5*C93*D93*D93</f>
        <v>150</v>
      </c>
      <c r="F93" s="21">
        <f t="shared" ref="F93:F101" si="182">AK93/1000</f>
        <v>7500</v>
      </c>
      <c r="G93" s="3">
        <f t="shared" ref="G93:G111" si="183">AJ93/1000</f>
        <v>75</v>
      </c>
      <c r="H93" s="3">
        <f t="shared" ref="H93:H101" si="184">AK93/AJ93</f>
        <v>100</v>
      </c>
      <c r="I93" s="29">
        <v>5.9610000000000003</v>
      </c>
      <c r="J93" s="29">
        <v>2.1940000000000001E-2</v>
      </c>
      <c r="K93" s="26"/>
      <c r="L93" s="9">
        <f t="shared" si="159"/>
        <v>2.7061259059999999E-4</v>
      </c>
      <c r="M93" s="22">
        <f t="shared" si="139"/>
        <v>3.7699111843077522</v>
      </c>
      <c r="N93" s="9">
        <f t="shared" si="140"/>
        <v>7.3906391257170139</v>
      </c>
      <c r="O93" s="9">
        <f t="shared" si="141"/>
        <v>39.78873577297383</v>
      </c>
      <c r="P93" s="9"/>
      <c r="Q93" s="9">
        <f t="shared" ref="Q93:Q101" si="185">PI()*B93^2/4</f>
        <v>1.2566370614359172E-3</v>
      </c>
      <c r="R93" s="9">
        <f t="shared" ref="R93:R101" si="186">9*G93*Q93</f>
        <v>0.84823001646924412</v>
      </c>
      <c r="S93" s="9">
        <f t="shared" ref="S93:S101" si="187">0.75*R93/(F93*B93)</f>
        <v>2.12057504117311E-3</v>
      </c>
      <c r="T93" s="9">
        <f t="shared" si="160"/>
        <v>1.7987354020985351</v>
      </c>
      <c r="U93" s="23">
        <f t="shared" ref="U93:U101" si="188">(E93-T93)/M93</f>
        <v>39.311606388709876</v>
      </c>
      <c r="V93" s="9">
        <f t="shared" ref="V93:V101" si="189">9*PI()*B93^3*I93*G93*1000/4</f>
        <v>202.25196512692662</v>
      </c>
      <c r="W93" s="9">
        <f t="shared" ref="W93:W101" si="190">E93/V93</f>
        <v>0.7416491597788184</v>
      </c>
      <c r="X93" s="9">
        <f t="shared" ref="X93:X101" si="191">E93/(V93+T93)</f>
        <v>0.73511141893219456</v>
      </c>
      <c r="Y93" s="9">
        <f t="shared" ref="Y93:Y101" si="192">1000*F93*PI()*B93^3/4</f>
        <v>376.9911184307752</v>
      </c>
      <c r="Z93" s="9">
        <f t="shared" ref="Z93:Z101" si="193">V93+$AG$2*Y93</f>
        <v>206.02187631123437</v>
      </c>
      <c r="AA93" s="9">
        <f t="shared" ref="AA93:AA101" si="194">E93/Z93</f>
        <v>0.72807802106120567</v>
      </c>
      <c r="AB93" s="9">
        <f t="shared" ref="AB93:AB101" si="195">M93+$AG$2*Y93</f>
        <v>7.5398223686155044</v>
      </c>
      <c r="AC93" s="9">
        <f t="shared" ref="AC93:AC101" si="196">E93/AB93</f>
        <v>19.894367886486915</v>
      </c>
      <c r="AD93" s="9">
        <f t="shared" ref="AD93:AD101" si="197">V93+T93+$AG$2*Y93</f>
        <v>207.82061171333291</v>
      </c>
      <c r="AE93" s="9">
        <f t="shared" ref="AE93:AE101" si="198">E93/AD93</f>
        <v>0.72177633759883997</v>
      </c>
      <c r="AH93" s="3">
        <f t="shared" ref="AH93:AH101" si="199">IF(AK93&gt;0,(AK93*0.17287/2000)^0.5,"")</f>
        <v>25.460999587604569</v>
      </c>
      <c r="AI93" s="3">
        <f t="shared" ref="AI93:AI101" si="200">IF(AK93&gt;0,(AK93/2.98/2000)^0.5,"")</f>
        <v>35.47378273803016</v>
      </c>
      <c r="AJ93" s="3">
        <v>75000</v>
      </c>
      <c r="AK93" s="3">
        <f t="shared" ref="AK93:AK101" si="201">IF(AJ93&gt;0,100*AJ93,"")</f>
        <v>7500000</v>
      </c>
    </row>
    <row r="94" spans="1:38" x14ac:dyDescent="0.2">
      <c r="A94" s="2">
        <v>222</v>
      </c>
      <c r="B94" s="20">
        <v>0.04</v>
      </c>
      <c r="C94" s="3">
        <v>0.75</v>
      </c>
      <c r="D94" s="3">
        <v>18</v>
      </c>
      <c r="E94" s="3">
        <f t="shared" si="181"/>
        <v>121.5</v>
      </c>
      <c r="F94" s="21">
        <f t="shared" si="182"/>
        <v>7500</v>
      </c>
      <c r="G94" s="3">
        <f t="shared" si="183"/>
        <v>75</v>
      </c>
      <c r="H94" s="3">
        <f t="shared" si="184"/>
        <v>100</v>
      </c>
      <c r="I94" s="29">
        <v>5.08</v>
      </c>
      <c r="J94" s="29">
        <v>2.0420000000000001E-2</v>
      </c>
      <c r="K94" s="26"/>
      <c r="L94" s="9">
        <f t="shared" si="159"/>
        <v>2.2632870272000003E-4</v>
      </c>
      <c r="M94" s="22">
        <f t="shared" si="139"/>
        <v>3.7699111843077522</v>
      </c>
      <c r="N94" s="9">
        <f t="shared" si="140"/>
        <v>7.1577311252659115</v>
      </c>
      <c r="O94" s="9">
        <f t="shared" si="141"/>
        <v>32.228875976108803</v>
      </c>
      <c r="P94" s="9"/>
      <c r="Q94" s="9">
        <f t="shared" si="185"/>
        <v>1.2566370614359172E-3</v>
      </c>
      <c r="R94" s="9">
        <f t="shared" si="186"/>
        <v>0.84823001646924412</v>
      </c>
      <c r="S94" s="9">
        <f t="shared" si="187"/>
        <v>2.12057504117311E-3</v>
      </c>
      <c r="T94" s="9">
        <f t="shared" si="160"/>
        <v>1.7987354020985351</v>
      </c>
      <c r="U94" s="23">
        <f t="shared" si="188"/>
        <v>31.751746591844856</v>
      </c>
      <c r="V94" s="9">
        <f t="shared" si="189"/>
        <v>172.36033934655046</v>
      </c>
      <c r="W94" s="9">
        <f t="shared" si="190"/>
        <v>0.70491854715898505</v>
      </c>
      <c r="X94" s="9">
        <f t="shared" si="191"/>
        <v>0.69763806551769991</v>
      </c>
      <c r="Y94" s="9">
        <f t="shared" si="192"/>
        <v>376.9911184307752</v>
      </c>
      <c r="Z94" s="9">
        <f t="shared" si="193"/>
        <v>176.13025053085821</v>
      </c>
      <c r="AA94" s="9">
        <f t="shared" si="194"/>
        <v>0.68983039332424656</v>
      </c>
      <c r="AB94" s="9">
        <f t="shared" si="195"/>
        <v>7.5398223686155044</v>
      </c>
      <c r="AC94" s="9">
        <f t="shared" si="196"/>
        <v>16.114437988054402</v>
      </c>
      <c r="AD94" s="9">
        <f t="shared" si="197"/>
        <v>177.92898593295675</v>
      </c>
      <c r="AE94" s="9">
        <f t="shared" si="198"/>
        <v>0.68285669905285096</v>
      </c>
      <c r="AH94" s="3">
        <f t="shared" si="199"/>
        <v>25.460999587604569</v>
      </c>
      <c r="AI94" s="3">
        <f t="shared" si="200"/>
        <v>35.47378273803016</v>
      </c>
      <c r="AJ94" s="3">
        <v>75000</v>
      </c>
      <c r="AK94" s="3">
        <f t="shared" si="201"/>
        <v>7500000</v>
      </c>
    </row>
    <row r="95" spans="1:38" x14ac:dyDescent="0.2">
      <c r="A95" s="2">
        <v>223</v>
      </c>
      <c r="B95" s="20">
        <v>0.04</v>
      </c>
      <c r="C95" s="3">
        <v>0.75</v>
      </c>
      <c r="D95" s="3">
        <v>16</v>
      </c>
      <c r="E95" s="3">
        <f t="shared" si="181"/>
        <v>96</v>
      </c>
      <c r="F95" s="21">
        <f t="shared" si="182"/>
        <v>7500</v>
      </c>
      <c r="G95" s="3">
        <f t="shared" si="183"/>
        <v>75</v>
      </c>
      <c r="H95" s="3">
        <f t="shared" si="184"/>
        <v>100</v>
      </c>
      <c r="I95" s="29">
        <v>4.2460000000000004</v>
      </c>
      <c r="J95" s="29">
        <v>1.916E-2</v>
      </c>
      <c r="K95" s="26"/>
      <c r="L95" s="9">
        <f t="shared" si="159"/>
        <v>1.8440729240000003E-4</v>
      </c>
      <c r="M95" s="22">
        <f t="shared" si="139"/>
        <v>3.7699111843077522</v>
      </c>
      <c r="N95" s="9">
        <f t="shared" si="140"/>
        <v>6.9411571708538347</v>
      </c>
      <c r="O95" s="9">
        <f t="shared" si="141"/>
        <v>25.464790894703253</v>
      </c>
      <c r="P95" s="9"/>
      <c r="Q95" s="9">
        <f t="shared" si="185"/>
        <v>1.2566370614359172E-3</v>
      </c>
      <c r="R95" s="9">
        <f t="shared" si="186"/>
        <v>0.84823001646924412</v>
      </c>
      <c r="S95" s="9">
        <f t="shared" si="187"/>
        <v>2.12057504117311E-3</v>
      </c>
      <c r="T95" s="9">
        <f t="shared" si="160"/>
        <v>1.7987354020985351</v>
      </c>
      <c r="U95" s="23">
        <f t="shared" si="188"/>
        <v>24.987661510439303</v>
      </c>
      <c r="V95" s="9">
        <f t="shared" si="189"/>
        <v>144.06338599713646</v>
      </c>
      <c r="W95" s="9">
        <f t="shared" si="190"/>
        <v>0.66637334209198851</v>
      </c>
      <c r="X95" s="9">
        <f t="shared" si="191"/>
        <v>0.65815579177846428</v>
      </c>
      <c r="Y95" s="9">
        <f t="shared" si="192"/>
        <v>376.9911184307752</v>
      </c>
      <c r="Z95" s="9">
        <f t="shared" si="193"/>
        <v>147.83329718144421</v>
      </c>
      <c r="AA95" s="9">
        <f t="shared" si="194"/>
        <v>0.64938009115885265</v>
      </c>
      <c r="AB95" s="9">
        <f t="shared" si="195"/>
        <v>7.5398223686155044</v>
      </c>
      <c r="AC95" s="9">
        <f t="shared" si="196"/>
        <v>12.732395447351626</v>
      </c>
      <c r="AD95" s="9">
        <f t="shared" si="197"/>
        <v>149.63203258354275</v>
      </c>
      <c r="AE95" s="9">
        <f t="shared" si="198"/>
        <v>0.64157385515966414</v>
      </c>
      <c r="AH95" s="3">
        <f t="shared" si="199"/>
        <v>25.460999587604569</v>
      </c>
      <c r="AI95" s="3">
        <f t="shared" si="200"/>
        <v>35.47378273803016</v>
      </c>
      <c r="AJ95" s="3">
        <v>75000</v>
      </c>
      <c r="AK95" s="3">
        <f t="shared" si="201"/>
        <v>7500000</v>
      </c>
    </row>
    <row r="96" spans="1:38" x14ac:dyDescent="0.2">
      <c r="A96" s="2">
        <v>224</v>
      </c>
      <c r="B96" s="20">
        <v>0.04</v>
      </c>
      <c r="C96" s="3">
        <v>0.75</v>
      </c>
      <c r="D96" s="3">
        <v>14</v>
      </c>
      <c r="E96" s="3">
        <f t="shared" si="181"/>
        <v>73.5</v>
      </c>
      <c r="F96" s="21">
        <f t="shared" si="182"/>
        <v>7500</v>
      </c>
      <c r="G96" s="3">
        <f t="shared" si="183"/>
        <v>75</v>
      </c>
      <c r="H96" s="3">
        <f t="shared" si="184"/>
        <v>100</v>
      </c>
      <c r="I96" s="29">
        <v>3.48</v>
      </c>
      <c r="J96" s="29">
        <v>1.7600000000000001E-2</v>
      </c>
      <c r="K96" s="26"/>
      <c r="L96" s="9">
        <f t="shared" si="159"/>
        <v>1.4590393472000001E-4</v>
      </c>
      <c r="M96" s="22">
        <f t="shared" si="139"/>
        <v>3.7699111843077522</v>
      </c>
      <c r="N96" s="9">
        <f t="shared" si="140"/>
        <v>6.7167482623459698</v>
      </c>
      <c r="O96" s="9">
        <f t="shared" si="141"/>
        <v>19.496480528757179</v>
      </c>
      <c r="P96" s="9"/>
      <c r="Q96" s="9">
        <f t="shared" si="185"/>
        <v>1.2566370614359172E-3</v>
      </c>
      <c r="R96" s="9">
        <f t="shared" si="186"/>
        <v>0.84823001646924412</v>
      </c>
      <c r="S96" s="9">
        <f t="shared" si="187"/>
        <v>2.12057504117311E-3</v>
      </c>
      <c r="T96" s="9">
        <f t="shared" si="160"/>
        <v>1.7987354020985351</v>
      </c>
      <c r="U96" s="23">
        <f t="shared" si="188"/>
        <v>19.019351144493228</v>
      </c>
      <c r="V96" s="9">
        <f t="shared" si="189"/>
        <v>118.0736182925188</v>
      </c>
      <c r="W96" s="9">
        <f t="shared" si="190"/>
        <v>0.62249299261676805</v>
      </c>
      <c r="X96" s="9">
        <f t="shared" si="191"/>
        <v>0.61315222179791395</v>
      </c>
      <c r="Y96" s="9">
        <f t="shared" si="192"/>
        <v>376.9911184307752</v>
      </c>
      <c r="Z96" s="9">
        <f t="shared" si="193"/>
        <v>121.84352947682656</v>
      </c>
      <c r="AA96" s="9">
        <f t="shared" si="194"/>
        <v>0.60323268962738785</v>
      </c>
      <c r="AB96" s="9">
        <f t="shared" si="195"/>
        <v>7.5398223686155044</v>
      </c>
      <c r="AC96" s="9">
        <f t="shared" si="196"/>
        <v>9.7482402643785893</v>
      </c>
      <c r="AD96" s="9">
        <f t="shared" si="197"/>
        <v>123.64226487892509</v>
      </c>
      <c r="AE96" s="9">
        <f t="shared" si="198"/>
        <v>0.59445692030936037</v>
      </c>
      <c r="AH96" s="3">
        <f t="shared" si="199"/>
        <v>25.460999587604569</v>
      </c>
      <c r="AI96" s="3">
        <f t="shared" si="200"/>
        <v>35.47378273803016</v>
      </c>
      <c r="AJ96" s="3">
        <v>75000</v>
      </c>
      <c r="AK96" s="3">
        <f t="shared" si="201"/>
        <v>7500000</v>
      </c>
    </row>
    <row r="97" spans="1:37" x14ac:dyDescent="0.2">
      <c r="A97" s="2">
        <v>225</v>
      </c>
      <c r="B97" s="20">
        <v>0.04</v>
      </c>
      <c r="C97" s="3">
        <v>0.75</v>
      </c>
      <c r="D97" s="3">
        <v>12</v>
      </c>
      <c r="E97" s="3">
        <f t="shared" si="181"/>
        <v>54</v>
      </c>
      <c r="F97" s="21">
        <f t="shared" si="182"/>
        <v>7500</v>
      </c>
      <c r="G97" s="3">
        <f t="shared" si="183"/>
        <v>75</v>
      </c>
      <c r="H97" s="3">
        <f t="shared" si="184"/>
        <v>100</v>
      </c>
      <c r="I97" s="29">
        <v>2.798</v>
      </c>
      <c r="J97" s="29">
        <v>1.618E-2</v>
      </c>
      <c r="K97" s="26"/>
      <c r="L97" s="9">
        <f t="shared" si="159"/>
        <v>1.1162287736E-4</v>
      </c>
      <c r="M97" s="22">
        <f t="shared" si="139"/>
        <v>3.7699111843077522</v>
      </c>
      <c r="N97" s="9">
        <f t="shared" si="140"/>
        <v>6.4502906306374408</v>
      </c>
      <c r="O97" s="9">
        <f t="shared" si="141"/>
        <v>14.323944878270579</v>
      </c>
      <c r="P97" s="9"/>
      <c r="Q97" s="9">
        <f t="shared" si="185"/>
        <v>1.2566370614359172E-3</v>
      </c>
      <c r="R97" s="9">
        <f t="shared" si="186"/>
        <v>0.84823001646924412</v>
      </c>
      <c r="S97" s="9">
        <f t="shared" si="187"/>
        <v>2.12057504117311E-3</v>
      </c>
      <c r="T97" s="9">
        <f t="shared" si="160"/>
        <v>1.7987354020985351</v>
      </c>
      <c r="U97" s="23">
        <f t="shared" si="188"/>
        <v>13.846815494006629</v>
      </c>
      <c r="V97" s="9">
        <f t="shared" si="189"/>
        <v>94.933903443237838</v>
      </c>
      <c r="W97" s="9">
        <f t="shared" si="190"/>
        <v>0.5688168087630282</v>
      </c>
      <c r="X97" s="9">
        <f t="shared" si="191"/>
        <v>0.5582397073477896</v>
      </c>
      <c r="Y97" s="9">
        <f t="shared" si="192"/>
        <v>376.9911184307752</v>
      </c>
      <c r="Z97" s="9">
        <f t="shared" si="193"/>
        <v>98.703814627545597</v>
      </c>
      <c r="AA97" s="9">
        <f t="shared" si="194"/>
        <v>0.54709131763312868</v>
      </c>
      <c r="AB97" s="9">
        <f t="shared" si="195"/>
        <v>7.5398223686155044</v>
      </c>
      <c r="AC97" s="9">
        <f t="shared" si="196"/>
        <v>7.1619724391352895</v>
      </c>
      <c r="AD97" s="9">
        <f t="shared" si="197"/>
        <v>100.50255002964413</v>
      </c>
      <c r="AE97" s="9">
        <f t="shared" si="198"/>
        <v>0.53729979969734321</v>
      </c>
      <c r="AH97" s="3">
        <f t="shared" si="199"/>
        <v>25.460999587604569</v>
      </c>
      <c r="AI97" s="3">
        <f t="shared" si="200"/>
        <v>35.47378273803016</v>
      </c>
      <c r="AJ97" s="3">
        <v>75000</v>
      </c>
      <c r="AK97" s="3">
        <f t="shared" si="201"/>
        <v>7500000</v>
      </c>
    </row>
    <row r="98" spans="1:37" x14ac:dyDescent="0.2">
      <c r="A98" s="2">
        <v>226</v>
      </c>
      <c r="B98" s="20">
        <v>0.04</v>
      </c>
      <c r="C98" s="3">
        <v>0.75</v>
      </c>
      <c r="D98" s="3">
        <v>10</v>
      </c>
      <c r="E98" s="3">
        <f t="shared" si="181"/>
        <v>37.5</v>
      </c>
      <c r="F98" s="21">
        <f t="shared" si="182"/>
        <v>7500</v>
      </c>
      <c r="G98" s="3">
        <f t="shared" si="183"/>
        <v>75</v>
      </c>
      <c r="H98" s="3">
        <f t="shared" si="184"/>
        <v>100</v>
      </c>
      <c r="I98" s="29">
        <v>2.194</v>
      </c>
      <c r="J98" s="29">
        <v>1.4880000000000001E-2</v>
      </c>
      <c r="K98" s="26"/>
      <c r="L98" s="9">
        <f t="shared" si="159"/>
        <v>8.1262527439999983E-5</v>
      </c>
      <c r="M98" s="22">
        <f t="shared" si="139"/>
        <v>3.7699111843077522</v>
      </c>
      <c r="N98" s="9">
        <f t="shared" si="140"/>
        <v>6.1528974762589552</v>
      </c>
      <c r="O98" s="9">
        <f t="shared" si="141"/>
        <v>9.9471839432434574</v>
      </c>
      <c r="P98" s="9"/>
      <c r="Q98" s="9">
        <f t="shared" si="185"/>
        <v>1.2566370614359172E-3</v>
      </c>
      <c r="R98" s="9">
        <f t="shared" si="186"/>
        <v>0.84823001646924412</v>
      </c>
      <c r="S98" s="9">
        <f t="shared" si="187"/>
        <v>2.12057504117311E-3</v>
      </c>
      <c r="T98" s="9">
        <f t="shared" si="160"/>
        <v>1.7987354020985351</v>
      </c>
      <c r="U98" s="23">
        <f t="shared" si="188"/>
        <v>9.4700545589795073</v>
      </c>
      <c r="V98" s="9">
        <f t="shared" si="189"/>
        <v>74.440666245340879</v>
      </c>
      <c r="W98" s="9">
        <f t="shared" si="190"/>
        <v>0.50375690991813316</v>
      </c>
      <c r="X98" s="9">
        <f t="shared" si="191"/>
        <v>0.49187164628356556</v>
      </c>
      <c r="Y98" s="9">
        <f t="shared" si="192"/>
        <v>376.9911184307752</v>
      </c>
      <c r="Z98" s="9">
        <f t="shared" si="193"/>
        <v>78.210577429648637</v>
      </c>
      <c r="AA98" s="9">
        <f t="shared" si="194"/>
        <v>0.47947478758524326</v>
      </c>
      <c r="AB98" s="9">
        <f t="shared" si="195"/>
        <v>7.5398223686155044</v>
      </c>
      <c r="AC98" s="9">
        <f t="shared" si="196"/>
        <v>4.9735919716217287</v>
      </c>
      <c r="AD98" s="9">
        <f t="shared" si="197"/>
        <v>80.009312831747167</v>
      </c>
      <c r="AE98" s="9">
        <f t="shared" si="198"/>
        <v>0.46869543897795168</v>
      </c>
      <c r="AH98" s="3">
        <f t="shared" si="199"/>
        <v>25.460999587604569</v>
      </c>
      <c r="AI98" s="3">
        <f t="shared" si="200"/>
        <v>35.47378273803016</v>
      </c>
      <c r="AJ98" s="3">
        <v>75000</v>
      </c>
      <c r="AK98" s="3">
        <f t="shared" si="201"/>
        <v>7500000</v>
      </c>
    </row>
    <row r="99" spans="1:37" x14ac:dyDescent="0.2">
      <c r="A99" s="2">
        <v>227</v>
      </c>
      <c r="B99" s="20">
        <v>0.04</v>
      </c>
      <c r="C99" s="3">
        <v>0.75</v>
      </c>
      <c r="D99" s="3">
        <v>8</v>
      </c>
      <c r="E99" s="3">
        <f t="shared" si="181"/>
        <v>24</v>
      </c>
      <c r="F99" s="21">
        <f t="shared" si="182"/>
        <v>7500</v>
      </c>
      <c r="G99" s="3">
        <f t="shared" si="183"/>
        <v>75</v>
      </c>
      <c r="H99" s="3">
        <f t="shared" si="184"/>
        <v>100</v>
      </c>
      <c r="I99" s="29">
        <v>1.65</v>
      </c>
      <c r="J99" s="29">
        <v>1.3639999999999999E-2</v>
      </c>
      <c r="K99" s="26"/>
      <c r="L99" s="9">
        <f t="shared" si="159"/>
        <v>5.3918106319999999E-5</v>
      </c>
      <c r="M99" s="22">
        <f t="shared" si="139"/>
        <v>3.7699111843077522</v>
      </c>
      <c r="N99" s="9">
        <f t="shared" si="140"/>
        <v>5.9349265365668353</v>
      </c>
      <c r="O99" s="9">
        <f t="shared" si="141"/>
        <v>6.3661977236758132</v>
      </c>
      <c r="P99" s="9"/>
      <c r="Q99" s="9">
        <f t="shared" si="185"/>
        <v>1.2566370614359172E-3</v>
      </c>
      <c r="R99" s="9">
        <f t="shared" si="186"/>
        <v>0.84823001646924412</v>
      </c>
      <c r="S99" s="9">
        <f t="shared" si="187"/>
        <v>2.12057504117311E-3</v>
      </c>
      <c r="T99" s="9">
        <f t="shared" si="160"/>
        <v>1.7987354020985351</v>
      </c>
      <c r="U99" s="23">
        <f t="shared" si="188"/>
        <v>5.889068339411863</v>
      </c>
      <c r="V99" s="9">
        <f t="shared" si="189"/>
        <v>55.98318108697012</v>
      </c>
      <c r="W99" s="9">
        <f t="shared" si="190"/>
        <v>0.42870018341251265</v>
      </c>
      <c r="X99" s="9">
        <f t="shared" si="191"/>
        <v>0.41535486287548778</v>
      </c>
      <c r="Y99" s="9">
        <f t="shared" si="192"/>
        <v>376.9911184307752</v>
      </c>
      <c r="Z99" s="9">
        <f t="shared" si="193"/>
        <v>59.753092271277872</v>
      </c>
      <c r="AA99" s="9">
        <f t="shared" si="194"/>
        <v>0.40165285322875793</v>
      </c>
      <c r="AB99" s="9">
        <f t="shared" si="195"/>
        <v>7.5398223686155044</v>
      </c>
      <c r="AC99" s="9">
        <f t="shared" si="196"/>
        <v>3.1830988618379066</v>
      </c>
      <c r="AD99" s="9">
        <f t="shared" si="197"/>
        <v>61.551827673376408</v>
      </c>
      <c r="AE99" s="9">
        <f t="shared" si="198"/>
        <v>0.38991531051450723</v>
      </c>
      <c r="AH99" s="3">
        <f t="shared" si="199"/>
        <v>25.460999587604569</v>
      </c>
      <c r="AI99" s="3">
        <f t="shared" si="200"/>
        <v>35.47378273803016</v>
      </c>
      <c r="AJ99" s="3">
        <v>75000</v>
      </c>
      <c r="AK99" s="3">
        <f t="shared" si="201"/>
        <v>7500000</v>
      </c>
    </row>
    <row r="100" spans="1:37" x14ac:dyDescent="0.2">
      <c r="A100" s="2">
        <v>228</v>
      </c>
      <c r="B100" s="20">
        <v>0.04</v>
      </c>
      <c r="C100" s="3">
        <v>0.75</v>
      </c>
      <c r="D100" s="3">
        <v>6</v>
      </c>
      <c r="E100" s="3">
        <f t="shared" si="181"/>
        <v>13.5</v>
      </c>
      <c r="F100" s="21">
        <f t="shared" si="182"/>
        <v>7500</v>
      </c>
      <c r="G100" s="3">
        <f t="shared" si="183"/>
        <v>75</v>
      </c>
      <c r="H100" s="3">
        <f t="shared" si="184"/>
        <v>100</v>
      </c>
      <c r="I100" s="29">
        <v>1.1870000000000001</v>
      </c>
      <c r="J100" s="29">
        <v>1.218E-2</v>
      </c>
      <c r="K100" s="26"/>
      <c r="L100" s="9">
        <f t="shared" si="159"/>
        <v>3.0645189080000005E-5</v>
      </c>
      <c r="M100" s="22">
        <f t="shared" si="139"/>
        <v>3.7699111843077522</v>
      </c>
      <c r="N100" s="9">
        <f t="shared" si="140"/>
        <v>5.8736788841506469</v>
      </c>
      <c r="O100" s="9">
        <f t="shared" si="141"/>
        <v>3.5809862195676447</v>
      </c>
      <c r="P100" s="9"/>
      <c r="Q100" s="9">
        <f t="shared" si="185"/>
        <v>1.2566370614359172E-3</v>
      </c>
      <c r="R100" s="9">
        <f t="shared" si="186"/>
        <v>0.84823001646924412</v>
      </c>
      <c r="S100" s="9">
        <f t="shared" si="187"/>
        <v>2.12057504117311E-3</v>
      </c>
      <c r="T100" s="9">
        <f t="shared" si="160"/>
        <v>1.7987354020985351</v>
      </c>
      <c r="U100" s="23">
        <f t="shared" si="188"/>
        <v>3.103856835303695</v>
      </c>
      <c r="V100" s="9">
        <f t="shared" si="189"/>
        <v>40.27396118195972</v>
      </c>
      <c r="W100" s="9">
        <f t="shared" si="190"/>
        <v>0.33520417668891178</v>
      </c>
      <c r="X100" s="9">
        <f t="shared" si="191"/>
        <v>0.32087318132860726</v>
      </c>
      <c r="Y100" s="9">
        <f t="shared" si="192"/>
        <v>376.9911184307752</v>
      </c>
      <c r="Z100" s="9">
        <f t="shared" si="193"/>
        <v>44.043872366267472</v>
      </c>
      <c r="AA100" s="9">
        <f t="shared" si="194"/>
        <v>0.30651255838120728</v>
      </c>
      <c r="AB100" s="9">
        <f t="shared" si="195"/>
        <v>7.5398223686155044</v>
      </c>
      <c r="AC100" s="9">
        <f t="shared" si="196"/>
        <v>1.7904931097838224</v>
      </c>
      <c r="AD100" s="9">
        <f t="shared" si="197"/>
        <v>45.842607768366008</v>
      </c>
      <c r="AE100" s="9">
        <f t="shared" si="198"/>
        <v>0.2944858649449642</v>
      </c>
      <c r="AH100" s="3">
        <f t="shared" si="199"/>
        <v>25.460999587604569</v>
      </c>
      <c r="AI100" s="3">
        <f t="shared" si="200"/>
        <v>35.47378273803016</v>
      </c>
      <c r="AJ100" s="3">
        <v>75000</v>
      </c>
      <c r="AK100" s="3">
        <f t="shared" si="201"/>
        <v>7500000</v>
      </c>
    </row>
    <row r="101" spans="1:37" x14ac:dyDescent="0.2">
      <c r="A101" s="2">
        <v>229</v>
      </c>
      <c r="B101" s="20">
        <v>0.04</v>
      </c>
      <c r="C101" s="3">
        <v>0.75</v>
      </c>
      <c r="D101" s="3">
        <v>4</v>
      </c>
      <c r="E101" s="3">
        <f t="shared" si="181"/>
        <v>6</v>
      </c>
      <c r="F101" s="21">
        <f t="shared" si="182"/>
        <v>7500</v>
      </c>
      <c r="G101" s="3">
        <f t="shared" si="183"/>
        <v>75</v>
      </c>
      <c r="H101" s="3">
        <f t="shared" si="184"/>
        <v>100</v>
      </c>
      <c r="I101" s="29">
        <v>0.85</v>
      </c>
      <c r="J101" s="29">
        <v>1.2160000000000001E-2</v>
      </c>
      <c r="K101" s="26"/>
      <c r="L101" s="9">
        <f t="shared" si="159"/>
        <v>1.370572232E-5</v>
      </c>
      <c r="M101" s="22">
        <f t="shared" si="139"/>
        <v>3.7699111843077522</v>
      </c>
      <c r="N101" s="9">
        <f t="shared" si="140"/>
        <v>5.8369780251027308</v>
      </c>
      <c r="O101" s="9">
        <f t="shared" si="141"/>
        <v>1.5915494309189533</v>
      </c>
      <c r="P101" s="9"/>
      <c r="Q101" s="9">
        <f t="shared" si="185"/>
        <v>1.2566370614359172E-3</v>
      </c>
      <c r="R101" s="9">
        <f t="shared" si="186"/>
        <v>0.84823001646924412</v>
      </c>
      <c r="S101" s="9">
        <f t="shared" si="187"/>
        <v>2.12057504117311E-3</v>
      </c>
      <c r="T101" s="9">
        <f t="shared" si="160"/>
        <v>1.7987354020985351</v>
      </c>
      <c r="U101" s="23">
        <f t="shared" si="188"/>
        <v>1.1144200466550036</v>
      </c>
      <c r="V101" s="9">
        <f t="shared" si="189"/>
        <v>28.839820559954308</v>
      </c>
      <c r="W101" s="9">
        <f t="shared" si="190"/>
        <v>0.20804567724430759</v>
      </c>
      <c r="X101" s="9">
        <f t="shared" si="191"/>
        <v>0.19583168369394613</v>
      </c>
      <c r="Y101" s="9">
        <f t="shared" si="192"/>
        <v>376.9911184307752</v>
      </c>
      <c r="Z101" s="9">
        <f t="shared" si="193"/>
        <v>32.609731744262064</v>
      </c>
      <c r="AA101" s="9">
        <f t="shared" si="194"/>
        <v>0.18399415386346277</v>
      </c>
      <c r="AB101" s="9">
        <f t="shared" si="195"/>
        <v>7.5398223686155044</v>
      </c>
      <c r="AC101" s="9">
        <f t="shared" si="196"/>
        <v>0.79577471545947664</v>
      </c>
      <c r="AD101" s="9">
        <f t="shared" si="197"/>
        <v>34.4084671463606</v>
      </c>
      <c r="AE101" s="9">
        <f t="shared" si="198"/>
        <v>0.17437568417326671</v>
      </c>
      <c r="AH101" s="3">
        <f t="shared" si="199"/>
        <v>25.460999587604569</v>
      </c>
      <c r="AI101" s="3">
        <f t="shared" si="200"/>
        <v>35.47378273803016</v>
      </c>
      <c r="AJ101" s="3">
        <v>75000</v>
      </c>
      <c r="AK101" s="3">
        <f t="shared" si="201"/>
        <v>7500000</v>
      </c>
    </row>
    <row r="102" spans="1:37" x14ac:dyDescent="0.2">
      <c r="A102" s="2"/>
      <c r="B102" s="20"/>
      <c r="C102" s="3"/>
      <c r="D102" s="3"/>
      <c r="E102" s="3"/>
      <c r="F102" s="21"/>
      <c r="G102" s="3">
        <f t="shared" si="183"/>
        <v>0</v>
      </c>
      <c r="H102" s="3"/>
      <c r="I102" s="29"/>
      <c r="J102" s="29"/>
      <c r="K102" s="26"/>
      <c r="L102" s="9" t="str">
        <f t="shared" si="159"/>
        <v/>
      </c>
      <c r="M102" s="22" t="str">
        <f t="shared" ref="M102:M112" si="202">IF(E102&gt;0,1000*PI()*G102*B102^3/4,"")</f>
        <v/>
      </c>
      <c r="N102" s="9" t="str">
        <f t="shared" ref="N102:N112" si="203">IF(E102&gt;0,E102/(L102*G102*1000),"")</f>
        <v/>
      </c>
      <c r="O102" s="9" t="str">
        <f t="shared" ref="O102:O112" si="204">IF(E102&gt;0,E102/M102,"")</f>
        <v/>
      </c>
      <c r="P102" s="9"/>
      <c r="Q102" s="9"/>
      <c r="R102" s="9"/>
      <c r="S102" s="9"/>
      <c r="T102" s="9"/>
      <c r="U102" s="23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H102" s="3"/>
      <c r="AI102" s="3"/>
      <c r="AJ102" s="3"/>
      <c r="AK102" s="3"/>
    </row>
    <row r="103" spans="1:37" x14ac:dyDescent="0.2">
      <c r="A103" s="2" t="s">
        <v>98</v>
      </c>
      <c r="B103" s="20">
        <v>0.04</v>
      </c>
      <c r="C103" s="3">
        <v>0.75</v>
      </c>
      <c r="D103" s="3">
        <v>20</v>
      </c>
      <c r="E103" s="3">
        <f t="shared" ref="E103:E111" si="205">0.5*C103*D103*D103</f>
        <v>150</v>
      </c>
      <c r="F103" s="21">
        <f t="shared" ref="F103:F111" si="206">AK103/1000</f>
        <v>7500</v>
      </c>
      <c r="G103" s="3">
        <f t="shared" si="183"/>
        <v>75</v>
      </c>
      <c r="H103" s="3">
        <f t="shared" ref="H103:H111" si="207">AK103/AJ103</f>
        <v>100</v>
      </c>
      <c r="I103" s="29">
        <v>4.1040000000000001</v>
      </c>
      <c r="J103" s="29">
        <v>1.55E-2</v>
      </c>
      <c r="K103" s="26"/>
      <c r="L103" s="9">
        <f t="shared" ref="L103:L112" si="208">IF(E103&gt;0.866,0.00001450997+0.00005026548*(I103-0.866),"")</f>
        <v>1.7726959424000001E-4</v>
      </c>
      <c r="M103" s="22">
        <f t="shared" si="202"/>
        <v>3.7699111843077522</v>
      </c>
      <c r="N103" s="9">
        <f t="shared" si="203"/>
        <v>11.282250679111161</v>
      </c>
      <c r="O103" s="9">
        <f t="shared" si="204"/>
        <v>39.78873577297383</v>
      </c>
      <c r="P103" s="9"/>
      <c r="Q103" s="9">
        <f t="shared" ref="Q103:Q111" si="209">PI()*B103^2/4</f>
        <v>1.2566370614359172E-3</v>
      </c>
      <c r="R103" s="9">
        <f t="shared" ref="R103:R111" si="210">9*G103*Q103</f>
        <v>0.84823001646924412</v>
      </c>
      <c r="S103" s="9">
        <f t="shared" ref="S103:S111" si="211">0.75*R103/(F103*B103)</f>
        <v>2.12057504117311E-3</v>
      </c>
      <c r="T103" s="9">
        <f t="shared" si="160"/>
        <v>1.7987354020985351</v>
      </c>
      <c r="U103" s="23">
        <f t="shared" ref="U103:U111" si="212">(E103-T103)/M103</f>
        <v>39.311606388709876</v>
      </c>
      <c r="V103" s="9">
        <f t="shared" ref="V103:V111" si="213">9*PI()*B103^3*I103*G103*1000/4</f>
        <v>139.24543950359114</v>
      </c>
      <c r="W103" s="9">
        <f t="shared" ref="W103:W111" si="214">E103/V103</f>
        <v>1.0772345617547603</v>
      </c>
      <c r="X103" s="9">
        <f t="shared" ref="X103:X111" si="215">E103/(V103+T103)</f>
        <v>1.0634965967243859</v>
      </c>
      <c r="Y103" s="9">
        <f t="shared" ref="Y103:Y111" si="216">1000*F103*PI()*B103^3/4</f>
        <v>376.9911184307752</v>
      </c>
      <c r="Z103" s="9">
        <f t="shared" ref="Z103:Z111" si="217">V103+$AG$2*Y103</f>
        <v>143.01535068789889</v>
      </c>
      <c r="AA103" s="9">
        <f t="shared" ref="AA103:AA111" si="218">E103/Z103</f>
        <v>1.0488384587983401</v>
      </c>
      <c r="AB103" s="9">
        <f t="shared" ref="AB103:AB111" si="219">M103+$AG$2*Y103</f>
        <v>7.5398223686155044</v>
      </c>
      <c r="AC103" s="9">
        <f t="shared" ref="AC103:AC111" si="220">E103/AB103</f>
        <v>19.894367886486915</v>
      </c>
      <c r="AD103" s="9">
        <f t="shared" ref="AD103:AD111" si="221">V103+T103+$AG$2*Y103</f>
        <v>144.81408608999743</v>
      </c>
      <c r="AE103" s="9">
        <f t="shared" ref="AE103:AE111" si="222">E103/AD103</f>
        <v>1.0358108389178362</v>
      </c>
      <c r="AH103" s="3">
        <f t="shared" ref="AH103:AH111" si="223">IF(AK103&gt;0,(AK103*0.17287/2000)^0.5,"")</f>
        <v>25.460999587604569</v>
      </c>
      <c r="AI103" s="3">
        <f t="shared" ref="AI103:AI111" si="224">IF(AK103&gt;0,(AK103/2.98/2000)^0.5,"")</f>
        <v>35.47378273803016</v>
      </c>
      <c r="AJ103" s="3">
        <v>75000</v>
      </c>
      <c r="AK103" s="3">
        <f t="shared" ref="AK103:AK111" si="225">IF(AJ103&gt;0,100*AJ103,"")</f>
        <v>7500000</v>
      </c>
    </row>
    <row r="104" spans="1:37" x14ac:dyDescent="0.2">
      <c r="A104" s="2" t="s">
        <v>99</v>
      </c>
      <c r="B104" s="20">
        <v>0.04</v>
      </c>
      <c r="C104" s="3">
        <v>0.75</v>
      </c>
      <c r="D104" s="3">
        <v>18</v>
      </c>
      <c r="E104" s="3">
        <f t="shared" si="205"/>
        <v>121.5</v>
      </c>
      <c r="F104" s="21">
        <f t="shared" si="206"/>
        <v>7500</v>
      </c>
      <c r="G104" s="3">
        <f t="shared" si="183"/>
        <v>75</v>
      </c>
      <c r="H104" s="3">
        <f t="shared" si="207"/>
        <v>100</v>
      </c>
      <c r="I104" s="29">
        <v>3.4929999999999999</v>
      </c>
      <c r="J104" s="29">
        <v>1.44E-2</v>
      </c>
      <c r="K104" s="26"/>
      <c r="L104" s="9">
        <f t="shared" si="208"/>
        <v>1.4655738596E-4</v>
      </c>
      <c r="M104" s="22">
        <f t="shared" si="202"/>
        <v>3.7699111843077522</v>
      </c>
      <c r="N104" s="9">
        <f t="shared" si="203"/>
        <v>11.053690603093504</v>
      </c>
      <c r="O104" s="9">
        <f t="shared" si="204"/>
        <v>32.228875976108803</v>
      </c>
      <c r="P104" s="9"/>
      <c r="Q104" s="9">
        <f t="shared" si="209"/>
        <v>1.2566370614359172E-3</v>
      </c>
      <c r="R104" s="9">
        <f t="shared" si="210"/>
        <v>0.84823001646924412</v>
      </c>
      <c r="S104" s="9">
        <f t="shared" si="211"/>
        <v>2.12057504117311E-3</v>
      </c>
      <c r="T104" s="9">
        <f t="shared" si="160"/>
        <v>1.7987354020985351</v>
      </c>
      <c r="U104" s="23">
        <f t="shared" si="212"/>
        <v>31.751746591844856</v>
      </c>
      <c r="V104" s="9">
        <f t="shared" si="213"/>
        <v>118.51469790108281</v>
      </c>
      <c r="W104" s="9">
        <f t="shared" si="214"/>
        <v>1.0251892984734168</v>
      </c>
      <c r="X104" s="9">
        <f t="shared" si="215"/>
        <v>1.0098622960399493</v>
      </c>
      <c r="Y104" s="9">
        <f t="shared" si="216"/>
        <v>376.9911184307752</v>
      </c>
      <c r="Z104" s="9">
        <f t="shared" si="217"/>
        <v>122.28460908539057</v>
      </c>
      <c r="AA104" s="9">
        <f t="shared" si="218"/>
        <v>0.99358374621909551</v>
      </c>
      <c r="AB104" s="9">
        <f t="shared" si="219"/>
        <v>7.5398223686155044</v>
      </c>
      <c r="AC104" s="9">
        <f t="shared" si="220"/>
        <v>16.114437988054402</v>
      </c>
      <c r="AD104" s="9">
        <f t="shared" si="221"/>
        <v>124.0833444874891</v>
      </c>
      <c r="AE104" s="9">
        <f t="shared" si="222"/>
        <v>0.97918057013889104</v>
      </c>
      <c r="AH104" s="3">
        <f t="shared" si="223"/>
        <v>25.460999587604569</v>
      </c>
      <c r="AI104" s="3">
        <f t="shared" si="224"/>
        <v>35.47378273803016</v>
      </c>
      <c r="AJ104" s="3">
        <v>75000</v>
      </c>
      <c r="AK104" s="3">
        <f t="shared" si="225"/>
        <v>7500000</v>
      </c>
    </row>
    <row r="105" spans="1:37" x14ac:dyDescent="0.2">
      <c r="A105" s="2" t="s">
        <v>100</v>
      </c>
      <c r="B105" s="20">
        <v>0.04</v>
      </c>
      <c r="C105" s="3">
        <v>0.75</v>
      </c>
      <c r="D105" s="3">
        <v>16</v>
      </c>
      <c r="E105" s="3">
        <f t="shared" si="205"/>
        <v>96</v>
      </c>
      <c r="F105" s="21">
        <f t="shared" si="206"/>
        <v>7500</v>
      </c>
      <c r="G105" s="3">
        <f t="shared" si="183"/>
        <v>75</v>
      </c>
      <c r="H105" s="3">
        <f t="shared" si="207"/>
        <v>100</v>
      </c>
      <c r="I105" s="29">
        <v>2.923</v>
      </c>
      <c r="J105" s="29">
        <v>1.338E-2</v>
      </c>
      <c r="K105" s="26"/>
      <c r="L105" s="9">
        <f t="shared" si="208"/>
        <v>1.1790606236000001E-4</v>
      </c>
      <c r="M105" s="22">
        <f t="shared" si="202"/>
        <v>3.7699111843077522</v>
      </c>
      <c r="N105" s="9">
        <f t="shared" si="203"/>
        <v>10.856099969582598</v>
      </c>
      <c r="O105" s="9">
        <f t="shared" si="204"/>
        <v>25.464790894703253</v>
      </c>
      <c r="P105" s="9"/>
      <c r="Q105" s="9">
        <f t="shared" si="209"/>
        <v>1.2566370614359172E-3</v>
      </c>
      <c r="R105" s="9">
        <f t="shared" si="210"/>
        <v>0.84823001646924412</v>
      </c>
      <c r="S105" s="9">
        <f t="shared" si="211"/>
        <v>2.12057504117311E-3</v>
      </c>
      <c r="T105" s="9">
        <f t="shared" si="160"/>
        <v>1.7987354020985351</v>
      </c>
      <c r="U105" s="23">
        <f t="shared" si="212"/>
        <v>24.987661510439303</v>
      </c>
      <c r="V105" s="9">
        <f t="shared" si="213"/>
        <v>99.175053525584048</v>
      </c>
      <c r="W105" s="9">
        <f t="shared" si="214"/>
        <v>0.96798536110933397</v>
      </c>
      <c r="X105" s="9">
        <f t="shared" si="215"/>
        <v>0.95074178179799906</v>
      </c>
      <c r="Y105" s="9">
        <f t="shared" si="216"/>
        <v>376.9911184307752</v>
      </c>
      <c r="Z105" s="9">
        <f t="shared" si="217"/>
        <v>102.94496470989181</v>
      </c>
      <c r="AA105" s="9">
        <f t="shared" si="218"/>
        <v>0.93253711116941618</v>
      </c>
      <c r="AB105" s="9">
        <f t="shared" si="219"/>
        <v>7.5398223686155044</v>
      </c>
      <c r="AC105" s="9">
        <f t="shared" si="220"/>
        <v>12.732395447351626</v>
      </c>
      <c r="AD105" s="9">
        <f t="shared" si="221"/>
        <v>104.74370011199034</v>
      </c>
      <c r="AE105" s="9">
        <f t="shared" si="222"/>
        <v>0.91652290206817488</v>
      </c>
      <c r="AH105" s="3">
        <f t="shared" si="223"/>
        <v>25.460999587604569</v>
      </c>
      <c r="AI105" s="3">
        <f t="shared" si="224"/>
        <v>35.47378273803016</v>
      </c>
      <c r="AJ105" s="3">
        <v>75000</v>
      </c>
      <c r="AK105" s="3">
        <f t="shared" si="225"/>
        <v>7500000</v>
      </c>
    </row>
    <row r="106" spans="1:37" x14ac:dyDescent="0.2">
      <c r="A106" s="2" t="s">
        <v>101</v>
      </c>
      <c r="B106" s="20">
        <v>0.04</v>
      </c>
      <c r="C106" s="3">
        <v>0.75</v>
      </c>
      <c r="D106" s="3">
        <v>14</v>
      </c>
      <c r="E106" s="3">
        <f t="shared" si="205"/>
        <v>73.5</v>
      </c>
      <c r="F106" s="21">
        <f t="shared" si="206"/>
        <v>7500</v>
      </c>
      <c r="G106" s="3">
        <f t="shared" si="183"/>
        <v>75</v>
      </c>
      <c r="H106" s="3">
        <f t="shared" si="207"/>
        <v>100</v>
      </c>
      <c r="I106" s="29">
        <v>2.4079999999999999</v>
      </c>
      <c r="J106" s="29">
        <v>1.226E-2</v>
      </c>
      <c r="K106" s="26"/>
      <c r="L106" s="9">
        <f t="shared" si="208"/>
        <v>9.2019340159999981E-5</v>
      </c>
      <c r="M106" s="22">
        <f t="shared" si="202"/>
        <v>3.7699111843077522</v>
      </c>
      <c r="N106" s="9">
        <f t="shared" si="203"/>
        <v>10.649935092949054</v>
      </c>
      <c r="O106" s="9">
        <f t="shared" si="204"/>
        <v>19.496480528757179</v>
      </c>
      <c r="P106" s="9"/>
      <c r="Q106" s="9">
        <f t="shared" si="209"/>
        <v>1.2566370614359172E-3</v>
      </c>
      <c r="R106" s="9">
        <f t="shared" si="210"/>
        <v>0.84823001646924412</v>
      </c>
      <c r="S106" s="9">
        <f t="shared" si="211"/>
        <v>2.12057504117311E-3</v>
      </c>
      <c r="T106" s="9">
        <f t="shared" si="160"/>
        <v>1.7987354020985351</v>
      </c>
      <c r="U106" s="23">
        <f t="shared" si="212"/>
        <v>19.019351144493228</v>
      </c>
      <c r="V106" s="9">
        <f t="shared" si="213"/>
        <v>81.701515186317621</v>
      </c>
      <c r="W106" s="9">
        <f t="shared" si="214"/>
        <v>0.89961611889798698</v>
      </c>
      <c r="X106" s="9">
        <f t="shared" si="215"/>
        <v>0.88023687931538408</v>
      </c>
      <c r="Y106" s="9">
        <f t="shared" si="216"/>
        <v>376.9911184307752</v>
      </c>
      <c r="Z106" s="9">
        <f t="shared" si="217"/>
        <v>85.47142637062538</v>
      </c>
      <c r="AA106" s="9">
        <f t="shared" si="218"/>
        <v>0.85993650885485051</v>
      </c>
      <c r="AB106" s="9">
        <f t="shared" si="219"/>
        <v>7.5398223686155044</v>
      </c>
      <c r="AC106" s="9">
        <f t="shared" si="220"/>
        <v>9.7482402643785893</v>
      </c>
      <c r="AD106" s="9">
        <f t="shared" si="221"/>
        <v>87.27016177272391</v>
      </c>
      <c r="AE106" s="9">
        <f t="shared" si="222"/>
        <v>0.84221225796985122</v>
      </c>
      <c r="AH106" s="3">
        <f t="shared" si="223"/>
        <v>25.460999587604569</v>
      </c>
      <c r="AI106" s="3">
        <f t="shared" si="224"/>
        <v>35.47378273803016</v>
      </c>
      <c r="AJ106" s="3">
        <v>75000</v>
      </c>
      <c r="AK106" s="3">
        <f t="shared" si="225"/>
        <v>7500000</v>
      </c>
    </row>
    <row r="107" spans="1:37" x14ac:dyDescent="0.2">
      <c r="A107" s="2" t="s">
        <v>102</v>
      </c>
      <c r="B107" s="20">
        <v>0.04</v>
      </c>
      <c r="C107" s="3">
        <v>0.75</v>
      </c>
      <c r="D107" s="3">
        <v>12</v>
      </c>
      <c r="E107" s="3">
        <f t="shared" si="205"/>
        <v>54</v>
      </c>
      <c r="F107" s="21">
        <f t="shared" si="206"/>
        <v>7500</v>
      </c>
      <c r="G107" s="3">
        <f t="shared" si="183"/>
        <v>75</v>
      </c>
      <c r="H107" s="3">
        <f t="shared" si="207"/>
        <v>100</v>
      </c>
      <c r="I107" s="29">
        <v>1.948</v>
      </c>
      <c r="J107" s="29">
        <v>1.142E-2</v>
      </c>
      <c r="K107" s="26"/>
      <c r="L107" s="9">
        <f t="shared" si="208"/>
        <v>6.8897219360000001E-5</v>
      </c>
      <c r="M107" s="22">
        <f t="shared" si="202"/>
        <v>3.7699111843077522</v>
      </c>
      <c r="N107" s="9">
        <f t="shared" si="203"/>
        <v>10.450349182277943</v>
      </c>
      <c r="O107" s="9">
        <f t="shared" si="204"/>
        <v>14.323944878270579</v>
      </c>
      <c r="P107" s="9"/>
      <c r="Q107" s="9">
        <f t="shared" si="209"/>
        <v>1.2566370614359172E-3</v>
      </c>
      <c r="R107" s="9">
        <f t="shared" si="210"/>
        <v>0.84823001646924412</v>
      </c>
      <c r="S107" s="9">
        <f t="shared" si="211"/>
        <v>2.12057504117311E-3</v>
      </c>
      <c r="T107" s="9">
        <f t="shared" si="160"/>
        <v>1.7987354020985351</v>
      </c>
      <c r="U107" s="23">
        <f t="shared" si="212"/>
        <v>13.846815494006629</v>
      </c>
      <c r="V107" s="9">
        <f t="shared" si="213"/>
        <v>66.094082883283519</v>
      </c>
      <c r="W107" s="9">
        <f t="shared" si="214"/>
        <v>0.81701716166270688</v>
      </c>
      <c r="X107" s="9">
        <f t="shared" si="215"/>
        <v>0.79537131266248673</v>
      </c>
      <c r="Y107" s="9">
        <f t="shared" si="216"/>
        <v>376.9911184307752</v>
      </c>
      <c r="Z107" s="9">
        <f t="shared" si="217"/>
        <v>69.863994067591278</v>
      </c>
      <c r="AA107" s="9">
        <f t="shared" si="218"/>
        <v>0.77293033014626467</v>
      </c>
      <c r="AB107" s="9">
        <f t="shared" si="219"/>
        <v>7.5398223686155044</v>
      </c>
      <c r="AC107" s="9">
        <f t="shared" si="220"/>
        <v>7.1619724391352895</v>
      </c>
      <c r="AD107" s="9">
        <f t="shared" si="221"/>
        <v>71.662729469689808</v>
      </c>
      <c r="AE107" s="9">
        <f t="shared" si="222"/>
        <v>0.75352976923436377</v>
      </c>
      <c r="AH107" s="3">
        <f t="shared" si="223"/>
        <v>25.460999587604569</v>
      </c>
      <c r="AI107" s="3">
        <f t="shared" si="224"/>
        <v>35.47378273803016</v>
      </c>
      <c r="AJ107" s="3">
        <v>75000</v>
      </c>
      <c r="AK107" s="3">
        <f t="shared" si="225"/>
        <v>7500000</v>
      </c>
    </row>
    <row r="108" spans="1:37" x14ac:dyDescent="0.2">
      <c r="A108" s="2" t="s">
        <v>103</v>
      </c>
      <c r="B108" s="20">
        <v>0.04</v>
      </c>
      <c r="C108" s="3">
        <v>0.75</v>
      </c>
      <c r="D108" s="3">
        <v>10</v>
      </c>
      <c r="E108" s="3">
        <f t="shared" si="205"/>
        <v>37.5</v>
      </c>
      <c r="F108" s="21">
        <f t="shared" si="206"/>
        <v>7500</v>
      </c>
      <c r="G108" s="3">
        <f t="shared" si="183"/>
        <v>75</v>
      </c>
      <c r="H108" s="3">
        <f t="shared" si="207"/>
        <v>100</v>
      </c>
      <c r="I108" s="29">
        <v>1.5369999999999999</v>
      </c>
      <c r="J108" s="29">
        <v>1.026E-2</v>
      </c>
      <c r="K108" s="26"/>
      <c r="L108" s="9">
        <f t="shared" si="208"/>
        <v>4.8238107079999999E-5</v>
      </c>
      <c r="M108" s="22">
        <f t="shared" si="202"/>
        <v>3.7699111843077522</v>
      </c>
      <c r="N108" s="9">
        <f t="shared" si="203"/>
        <v>10.365249182990949</v>
      </c>
      <c r="O108" s="9">
        <f t="shared" si="204"/>
        <v>9.9471839432434574</v>
      </c>
      <c r="P108" s="9"/>
      <c r="Q108" s="9">
        <f t="shared" si="209"/>
        <v>1.2566370614359172E-3</v>
      </c>
      <c r="R108" s="9">
        <f t="shared" si="210"/>
        <v>0.84823001646924412</v>
      </c>
      <c r="S108" s="9">
        <f t="shared" si="211"/>
        <v>2.12057504117311E-3</v>
      </c>
      <c r="T108" s="9">
        <f t="shared" si="160"/>
        <v>1.7987354020985351</v>
      </c>
      <c r="U108" s="23">
        <f t="shared" si="212"/>
        <v>9.4700545589795073</v>
      </c>
      <c r="V108" s="9">
        <f t="shared" si="213"/>
        <v>52.149181412529138</v>
      </c>
      <c r="W108" s="9">
        <f t="shared" si="214"/>
        <v>0.71909086555652835</v>
      </c>
      <c r="X108" s="9">
        <f t="shared" si="215"/>
        <v>0.6951148851373643</v>
      </c>
      <c r="Y108" s="9">
        <f t="shared" si="216"/>
        <v>376.9911184307752</v>
      </c>
      <c r="Z108" s="9">
        <f t="shared" si="217"/>
        <v>55.91909259683689</v>
      </c>
      <c r="AA108" s="9">
        <f t="shared" si="218"/>
        <v>0.67061174025776693</v>
      </c>
      <c r="AB108" s="9">
        <f t="shared" si="219"/>
        <v>7.5398223686155044</v>
      </c>
      <c r="AC108" s="9">
        <f t="shared" si="220"/>
        <v>4.9735919716217287</v>
      </c>
      <c r="AD108" s="9">
        <f t="shared" si="221"/>
        <v>57.717827998935427</v>
      </c>
      <c r="AE108" s="9">
        <f t="shared" si="222"/>
        <v>0.64971259834468598</v>
      </c>
      <c r="AH108" s="3">
        <f t="shared" si="223"/>
        <v>25.460999587604569</v>
      </c>
      <c r="AI108" s="3">
        <f t="shared" si="224"/>
        <v>35.47378273803016</v>
      </c>
      <c r="AJ108" s="3">
        <v>75000</v>
      </c>
      <c r="AK108" s="3">
        <f t="shared" si="225"/>
        <v>7500000</v>
      </c>
    </row>
    <row r="109" spans="1:37" x14ac:dyDescent="0.2">
      <c r="A109" s="2" t="s">
        <v>104</v>
      </c>
      <c r="B109" s="20">
        <v>0.04</v>
      </c>
      <c r="C109" s="3">
        <v>0.75</v>
      </c>
      <c r="D109" s="3">
        <v>8</v>
      </c>
      <c r="E109" s="3">
        <f t="shared" si="205"/>
        <v>24</v>
      </c>
      <c r="F109" s="21">
        <f t="shared" si="206"/>
        <v>7500</v>
      </c>
      <c r="G109" s="3">
        <f t="shared" si="183"/>
        <v>75</v>
      </c>
      <c r="H109" s="3">
        <f t="shared" si="207"/>
        <v>100</v>
      </c>
      <c r="I109" s="29">
        <v>1.198</v>
      </c>
      <c r="J109" s="29">
        <v>9.3200000000000002E-3</v>
      </c>
      <c r="K109" s="26"/>
      <c r="L109" s="9">
        <f t="shared" si="208"/>
        <v>3.119810936E-5</v>
      </c>
      <c r="M109" s="22">
        <f t="shared" si="202"/>
        <v>3.7699111843077522</v>
      </c>
      <c r="N109" s="9">
        <f t="shared" si="203"/>
        <v>10.257031806237634</v>
      </c>
      <c r="O109" s="9">
        <f t="shared" si="204"/>
        <v>6.3661977236758132</v>
      </c>
      <c r="P109" s="9"/>
      <c r="Q109" s="9">
        <f t="shared" si="209"/>
        <v>1.2566370614359172E-3</v>
      </c>
      <c r="R109" s="9">
        <f t="shared" si="210"/>
        <v>0.84823001646924412</v>
      </c>
      <c r="S109" s="9">
        <f t="shared" si="211"/>
        <v>2.12057504117311E-3</v>
      </c>
      <c r="T109" s="9">
        <f t="shared" si="160"/>
        <v>1.7987354020985351</v>
      </c>
      <c r="U109" s="23">
        <f t="shared" si="212"/>
        <v>5.889068339411863</v>
      </c>
      <c r="V109" s="9">
        <f t="shared" si="213"/>
        <v>40.647182389206186</v>
      </c>
      <c r="W109" s="9">
        <f t="shared" si="214"/>
        <v>0.59044683024260924</v>
      </c>
      <c r="X109" s="9">
        <f t="shared" si="215"/>
        <v>0.5654253989276804</v>
      </c>
      <c r="Y109" s="9">
        <f t="shared" si="216"/>
        <v>376.9911184307752</v>
      </c>
      <c r="Z109" s="9">
        <f t="shared" si="217"/>
        <v>44.417093573513938</v>
      </c>
      <c r="AA109" s="9">
        <f t="shared" si="218"/>
        <v>0.54033251771140833</v>
      </c>
      <c r="AB109" s="9">
        <f t="shared" si="219"/>
        <v>7.5398223686155044</v>
      </c>
      <c r="AC109" s="9">
        <f t="shared" si="220"/>
        <v>3.1830988618379066</v>
      </c>
      <c r="AD109" s="9">
        <f t="shared" si="221"/>
        <v>46.215828975612474</v>
      </c>
      <c r="AE109" s="9">
        <f t="shared" si="222"/>
        <v>0.51930259679350343</v>
      </c>
      <c r="AH109" s="3">
        <f t="shared" si="223"/>
        <v>25.460999587604569</v>
      </c>
      <c r="AI109" s="3">
        <f t="shared" si="224"/>
        <v>35.47378273803016</v>
      </c>
      <c r="AJ109" s="3">
        <v>75000</v>
      </c>
      <c r="AK109" s="3">
        <f t="shared" si="225"/>
        <v>7500000</v>
      </c>
    </row>
    <row r="110" spans="1:37" x14ac:dyDescent="0.2">
      <c r="A110" s="2" t="s">
        <v>105</v>
      </c>
      <c r="B110" s="20">
        <v>0.04</v>
      </c>
      <c r="C110" s="3">
        <v>0.75</v>
      </c>
      <c r="D110" s="3">
        <v>6</v>
      </c>
      <c r="E110" s="3">
        <f t="shared" si="205"/>
        <v>13.5</v>
      </c>
      <c r="F110" s="21">
        <f t="shared" si="206"/>
        <v>7500</v>
      </c>
      <c r="G110" s="3">
        <f t="shared" si="183"/>
        <v>75</v>
      </c>
      <c r="H110" s="3">
        <f t="shared" si="207"/>
        <v>100</v>
      </c>
      <c r="I110" s="29">
        <v>0.93600000000000005</v>
      </c>
      <c r="J110" s="29">
        <v>9.1199999999999996E-3</v>
      </c>
      <c r="K110" s="26"/>
      <c r="L110" s="9">
        <f t="shared" si="208"/>
        <v>1.8028553600000003E-5</v>
      </c>
      <c r="M110" s="22">
        <f t="shared" si="202"/>
        <v>3.7699111843077522</v>
      </c>
      <c r="N110" s="9">
        <f t="shared" si="203"/>
        <v>9.9841620128638588</v>
      </c>
      <c r="O110" s="9">
        <f t="shared" si="204"/>
        <v>3.5809862195676447</v>
      </c>
      <c r="P110" s="9"/>
      <c r="Q110" s="9">
        <f t="shared" si="209"/>
        <v>1.2566370614359172E-3</v>
      </c>
      <c r="R110" s="9">
        <f t="shared" si="210"/>
        <v>0.84823001646924412</v>
      </c>
      <c r="S110" s="9">
        <f t="shared" si="211"/>
        <v>2.12057504117311E-3</v>
      </c>
      <c r="T110" s="9">
        <f t="shared" si="160"/>
        <v>1.7987354020985351</v>
      </c>
      <c r="U110" s="23">
        <f t="shared" si="212"/>
        <v>3.103856835303695</v>
      </c>
      <c r="V110" s="9">
        <f t="shared" si="213"/>
        <v>31.757731816608509</v>
      </c>
      <c r="W110" s="9">
        <f t="shared" si="214"/>
        <v>0.42509333090784002</v>
      </c>
      <c r="X110" s="9">
        <f t="shared" si="215"/>
        <v>0.40230695060992677</v>
      </c>
      <c r="Y110" s="9">
        <f t="shared" si="216"/>
        <v>376.9911184307752</v>
      </c>
      <c r="Z110" s="9">
        <f t="shared" si="217"/>
        <v>35.527643000916264</v>
      </c>
      <c r="AA110" s="9">
        <f t="shared" si="218"/>
        <v>0.37998580428349366</v>
      </c>
      <c r="AB110" s="9">
        <f t="shared" si="219"/>
        <v>7.5398223686155044</v>
      </c>
      <c r="AC110" s="9">
        <f t="shared" si="220"/>
        <v>1.7904931097838224</v>
      </c>
      <c r="AD110" s="9">
        <f t="shared" si="221"/>
        <v>37.326378403014793</v>
      </c>
      <c r="AE110" s="9">
        <f t="shared" si="222"/>
        <v>0.36167452020766166</v>
      </c>
      <c r="AH110" s="3">
        <f t="shared" si="223"/>
        <v>25.460999587604569</v>
      </c>
      <c r="AI110" s="3">
        <f t="shared" si="224"/>
        <v>35.47378273803016</v>
      </c>
      <c r="AJ110" s="3">
        <v>75000</v>
      </c>
      <c r="AK110" s="3">
        <f t="shared" si="225"/>
        <v>7500000</v>
      </c>
    </row>
    <row r="111" spans="1:37" x14ac:dyDescent="0.2">
      <c r="A111" s="2" t="s">
        <v>106</v>
      </c>
      <c r="B111" s="20">
        <v>0.04</v>
      </c>
      <c r="C111" s="3">
        <v>0.75</v>
      </c>
      <c r="D111" s="3">
        <v>4</v>
      </c>
      <c r="E111" s="3">
        <f t="shared" si="205"/>
        <v>6</v>
      </c>
      <c r="F111" s="21">
        <f t="shared" si="206"/>
        <v>7500</v>
      </c>
      <c r="G111" s="3">
        <f t="shared" si="183"/>
        <v>75</v>
      </c>
      <c r="H111" s="3">
        <f t="shared" si="207"/>
        <v>100</v>
      </c>
      <c r="I111" s="29">
        <v>0.70299999999999996</v>
      </c>
      <c r="J111" s="29">
        <v>1.004E-2</v>
      </c>
      <c r="K111" s="26"/>
      <c r="L111" s="9">
        <f t="shared" si="208"/>
        <v>6.3166967599999976E-6</v>
      </c>
      <c r="M111" s="22">
        <f t="shared" si="202"/>
        <v>3.7699111843077522</v>
      </c>
      <c r="N111" s="9">
        <f t="shared" si="203"/>
        <v>12.664847314912112</v>
      </c>
      <c r="O111" s="9">
        <f t="shared" si="204"/>
        <v>1.5915494309189533</v>
      </c>
      <c r="P111" s="9"/>
      <c r="Q111" s="9">
        <f t="shared" si="209"/>
        <v>1.2566370614359172E-3</v>
      </c>
      <c r="R111" s="9">
        <f t="shared" si="210"/>
        <v>0.84823001646924412</v>
      </c>
      <c r="S111" s="9">
        <f t="shared" si="211"/>
        <v>2.12057504117311E-3</v>
      </c>
      <c r="T111" s="9">
        <f t="shared" si="160"/>
        <v>1.7987354020985351</v>
      </c>
      <c r="U111" s="23">
        <f t="shared" si="212"/>
        <v>1.1144200466550036</v>
      </c>
      <c r="V111" s="9">
        <f t="shared" si="213"/>
        <v>23.852228063115149</v>
      </c>
      <c r="W111" s="9">
        <f t="shared" si="214"/>
        <v>0.25154882739354406</v>
      </c>
      <c r="X111" s="9">
        <f t="shared" si="215"/>
        <v>0.23390934255303292</v>
      </c>
      <c r="Y111" s="9">
        <f t="shared" si="216"/>
        <v>376.9911184307752</v>
      </c>
      <c r="Z111" s="9">
        <f t="shared" si="217"/>
        <v>27.622139247422901</v>
      </c>
      <c r="AA111" s="9">
        <f t="shared" si="218"/>
        <v>0.21721706440820981</v>
      </c>
      <c r="AB111" s="9">
        <f t="shared" si="219"/>
        <v>7.5398223686155044</v>
      </c>
      <c r="AC111" s="9">
        <f t="shared" si="220"/>
        <v>0.79577471545947664</v>
      </c>
      <c r="AD111" s="9">
        <f t="shared" si="221"/>
        <v>29.420874649521437</v>
      </c>
      <c r="AE111" s="9">
        <f t="shared" si="222"/>
        <v>0.20393683299614604</v>
      </c>
      <c r="AH111" s="3">
        <f t="shared" si="223"/>
        <v>25.460999587604569</v>
      </c>
      <c r="AI111" s="3">
        <f t="shared" si="224"/>
        <v>35.47378273803016</v>
      </c>
      <c r="AJ111" s="3">
        <v>75000</v>
      </c>
      <c r="AK111" s="3">
        <f t="shared" si="225"/>
        <v>7500000</v>
      </c>
    </row>
    <row r="112" spans="1:37" x14ac:dyDescent="0.2">
      <c r="A112" s="9"/>
      <c r="B112" s="20"/>
      <c r="C112" s="5"/>
      <c r="D112" s="12"/>
      <c r="E112" s="12"/>
      <c r="F112" s="12"/>
      <c r="G112" s="12"/>
      <c r="H112" s="12"/>
      <c r="L112" s="9" t="str">
        <f t="shared" si="208"/>
        <v/>
      </c>
      <c r="M112" s="22" t="str">
        <f t="shared" si="202"/>
        <v/>
      </c>
      <c r="N112" s="9" t="str">
        <f t="shared" si="203"/>
        <v/>
      </c>
      <c r="O112" s="9" t="str">
        <f t="shared" si="204"/>
        <v/>
      </c>
      <c r="P112" s="9"/>
      <c r="Q112" s="9"/>
      <c r="R112" s="9"/>
      <c r="S112" s="9"/>
      <c r="T112" s="9"/>
      <c r="U112" s="23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H112" s="9"/>
      <c r="AI112" s="9"/>
      <c r="AJ112" s="9"/>
      <c r="AK112" s="9" t="str">
        <f>IF(I112&gt;0,E112/J112/I112,"")</f>
        <v/>
      </c>
    </row>
    <row r="113" spans="1:38" x14ac:dyDescent="0.2">
      <c r="A113" s="3"/>
      <c r="B113" s="20"/>
      <c r="C113" s="6" t="s">
        <v>89</v>
      </c>
      <c r="D113" s="13" t="s">
        <v>20</v>
      </c>
      <c r="E113" s="13" t="s">
        <v>1</v>
      </c>
      <c r="F113" s="13" t="s">
        <v>45</v>
      </c>
      <c r="G113" s="13" t="s">
        <v>4</v>
      </c>
      <c r="H113" s="13" t="s">
        <v>34</v>
      </c>
      <c r="I113" s="31" t="s">
        <v>5</v>
      </c>
      <c r="L113" s="9"/>
      <c r="M113" s="22"/>
      <c r="N113" s="9"/>
      <c r="O113" s="9"/>
      <c r="P113" s="9"/>
      <c r="Q113" s="9"/>
      <c r="R113" s="9"/>
      <c r="S113" s="9"/>
      <c r="T113" s="9"/>
      <c r="U113" s="23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I113" s="9"/>
      <c r="AJ113" s="3"/>
      <c r="AK113" s="9"/>
      <c r="AL113" s="9" t="str">
        <f>IF(J113&gt;0,E113/#REF!/J113,"")</f>
        <v/>
      </c>
    </row>
    <row r="114" spans="1:38" x14ac:dyDescent="0.2">
      <c r="A114" s="2"/>
      <c r="B114" s="20"/>
      <c r="C114" s="10"/>
      <c r="D114" s="12"/>
      <c r="E114" s="12"/>
      <c r="F114" s="13" t="s">
        <v>16</v>
      </c>
      <c r="G114" s="12"/>
      <c r="H114" s="12"/>
      <c r="I114" s="32"/>
      <c r="L114" s="9" t="str">
        <f t="shared" ref="L114:L124" si="226">IF(E114&gt;0.866,0.00001450997+0.00005026548*(I114-0.866),"")</f>
        <v/>
      </c>
      <c r="M114" s="22" t="str">
        <f t="shared" ref="M114:M124" si="227">IF(E114&gt;0,1000*PI()*G114*B114^3/4,"")</f>
        <v/>
      </c>
      <c r="N114" s="9" t="str">
        <f t="shared" ref="N114:N124" si="228">IF(E114&gt;0,E114/(L114*G114*1000),"")</f>
        <v/>
      </c>
      <c r="O114" s="9" t="str">
        <f t="shared" ref="O114:O124" si="229">IF(E114&gt;0,E114/M114,"")</f>
        <v/>
      </c>
      <c r="P114" s="9"/>
      <c r="Q114" s="9"/>
      <c r="R114" s="9"/>
      <c r="S114" s="9"/>
      <c r="T114" s="9"/>
      <c r="U114" s="23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I114" s="9"/>
      <c r="AJ114" s="3"/>
      <c r="AK114" s="9"/>
      <c r="AL114" s="9" t="str">
        <f>IF(J114&gt;0,E114/#REF!/J114,"")</f>
        <v/>
      </c>
    </row>
    <row r="115" spans="1:38" x14ac:dyDescent="0.2">
      <c r="A115" s="2" t="s">
        <v>88</v>
      </c>
      <c r="B115" s="20">
        <v>0.02</v>
      </c>
      <c r="C115" s="3">
        <v>0.75</v>
      </c>
      <c r="D115" s="3">
        <v>20</v>
      </c>
      <c r="E115" s="3">
        <f t="shared" ref="E115:E123" si="230">0.5*C115*D115*D115</f>
        <v>150</v>
      </c>
      <c r="F115" s="21">
        <f t="shared" ref="F115:F123" si="231">AK115/1000</f>
        <v>7500</v>
      </c>
      <c r="G115" s="3">
        <f t="shared" ref="G115:G123" si="232">AJ115/1000</f>
        <v>75</v>
      </c>
      <c r="H115" s="3">
        <f t="shared" ref="H115:H123" si="233">AK115/AJ115</f>
        <v>100</v>
      </c>
      <c r="I115" s="29"/>
      <c r="J115" s="29"/>
      <c r="K115" s="26"/>
      <c r="L115" s="9">
        <f t="shared" si="226"/>
        <v>-2.901993568E-5</v>
      </c>
      <c r="M115" s="22">
        <f t="shared" si="227"/>
        <v>0.47123889803846902</v>
      </c>
      <c r="N115" s="9">
        <f t="shared" si="228"/>
        <v>-68.918140345099474</v>
      </c>
      <c r="O115" s="9">
        <f t="shared" si="229"/>
        <v>318.30988618379064</v>
      </c>
      <c r="P115" s="9"/>
      <c r="Q115" s="9">
        <f t="shared" ref="Q115:Q123" si="234">PI()*B115^2/4</f>
        <v>3.1415926535897931E-4</v>
      </c>
      <c r="R115" s="9">
        <f t="shared" ref="R115:R123" si="235">9*G115*Q115</f>
        <v>0.21205750411731103</v>
      </c>
      <c r="S115" s="9">
        <f t="shared" ref="S115:S123" si="236">0.75*R115/(F115*B115)</f>
        <v>1.060287520586555E-3</v>
      </c>
      <c r="T115" s="9">
        <f t="shared" si="160"/>
        <v>0.22484192526231689</v>
      </c>
      <c r="U115" s="23">
        <f t="shared" ref="U115:U123" si="237">(E115-T115)/M115</f>
        <v>317.83275679952669</v>
      </c>
      <c r="V115" s="9">
        <f t="shared" ref="V115:V123" si="238">9*PI()*B115^3*I115*G115*1000/4</f>
        <v>0</v>
      </c>
      <c r="W115" s="9" t="e">
        <f t="shared" ref="W115:W123" si="239">E115/V115</f>
        <v>#DIV/0!</v>
      </c>
      <c r="X115" s="9">
        <f t="shared" ref="X115:X123" si="240">E115/(V115+T115)</f>
        <v>667.13536554625716</v>
      </c>
      <c r="Y115" s="9">
        <f t="shared" ref="Y115:Y123" si="241">1000*F115*PI()*B115^3/4</f>
        <v>47.1238898038469</v>
      </c>
      <c r="Z115" s="9">
        <f t="shared" ref="Z115:Z123" si="242">V115+$AG$2*Y115</f>
        <v>0.47123889803846902</v>
      </c>
      <c r="AA115" s="9">
        <f t="shared" ref="AA115:AA123" si="243">E115/Z115</f>
        <v>318.30988618379064</v>
      </c>
      <c r="AB115" s="9">
        <f t="shared" ref="AB115:AB123" si="244">M115+$AG$2*Y115</f>
        <v>0.94247779607693805</v>
      </c>
      <c r="AC115" s="9">
        <f t="shared" ref="AC115:AC123" si="245">E115/AB115</f>
        <v>159.15494309189532</v>
      </c>
      <c r="AD115" s="9">
        <f t="shared" ref="AD115:AD123" si="246">V115+T115+$AG$2*Y115</f>
        <v>0.69608082330078591</v>
      </c>
      <c r="AE115" s="9">
        <f t="shared" ref="AE115:AE123" si="247">E115/AD115</f>
        <v>215.492217252454</v>
      </c>
      <c r="AH115" s="3">
        <f t="shared" ref="AH115:AH123" si="248">IF(AK115&gt;0,(AK115*0.17287/2000)^0.5,"")</f>
        <v>25.460999587604569</v>
      </c>
      <c r="AI115" s="3">
        <f t="shared" ref="AI115:AI123" si="249">IF(AK115&gt;0,(AK115/2.98/2000)^0.5,"")</f>
        <v>35.47378273803016</v>
      </c>
      <c r="AJ115" s="3">
        <v>75000</v>
      </c>
      <c r="AK115" s="3">
        <f t="shared" ref="AK115:AK123" si="250">IF(AJ115&gt;0,100*AJ115,"")</f>
        <v>7500000</v>
      </c>
    </row>
    <row r="116" spans="1:38" x14ac:dyDescent="0.2">
      <c r="A116" s="2" t="s">
        <v>90</v>
      </c>
      <c r="B116" s="20">
        <v>0.02</v>
      </c>
      <c r="C116" s="3">
        <v>0.75</v>
      </c>
      <c r="D116" s="3">
        <v>18</v>
      </c>
      <c r="E116" s="3">
        <f t="shared" si="230"/>
        <v>121.5</v>
      </c>
      <c r="F116" s="21">
        <f t="shared" si="231"/>
        <v>7500</v>
      </c>
      <c r="G116" s="3">
        <f t="shared" si="232"/>
        <v>75</v>
      </c>
      <c r="H116" s="3">
        <f t="shared" si="233"/>
        <v>100</v>
      </c>
      <c r="I116" s="29"/>
      <c r="J116" s="29"/>
      <c r="K116" s="26"/>
      <c r="L116" s="9">
        <f t="shared" si="226"/>
        <v>-2.901993568E-5</v>
      </c>
      <c r="M116" s="22">
        <f t="shared" si="227"/>
        <v>0.47123889803846902</v>
      </c>
      <c r="N116" s="9">
        <f t="shared" si="228"/>
        <v>-55.823693679530571</v>
      </c>
      <c r="O116" s="9">
        <f t="shared" si="229"/>
        <v>257.83100780887042</v>
      </c>
      <c r="P116" s="9"/>
      <c r="Q116" s="9">
        <f t="shared" si="234"/>
        <v>3.1415926535897931E-4</v>
      </c>
      <c r="R116" s="9">
        <f t="shared" si="235"/>
        <v>0.21205750411731103</v>
      </c>
      <c r="S116" s="9">
        <f t="shared" si="236"/>
        <v>1.060287520586555E-3</v>
      </c>
      <c r="T116" s="9">
        <f t="shared" si="160"/>
        <v>0.22484192526231689</v>
      </c>
      <c r="U116" s="23">
        <f t="shared" si="237"/>
        <v>257.35387842460648</v>
      </c>
      <c r="V116" s="9">
        <f t="shared" si="238"/>
        <v>0</v>
      </c>
      <c r="W116" s="9" t="e">
        <f t="shared" si="239"/>
        <v>#DIV/0!</v>
      </c>
      <c r="X116" s="9">
        <f t="shared" si="240"/>
        <v>540.37964609246831</v>
      </c>
      <c r="Y116" s="9">
        <f t="shared" si="241"/>
        <v>47.1238898038469</v>
      </c>
      <c r="Z116" s="9">
        <f t="shared" si="242"/>
        <v>0.47123889803846902</v>
      </c>
      <c r="AA116" s="9">
        <f t="shared" si="243"/>
        <v>257.83100780887042</v>
      </c>
      <c r="AB116" s="9">
        <f t="shared" si="244"/>
        <v>0.94247779607693805</v>
      </c>
      <c r="AC116" s="9">
        <f t="shared" si="245"/>
        <v>128.91550390443521</v>
      </c>
      <c r="AD116" s="9">
        <f t="shared" si="246"/>
        <v>0.69608082330078591</v>
      </c>
      <c r="AE116" s="9">
        <f t="shared" si="247"/>
        <v>174.54869597448774</v>
      </c>
      <c r="AH116" s="3">
        <f t="shared" si="248"/>
        <v>25.460999587604569</v>
      </c>
      <c r="AI116" s="3">
        <f t="shared" si="249"/>
        <v>35.47378273803016</v>
      </c>
      <c r="AJ116" s="3">
        <v>75000</v>
      </c>
      <c r="AK116" s="3">
        <f t="shared" si="250"/>
        <v>7500000</v>
      </c>
    </row>
    <row r="117" spans="1:38" x14ac:dyDescent="0.2">
      <c r="A117" s="2" t="s">
        <v>91</v>
      </c>
      <c r="B117" s="20">
        <v>0.02</v>
      </c>
      <c r="C117" s="3">
        <v>0.75</v>
      </c>
      <c r="D117" s="3">
        <v>16</v>
      </c>
      <c r="E117" s="3">
        <f t="shared" si="230"/>
        <v>96</v>
      </c>
      <c r="F117" s="21">
        <f t="shared" si="231"/>
        <v>7500</v>
      </c>
      <c r="G117" s="3">
        <f t="shared" si="232"/>
        <v>75</v>
      </c>
      <c r="H117" s="3">
        <f t="shared" si="233"/>
        <v>100</v>
      </c>
      <c r="I117" s="29"/>
      <c r="J117" s="29"/>
      <c r="K117" s="26"/>
      <c r="L117" s="9">
        <f t="shared" si="226"/>
        <v>-2.901993568E-5</v>
      </c>
      <c r="M117" s="22">
        <f t="shared" si="227"/>
        <v>0.47123889803846902</v>
      </c>
      <c r="N117" s="9">
        <f t="shared" si="228"/>
        <v>-44.107609820863658</v>
      </c>
      <c r="O117" s="9">
        <f t="shared" si="229"/>
        <v>203.71832715762602</v>
      </c>
      <c r="P117" s="9"/>
      <c r="Q117" s="9">
        <f t="shared" si="234"/>
        <v>3.1415926535897931E-4</v>
      </c>
      <c r="R117" s="9">
        <f t="shared" si="235"/>
        <v>0.21205750411731103</v>
      </c>
      <c r="S117" s="9">
        <f t="shared" si="236"/>
        <v>1.060287520586555E-3</v>
      </c>
      <c r="T117" s="9">
        <f t="shared" si="160"/>
        <v>0.22484192526231689</v>
      </c>
      <c r="U117" s="23">
        <f t="shared" si="237"/>
        <v>203.24119777336207</v>
      </c>
      <c r="V117" s="9">
        <f t="shared" si="238"/>
        <v>0</v>
      </c>
      <c r="W117" s="9" t="e">
        <f t="shared" si="239"/>
        <v>#DIV/0!</v>
      </c>
      <c r="X117" s="9">
        <f t="shared" si="240"/>
        <v>426.96663394960456</v>
      </c>
      <c r="Y117" s="9">
        <f t="shared" si="241"/>
        <v>47.1238898038469</v>
      </c>
      <c r="Z117" s="9">
        <f t="shared" si="242"/>
        <v>0.47123889803846902</v>
      </c>
      <c r="AA117" s="9">
        <f t="shared" si="243"/>
        <v>203.71832715762602</v>
      </c>
      <c r="AB117" s="9">
        <f t="shared" si="244"/>
        <v>0.94247779607693805</v>
      </c>
      <c r="AC117" s="9">
        <f t="shared" si="245"/>
        <v>101.85916357881301</v>
      </c>
      <c r="AD117" s="9">
        <f t="shared" si="246"/>
        <v>0.69608082330078591</v>
      </c>
      <c r="AE117" s="9">
        <f t="shared" si="247"/>
        <v>137.91501904157056</v>
      </c>
      <c r="AH117" s="3">
        <f t="shared" si="248"/>
        <v>25.460999587604569</v>
      </c>
      <c r="AI117" s="3">
        <f t="shared" si="249"/>
        <v>35.47378273803016</v>
      </c>
      <c r="AJ117" s="3">
        <v>75000</v>
      </c>
      <c r="AK117" s="3">
        <f t="shared" si="250"/>
        <v>7500000</v>
      </c>
    </row>
    <row r="118" spans="1:38" x14ac:dyDescent="0.2">
      <c r="A118" s="2" t="s">
        <v>92</v>
      </c>
      <c r="B118" s="20">
        <v>0.02</v>
      </c>
      <c r="C118" s="3">
        <v>0.75</v>
      </c>
      <c r="D118" s="3">
        <v>14</v>
      </c>
      <c r="E118" s="3">
        <f t="shared" si="230"/>
        <v>73.5</v>
      </c>
      <c r="F118" s="21">
        <f t="shared" si="231"/>
        <v>7500</v>
      </c>
      <c r="G118" s="3">
        <f t="shared" si="232"/>
        <v>75</v>
      </c>
      <c r="H118" s="3">
        <f t="shared" si="233"/>
        <v>100</v>
      </c>
      <c r="I118" s="29"/>
      <c r="J118" s="29"/>
      <c r="K118" s="26"/>
      <c r="L118" s="9">
        <f t="shared" si="226"/>
        <v>-2.901993568E-5</v>
      </c>
      <c r="M118" s="22">
        <f t="shared" si="227"/>
        <v>0.47123889803846902</v>
      </c>
      <c r="N118" s="9">
        <f t="shared" si="228"/>
        <v>-33.769888769098742</v>
      </c>
      <c r="O118" s="9">
        <f t="shared" si="229"/>
        <v>155.97184423005743</v>
      </c>
      <c r="P118" s="9"/>
      <c r="Q118" s="9">
        <f t="shared" si="234"/>
        <v>3.1415926535897931E-4</v>
      </c>
      <c r="R118" s="9">
        <f t="shared" si="235"/>
        <v>0.21205750411731103</v>
      </c>
      <c r="S118" s="9">
        <f t="shared" si="236"/>
        <v>1.060287520586555E-3</v>
      </c>
      <c r="T118" s="9">
        <f t="shared" si="160"/>
        <v>0.22484192526231689</v>
      </c>
      <c r="U118" s="23">
        <f t="shared" si="237"/>
        <v>155.49471484579348</v>
      </c>
      <c r="V118" s="9">
        <f t="shared" si="238"/>
        <v>0</v>
      </c>
      <c r="W118" s="9" t="e">
        <f t="shared" si="239"/>
        <v>#DIV/0!</v>
      </c>
      <c r="X118" s="9">
        <f t="shared" si="240"/>
        <v>326.89632911766597</v>
      </c>
      <c r="Y118" s="9">
        <f t="shared" si="241"/>
        <v>47.1238898038469</v>
      </c>
      <c r="Z118" s="9">
        <f t="shared" si="242"/>
        <v>0.47123889803846902</v>
      </c>
      <c r="AA118" s="9">
        <f t="shared" si="243"/>
        <v>155.97184423005743</v>
      </c>
      <c r="AB118" s="9">
        <f t="shared" si="244"/>
        <v>0.94247779607693805</v>
      </c>
      <c r="AC118" s="9">
        <f t="shared" si="245"/>
        <v>77.985922115028714</v>
      </c>
      <c r="AD118" s="9">
        <f t="shared" si="246"/>
        <v>0.69608082330078591</v>
      </c>
      <c r="AE118" s="9">
        <f t="shared" si="247"/>
        <v>105.59118645370246</v>
      </c>
      <c r="AH118" s="3">
        <f t="shared" si="248"/>
        <v>25.460999587604569</v>
      </c>
      <c r="AI118" s="3">
        <f t="shared" si="249"/>
        <v>35.47378273803016</v>
      </c>
      <c r="AJ118" s="3">
        <v>75000</v>
      </c>
      <c r="AK118" s="3">
        <f t="shared" si="250"/>
        <v>7500000</v>
      </c>
    </row>
    <row r="119" spans="1:38" x14ac:dyDescent="0.2">
      <c r="A119" s="2" t="s">
        <v>93</v>
      </c>
      <c r="B119" s="20">
        <v>0.02</v>
      </c>
      <c r="C119" s="3">
        <v>0.75</v>
      </c>
      <c r="D119" s="3">
        <v>12</v>
      </c>
      <c r="E119" s="3">
        <f t="shared" si="230"/>
        <v>54</v>
      </c>
      <c r="F119" s="21">
        <f t="shared" si="231"/>
        <v>7500</v>
      </c>
      <c r="G119" s="3">
        <f t="shared" si="232"/>
        <v>75</v>
      </c>
      <c r="H119" s="3">
        <f t="shared" si="233"/>
        <v>100</v>
      </c>
      <c r="I119" s="29"/>
      <c r="J119" s="29"/>
      <c r="K119" s="26"/>
      <c r="L119" s="9">
        <f t="shared" si="226"/>
        <v>-2.901993568E-5</v>
      </c>
      <c r="M119" s="22">
        <f t="shared" si="227"/>
        <v>0.47123889803846902</v>
      </c>
      <c r="N119" s="9">
        <f t="shared" si="228"/>
        <v>-24.810530524235809</v>
      </c>
      <c r="O119" s="9">
        <f t="shared" si="229"/>
        <v>114.59155902616463</v>
      </c>
      <c r="P119" s="9"/>
      <c r="Q119" s="9">
        <f t="shared" si="234"/>
        <v>3.1415926535897931E-4</v>
      </c>
      <c r="R119" s="9">
        <f t="shared" si="235"/>
        <v>0.21205750411731103</v>
      </c>
      <c r="S119" s="9">
        <f t="shared" si="236"/>
        <v>1.060287520586555E-3</v>
      </c>
      <c r="T119" s="9">
        <f t="shared" si="160"/>
        <v>0.22484192526231689</v>
      </c>
      <c r="U119" s="23">
        <f t="shared" si="237"/>
        <v>114.11442964190068</v>
      </c>
      <c r="V119" s="9">
        <f t="shared" si="238"/>
        <v>0</v>
      </c>
      <c r="W119" s="9" t="e">
        <f t="shared" si="239"/>
        <v>#DIV/0!</v>
      </c>
      <c r="X119" s="9">
        <f t="shared" si="240"/>
        <v>240.16873159665255</v>
      </c>
      <c r="Y119" s="9">
        <f t="shared" si="241"/>
        <v>47.1238898038469</v>
      </c>
      <c r="Z119" s="9">
        <f t="shared" si="242"/>
        <v>0.47123889803846902</v>
      </c>
      <c r="AA119" s="9">
        <f t="shared" si="243"/>
        <v>114.59155902616463</v>
      </c>
      <c r="AB119" s="9">
        <f t="shared" si="244"/>
        <v>0.94247779607693805</v>
      </c>
      <c r="AC119" s="9">
        <f t="shared" si="245"/>
        <v>57.295779513082316</v>
      </c>
      <c r="AD119" s="9">
        <f t="shared" si="246"/>
        <v>0.69608082330078591</v>
      </c>
      <c r="AE119" s="9">
        <f t="shared" si="247"/>
        <v>77.577198210883438</v>
      </c>
      <c r="AH119" s="3">
        <f t="shared" si="248"/>
        <v>25.460999587604569</v>
      </c>
      <c r="AI119" s="3">
        <f t="shared" si="249"/>
        <v>35.47378273803016</v>
      </c>
      <c r="AJ119" s="3">
        <v>75000</v>
      </c>
      <c r="AK119" s="3">
        <f t="shared" si="250"/>
        <v>7500000</v>
      </c>
    </row>
    <row r="120" spans="1:38" x14ac:dyDescent="0.2">
      <c r="A120" s="2" t="s">
        <v>94</v>
      </c>
      <c r="B120" s="20">
        <v>0.02</v>
      </c>
      <c r="C120" s="3">
        <v>0.75</v>
      </c>
      <c r="D120" s="3">
        <v>10</v>
      </c>
      <c r="E120" s="3">
        <f t="shared" si="230"/>
        <v>37.5</v>
      </c>
      <c r="F120" s="21">
        <f t="shared" si="231"/>
        <v>7500</v>
      </c>
      <c r="G120" s="3">
        <f t="shared" si="232"/>
        <v>75</v>
      </c>
      <c r="H120" s="3">
        <f t="shared" si="233"/>
        <v>100</v>
      </c>
      <c r="I120" s="29"/>
      <c r="J120" s="29"/>
      <c r="K120" s="26"/>
      <c r="L120" s="9">
        <f t="shared" si="226"/>
        <v>-2.901993568E-5</v>
      </c>
      <c r="M120" s="22">
        <f t="shared" si="227"/>
        <v>0.47123889803846902</v>
      </c>
      <c r="N120" s="9">
        <f t="shared" si="228"/>
        <v>-17.229535086274868</v>
      </c>
      <c r="O120" s="9">
        <f t="shared" si="229"/>
        <v>79.57747154594766</v>
      </c>
      <c r="P120" s="9"/>
      <c r="Q120" s="9">
        <f t="shared" si="234"/>
        <v>3.1415926535897931E-4</v>
      </c>
      <c r="R120" s="9">
        <f t="shared" si="235"/>
        <v>0.21205750411731103</v>
      </c>
      <c r="S120" s="9">
        <f t="shared" si="236"/>
        <v>1.060287520586555E-3</v>
      </c>
      <c r="T120" s="9">
        <f t="shared" si="160"/>
        <v>0.22484192526231689</v>
      </c>
      <c r="U120" s="23">
        <f t="shared" si="237"/>
        <v>79.100342161683713</v>
      </c>
      <c r="V120" s="9">
        <f t="shared" si="238"/>
        <v>0</v>
      </c>
      <c r="W120" s="9" t="e">
        <f t="shared" si="239"/>
        <v>#DIV/0!</v>
      </c>
      <c r="X120" s="9">
        <f t="shared" si="240"/>
        <v>166.78384138656429</v>
      </c>
      <c r="Y120" s="9">
        <f t="shared" si="241"/>
        <v>47.1238898038469</v>
      </c>
      <c r="Z120" s="9">
        <f t="shared" si="242"/>
        <v>0.47123889803846902</v>
      </c>
      <c r="AA120" s="9">
        <f t="shared" si="243"/>
        <v>79.57747154594766</v>
      </c>
      <c r="AB120" s="9">
        <f t="shared" si="244"/>
        <v>0.94247779607693805</v>
      </c>
      <c r="AC120" s="9">
        <f t="shared" si="245"/>
        <v>39.78873577297383</v>
      </c>
      <c r="AD120" s="9">
        <f t="shared" si="246"/>
        <v>0.69608082330078591</v>
      </c>
      <c r="AE120" s="9">
        <f t="shared" si="247"/>
        <v>53.873054313113499</v>
      </c>
      <c r="AH120" s="3">
        <f t="shared" si="248"/>
        <v>25.460999587604569</v>
      </c>
      <c r="AI120" s="3">
        <f t="shared" si="249"/>
        <v>35.47378273803016</v>
      </c>
      <c r="AJ120" s="3">
        <v>75000</v>
      </c>
      <c r="AK120" s="3">
        <f t="shared" si="250"/>
        <v>7500000</v>
      </c>
    </row>
    <row r="121" spans="1:38" x14ac:dyDescent="0.2">
      <c r="A121" s="2" t="s">
        <v>95</v>
      </c>
      <c r="B121" s="20">
        <v>0.02</v>
      </c>
      <c r="C121" s="3">
        <v>0.75</v>
      </c>
      <c r="D121" s="3">
        <v>8</v>
      </c>
      <c r="E121" s="3">
        <f t="shared" si="230"/>
        <v>24</v>
      </c>
      <c r="F121" s="21">
        <f t="shared" si="231"/>
        <v>7500</v>
      </c>
      <c r="G121" s="3">
        <f t="shared" si="232"/>
        <v>75</v>
      </c>
      <c r="H121" s="3">
        <f t="shared" si="233"/>
        <v>100</v>
      </c>
      <c r="I121" s="29">
        <v>7.3920000000000003</v>
      </c>
      <c r="J121" s="29">
        <v>3.2939999999999997E-2</v>
      </c>
      <c r="K121" s="26"/>
      <c r="L121" s="9">
        <f t="shared" si="226"/>
        <v>3.4254249248000002E-4</v>
      </c>
      <c r="M121" s="22">
        <f t="shared" si="227"/>
        <v>0.47123889803846902</v>
      </c>
      <c r="N121" s="9">
        <f t="shared" si="228"/>
        <v>0.93419066838454745</v>
      </c>
      <c r="O121" s="9">
        <f t="shared" si="229"/>
        <v>50.929581789406505</v>
      </c>
      <c r="P121" s="9"/>
      <c r="Q121" s="9">
        <f t="shared" si="234"/>
        <v>3.1415926535897931E-4</v>
      </c>
      <c r="R121" s="9">
        <f t="shared" si="235"/>
        <v>0.21205750411731103</v>
      </c>
      <c r="S121" s="9">
        <f t="shared" si="236"/>
        <v>1.060287520586555E-3</v>
      </c>
      <c r="T121" s="9">
        <f t="shared" si="160"/>
        <v>0.22484192526231689</v>
      </c>
      <c r="U121" s="23">
        <f t="shared" si="237"/>
        <v>50.452452405142552</v>
      </c>
      <c r="V121" s="9">
        <f t="shared" si="238"/>
        <v>31.350581408703274</v>
      </c>
      <c r="W121" s="9">
        <f t="shared" si="239"/>
        <v>0.76553604180805812</v>
      </c>
      <c r="X121" s="9">
        <f t="shared" si="240"/>
        <v>0.76008482122813759</v>
      </c>
      <c r="Y121" s="9">
        <f t="shared" si="241"/>
        <v>47.1238898038469</v>
      </c>
      <c r="Z121" s="9">
        <f t="shared" si="242"/>
        <v>31.821820306741742</v>
      </c>
      <c r="AA121" s="9">
        <f t="shared" si="243"/>
        <v>0.75419946969266816</v>
      </c>
      <c r="AB121" s="9">
        <f t="shared" si="244"/>
        <v>0.94247779607693805</v>
      </c>
      <c r="AC121" s="9">
        <f t="shared" si="245"/>
        <v>25.464790894703253</v>
      </c>
      <c r="AD121" s="9">
        <f t="shared" si="246"/>
        <v>32.04666223200406</v>
      </c>
      <c r="AE121" s="9">
        <f t="shared" si="247"/>
        <v>0.74890794636428326</v>
      </c>
      <c r="AH121" s="3">
        <f t="shared" si="248"/>
        <v>25.460999587604569</v>
      </c>
      <c r="AI121" s="3">
        <f t="shared" si="249"/>
        <v>35.47378273803016</v>
      </c>
      <c r="AJ121" s="3">
        <v>75000</v>
      </c>
      <c r="AK121" s="3">
        <f t="shared" si="250"/>
        <v>7500000</v>
      </c>
    </row>
    <row r="122" spans="1:38" x14ac:dyDescent="0.2">
      <c r="A122" s="2" t="s">
        <v>96</v>
      </c>
      <c r="B122" s="20">
        <v>0.02</v>
      </c>
      <c r="C122" s="3">
        <v>0.75</v>
      </c>
      <c r="D122" s="3">
        <v>6</v>
      </c>
      <c r="E122" s="3">
        <f t="shared" si="230"/>
        <v>13.5</v>
      </c>
      <c r="F122" s="21">
        <f t="shared" si="231"/>
        <v>7500</v>
      </c>
      <c r="G122" s="3">
        <f t="shared" si="232"/>
        <v>75</v>
      </c>
      <c r="H122" s="3">
        <f t="shared" si="233"/>
        <v>100</v>
      </c>
      <c r="I122" s="29">
        <v>4.8159999999999998</v>
      </c>
      <c r="J122" s="29">
        <v>2.86E-2</v>
      </c>
      <c r="K122" s="26"/>
      <c r="L122" s="9">
        <f t="shared" si="226"/>
        <v>2.13058616E-4</v>
      </c>
      <c r="M122" s="22">
        <f t="shared" si="227"/>
        <v>0.47123889803846902</v>
      </c>
      <c r="N122" s="9">
        <f t="shared" si="228"/>
        <v>0.84483792948321801</v>
      </c>
      <c r="O122" s="9">
        <f t="shared" si="229"/>
        <v>28.647889756541158</v>
      </c>
      <c r="P122" s="9"/>
      <c r="Q122" s="9">
        <f t="shared" si="234"/>
        <v>3.1415926535897931E-4</v>
      </c>
      <c r="R122" s="9">
        <f t="shared" si="235"/>
        <v>0.21205750411731103</v>
      </c>
      <c r="S122" s="9">
        <f t="shared" si="236"/>
        <v>1.060287520586555E-3</v>
      </c>
      <c r="T122" s="9">
        <f t="shared" si="160"/>
        <v>0.22484192526231689</v>
      </c>
      <c r="U122" s="23">
        <f t="shared" si="237"/>
        <v>28.170760372277211</v>
      </c>
      <c r="V122" s="9">
        <f t="shared" si="238"/>
        <v>20.425378796579405</v>
      </c>
      <c r="W122" s="9">
        <f t="shared" si="239"/>
        <v>0.66094245470056179</v>
      </c>
      <c r="X122" s="9">
        <f t="shared" si="240"/>
        <v>0.65374603893318484</v>
      </c>
      <c r="Y122" s="9">
        <f t="shared" si="241"/>
        <v>47.1238898038469</v>
      </c>
      <c r="Z122" s="9">
        <f t="shared" si="242"/>
        <v>20.896617694617873</v>
      </c>
      <c r="AA122" s="9">
        <f t="shared" si="243"/>
        <v>0.64603756441776006</v>
      </c>
      <c r="AB122" s="9">
        <f t="shared" si="244"/>
        <v>0.94247779607693805</v>
      </c>
      <c r="AC122" s="9">
        <f t="shared" si="245"/>
        <v>14.323944878270579</v>
      </c>
      <c r="AD122" s="9">
        <f t="shared" si="246"/>
        <v>21.121459619880191</v>
      </c>
      <c r="AE122" s="9">
        <f t="shared" si="247"/>
        <v>0.63916037257639946</v>
      </c>
      <c r="AH122" s="3">
        <f t="shared" si="248"/>
        <v>25.460999587604569</v>
      </c>
      <c r="AI122" s="3">
        <f t="shared" si="249"/>
        <v>35.47378273803016</v>
      </c>
      <c r="AJ122" s="3">
        <v>75000</v>
      </c>
      <c r="AK122" s="3">
        <f t="shared" si="250"/>
        <v>7500000</v>
      </c>
    </row>
    <row r="123" spans="1:38" x14ac:dyDescent="0.2">
      <c r="A123" s="2" t="s">
        <v>97</v>
      </c>
      <c r="B123" s="20">
        <v>0.02</v>
      </c>
      <c r="C123" s="3">
        <v>0.75</v>
      </c>
      <c r="D123" s="3">
        <v>4</v>
      </c>
      <c r="E123" s="3">
        <f t="shared" si="230"/>
        <v>6</v>
      </c>
      <c r="F123" s="21">
        <f t="shared" si="231"/>
        <v>7500</v>
      </c>
      <c r="G123" s="3">
        <f t="shared" si="232"/>
        <v>75</v>
      </c>
      <c r="H123" s="3">
        <f t="shared" si="233"/>
        <v>100</v>
      </c>
      <c r="I123" s="29">
        <v>2.7010000000000001</v>
      </c>
      <c r="J123" s="29">
        <v>2.308E-2</v>
      </c>
      <c r="K123" s="26"/>
      <c r="L123" s="9">
        <f t="shared" si="226"/>
        <v>1.067471258E-4</v>
      </c>
      <c r="M123" s="22">
        <f t="shared" si="227"/>
        <v>0.47123889803846902</v>
      </c>
      <c r="N123" s="9">
        <f t="shared" si="228"/>
        <v>0.74943469812842489</v>
      </c>
      <c r="O123" s="9">
        <f t="shared" si="229"/>
        <v>12.732395447351626</v>
      </c>
      <c r="P123" s="9"/>
      <c r="Q123" s="9">
        <f t="shared" si="234"/>
        <v>3.1415926535897931E-4</v>
      </c>
      <c r="R123" s="9">
        <f t="shared" si="235"/>
        <v>0.21205750411731103</v>
      </c>
      <c r="S123" s="9">
        <f t="shared" si="236"/>
        <v>1.060287520586555E-3</v>
      </c>
      <c r="T123" s="9">
        <f t="shared" si="160"/>
        <v>0.22484192526231689</v>
      </c>
      <c r="U123" s="23">
        <f t="shared" si="237"/>
        <v>12.255266063087676</v>
      </c>
      <c r="V123" s="9">
        <f t="shared" si="238"/>
        <v>11.455346372417145</v>
      </c>
      <c r="W123" s="9">
        <f t="shared" si="239"/>
        <v>0.52377290087422868</v>
      </c>
      <c r="X123" s="9">
        <f t="shared" si="240"/>
        <v>0.51369034874138442</v>
      </c>
      <c r="Y123" s="9">
        <f t="shared" si="241"/>
        <v>47.1238898038469</v>
      </c>
      <c r="Z123" s="9">
        <f t="shared" si="242"/>
        <v>11.926585270455615</v>
      </c>
      <c r="AA123" s="9">
        <f t="shared" si="243"/>
        <v>0.50307777657559061</v>
      </c>
      <c r="AB123" s="9">
        <f t="shared" si="244"/>
        <v>0.94247779607693805</v>
      </c>
      <c r="AC123" s="9">
        <f t="shared" si="245"/>
        <v>6.3661977236758132</v>
      </c>
      <c r="AD123" s="9">
        <f t="shared" si="246"/>
        <v>12.151427195717931</v>
      </c>
      <c r="AE123" s="9">
        <f t="shared" si="247"/>
        <v>0.49376916006330135</v>
      </c>
      <c r="AH123" s="3">
        <f t="shared" si="248"/>
        <v>25.460999587604569</v>
      </c>
      <c r="AI123" s="3">
        <f t="shared" si="249"/>
        <v>35.47378273803016</v>
      </c>
      <c r="AJ123" s="3">
        <v>75000</v>
      </c>
      <c r="AK123" s="3">
        <f t="shared" si="250"/>
        <v>7500000</v>
      </c>
    </row>
    <row r="124" spans="1:38" x14ac:dyDescent="0.2">
      <c r="A124" s="9"/>
      <c r="B124" s="20"/>
      <c r="C124" s="5"/>
      <c r="D124" s="12"/>
      <c r="E124" s="12"/>
      <c r="F124" s="12"/>
      <c r="G124" s="12"/>
      <c r="H124" s="12"/>
      <c r="I124" s="32"/>
      <c r="L124" s="9" t="str">
        <f t="shared" si="226"/>
        <v/>
      </c>
      <c r="M124" s="22" t="str">
        <f t="shared" si="227"/>
        <v/>
      </c>
      <c r="N124" s="9" t="str">
        <f t="shared" si="228"/>
        <v/>
      </c>
      <c r="O124" s="9" t="str">
        <f t="shared" si="229"/>
        <v/>
      </c>
      <c r="P124" s="9"/>
      <c r="Q124" s="9"/>
      <c r="R124" s="9"/>
      <c r="S124" s="9"/>
      <c r="T124" s="9"/>
      <c r="U124" s="23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I124" s="9"/>
      <c r="AJ124" s="3"/>
      <c r="AK124" s="9"/>
      <c r="AL124" s="9" t="str">
        <f>IF(J124&gt;0,E124/#REF!/J124,"")</f>
        <v/>
      </c>
    </row>
    <row r="125" spans="1:38" x14ac:dyDescent="0.2">
      <c r="A125" s="3"/>
      <c r="B125" s="20"/>
      <c r="C125" s="6" t="s">
        <v>89</v>
      </c>
      <c r="D125" s="13" t="s">
        <v>20</v>
      </c>
      <c r="E125" s="13" t="s">
        <v>1</v>
      </c>
      <c r="F125" s="13" t="s">
        <v>45</v>
      </c>
      <c r="G125" s="13" t="s">
        <v>4</v>
      </c>
      <c r="H125" s="13" t="s">
        <v>34</v>
      </c>
      <c r="I125" s="31" t="s">
        <v>5</v>
      </c>
      <c r="L125" s="9"/>
      <c r="M125" s="22"/>
      <c r="N125" s="9"/>
      <c r="O125" s="9"/>
      <c r="P125" s="9"/>
      <c r="Q125" s="9"/>
      <c r="R125" s="9"/>
      <c r="S125" s="9"/>
      <c r="T125" s="9"/>
      <c r="U125" s="23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I125" s="9"/>
      <c r="AJ125" s="3"/>
      <c r="AK125" s="9"/>
      <c r="AL125" s="9" t="str">
        <f>IF(J125&gt;0,E125/#REF!/J125,"")</f>
        <v/>
      </c>
    </row>
    <row r="126" spans="1:38" x14ac:dyDescent="0.2">
      <c r="A126" s="8"/>
      <c r="B126" s="20"/>
      <c r="C126" s="10"/>
      <c r="D126" s="12"/>
      <c r="E126" s="12"/>
      <c r="F126" s="13" t="s">
        <v>16</v>
      </c>
      <c r="G126" s="12"/>
      <c r="H126" s="12"/>
      <c r="I126" s="32"/>
      <c r="L126" s="9" t="str">
        <f t="shared" ref="L126:L157" si="251">IF(E126&gt;0.866,0.00001450997+0.00005026548*(I126-0.866),"")</f>
        <v/>
      </c>
      <c r="M126" s="22" t="str">
        <f t="shared" ref="M126:M157" si="252">IF(E126&gt;0,1000*PI()*G126*B126^3/4,"")</f>
        <v/>
      </c>
      <c r="N126" s="9" t="str">
        <f t="shared" ref="N126:N157" si="253">IF(E126&gt;0,E126/(L126*G126*1000),"")</f>
        <v/>
      </c>
      <c r="O126" s="9" t="str">
        <f t="shared" ref="O126:O157" si="254">IF(E126&gt;0,E126/M126,"")</f>
        <v/>
      </c>
      <c r="P126" s="9"/>
      <c r="Q126" s="9"/>
      <c r="R126" s="9"/>
      <c r="S126" s="9"/>
      <c r="T126" s="9"/>
      <c r="U126" s="23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I126" s="9"/>
      <c r="AJ126" s="3"/>
      <c r="AK126" s="9"/>
      <c r="AL126" s="9" t="str">
        <f>IF(J126&gt;0,E126/#REF!/J126,"")</f>
        <v/>
      </c>
    </row>
    <row r="127" spans="1:38" x14ac:dyDescent="0.2">
      <c r="A127" s="2" t="s">
        <v>88</v>
      </c>
      <c r="B127" s="20">
        <v>0.02</v>
      </c>
      <c r="C127" s="3">
        <v>9.375E-2</v>
      </c>
      <c r="D127" s="3">
        <v>20</v>
      </c>
      <c r="E127" s="3">
        <f t="shared" ref="E127:E135" si="255">0.5*C127*D127*D127</f>
        <v>18.75</v>
      </c>
      <c r="F127" s="21">
        <f t="shared" ref="F127:F135" si="256">AK127/1000</f>
        <v>7500</v>
      </c>
      <c r="G127" s="3">
        <f t="shared" ref="G127:G135" si="257">AJ127/1000</f>
        <v>75</v>
      </c>
      <c r="H127" s="3">
        <f t="shared" ref="H127:H135" si="258">AK127/AJ127</f>
        <v>100</v>
      </c>
      <c r="I127" s="29">
        <v>6.03</v>
      </c>
      <c r="J127" s="29">
        <v>1.094E-2</v>
      </c>
      <c r="K127" s="26"/>
      <c r="L127" s="9">
        <f t="shared" si="251"/>
        <v>2.7408090872000002E-4</v>
      </c>
      <c r="M127" s="22">
        <f t="shared" si="252"/>
        <v>0.47123889803846902</v>
      </c>
      <c r="N127" s="9">
        <f t="shared" si="253"/>
        <v>0.91213941593939696</v>
      </c>
      <c r="O127" s="9">
        <f t="shared" si="254"/>
        <v>39.78873577297383</v>
      </c>
      <c r="P127" s="9"/>
      <c r="Q127" s="9">
        <f t="shared" ref="Q127:Q135" si="259">PI()*B127^2/4</f>
        <v>3.1415926535897931E-4</v>
      </c>
      <c r="R127" s="9">
        <f t="shared" ref="R127:R135" si="260">9*G127*Q127</f>
        <v>0.21205750411731103</v>
      </c>
      <c r="S127" s="9">
        <f t="shared" ref="S127:S135" si="261">0.75*R127/(F127*B127)</f>
        <v>1.060287520586555E-3</v>
      </c>
      <c r="T127" s="9">
        <f t="shared" si="160"/>
        <v>0.22484192526231689</v>
      </c>
      <c r="U127" s="23">
        <f t="shared" ref="U127:U135" si="262">(E127-T127)/M127</f>
        <v>39.311606388709876</v>
      </c>
      <c r="V127" s="9">
        <f t="shared" ref="V127:V135" si="263">9*PI()*B127^3*I127*G127*1000/4</f>
        <v>25.574134996547716</v>
      </c>
      <c r="W127" s="9">
        <f t="shared" ref="W127:W135" si="264">E127/V127</f>
        <v>0.73316262710473235</v>
      </c>
      <c r="X127" s="9">
        <f t="shared" ref="X127:X135" si="265">E127/(V127+T127)</f>
        <v>0.72677300564384228</v>
      </c>
      <c r="Y127" s="9">
        <f t="shared" ref="Y127:Y135" si="266">1000*F127*PI()*B127^3/4</f>
        <v>47.1238898038469</v>
      </c>
      <c r="Z127" s="9">
        <f t="shared" ref="Z127:Z135" si="267">V127+$AG$2*Y127</f>
        <v>26.045373894586184</v>
      </c>
      <c r="AA127" s="9">
        <f t="shared" ref="AA127:AA135" si="268">E127/Z127</f>
        <v>0.71989751715168859</v>
      </c>
      <c r="AB127" s="9">
        <f t="shared" ref="AB127:AB135" si="269">M127+$AG$2*Y127</f>
        <v>0.94247779607693805</v>
      </c>
      <c r="AC127" s="9">
        <f t="shared" ref="AC127:AC135" si="270">E127/AB127</f>
        <v>19.894367886486915</v>
      </c>
      <c r="AD127" s="9">
        <f t="shared" ref="AD127:AD135" si="271">V127+T127+$AG$2*Y127</f>
        <v>26.270215819848502</v>
      </c>
      <c r="AE127" s="9">
        <f t="shared" ref="AE127:AE135" si="272">E127/AD127</f>
        <v>0.71373604726282491</v>
      </c>
      <c r="AH127" s="3">
        <f t="shared" ref="AH127:AH135" si="273">IF(AK127&gt;0,(AK127*0.17287/2000)^0.5,"")</f>
        <v>25.460999587604569</v>
      </c>
      <c r="AI127" s="3">
        <f t="shared" ref="AI127:AI135" si="274">IF(AK127&gt;0,(AK127/2.98/2000)^0.5,"")</f>
        <v>35.47378273803016</v>
      </c>
      <c r="AJ127" s="3">
        <v>75000</v>
      </c>
      <c r="AK127" s="3">
        <f t="shared" ref="AK127:AK135" si="275">IF(AJ127&gt;0,100*AJ127,"")</f>
        <v>7500000</v>
      </c>
    </row>
    <row r="128" spans="1:38" x14ac:dyDescent="0.2">
      <c r="A128" s="2" t="s">
        <v>90</v>
      </c>
      <c r="B128" s="20">
        <v>0.02</v>
      </c>
      <c r="C128" s="3">
        <v>9.375E-2</v>
      </c>
      <c r="D128" s="3">
        <v>18</v>
      </c>
      <c r="E128" s="3">
        <f t="shared" si="255"/>
        <v>15.1875</v>
      </c>
      <c r="F128" s="21">
        <f t="shared" si="256"/>
        <v>7500</v>
      </c>
      <c r="G128" s="3">
        <f t="shared" si="257"/>
        <v>75</v>
      </c>
      <c r="H128" s="3">
        <f t="shared" si="258"/>
        <v>100</v>
      </c>
      <c r="I128" s="29">
        <v>5.1379999999999999</v>
      </c>
      <c r="J128" s="29">
        <v>1.0319999999999999E-2</v>
      </c>
      <c r="K128" s="26"/>
      <c r="L128" s="9">
        <f t="shared" si="251"/>
        <v>2.2924410056000003E-4</v>
      </c>
      <c r="M128" s="22">
        <f t="shared" si="252"/>
        <v>0.47123889803846902</v>
      </c>
      <c r="N128" s="9">
        <f t="shared" si="253"/>
        <v>0.88333788963524362</v>
      </c>
      <c r="O128" s="9">
        <f t="shared" si="254"/>
        <v>32.228875976108803</v>
      </c>
      <c r="P128" s="9"/>
      <c r="Q128" s="9">
        <f t="shared" si="259"/>
        <v>3.1415926535897931E-4</v>
      </c>
      <c r="R128" s="9">
        <f t="shared" si="260"/>
        <v>0.21205750411731103</v>
      </c>
      <c r="S128" s="9">
        <f t="shared" si="261"/>
        <v>1.060287520586555E-3</v>
      </c>
      <c r="T128" s="9">
        <f t="shared" si="160"/>
        <v>0.22484192526231689</v>
      </c>
      <c r="U128" s="23">
        <f t="shared" si="262"/>
        <v>31.751746591844856</v>
      </c>
      <c r="V128" s="9">
        <f t="shared" si="263"/>
        <v>21.791029123094887</v>
      </c>
      <c r="W128" s="9">
        <f t="shared" si="264"/>
        <v>0.69696111708206387</v>
      </c>
      <c r="X128" s="9">
        <f t="shared" si="265"/>
        <v>0.68984324838390942</v>
      </c>
      <c r="Y128" s="9">
        <f t="shared" si="266"/>
        <v>47.1238898038469</v>
      </c>
      <c r="Z128" s="9">
        <f t="shared" si="267"/>
        <v>22.262268021133355</v>
      </c>
      <c r="AA128" s="9">
        <f t="shared" si="268"/>
        <v>0.68220811938759585</v>
      </c>
      <c r="AB128" s="9">
        <f t="shared" si="269"/>
        <v>0.94247779607693805</v>
      </c>
      <c r="AC128" s="9">
        <f t="shared" si="270"/>
        <v>16.114437988054402</v>
      </c>
      <c r="AD128" s="9">
        <f t="shared" si="271"/>
        <v>22.487109946395673</v>
      </c>
      <c r="AE128" s="9">
        <f t="shared" si="272"/>
        <v>0.67538692327309557</v>
      </c>
      <c r="AH128" s="3">
        <f t="shared" si="273"/>
        <v>25.460999587604569</v>
      </c>
      <c r="AI128" s="3">
        <f t="shared" si="274"/>
        <v>35.47378273803016</v>
      </c>
      <c r="AJ128" s="3">
        <v>75000</v>
      </c>
      <c r="AK128" s="3">
        <f t="shared" si="275"/>
        <v>7500000</v>
      </c>
    </row>
    <row r="129" spans="1:38" x14ac:dyDescent="0.2">
      <c r="A129" s="2" t="s">
        <v>91</v>
      </c>
      <c r="B129" s="20">
        <v>0.02</v>
      </c>
      <c r="C129" s="3">
        <v>9.375E-2</v>
      </c>
      <c r="D129" s="3">
        <v>16</v>
      </c>
      <c r="E129" s="3">
        <f t="shared" si="255"/>
        <v>12</v>
      </c>
      <c r="F129" s="21">
        <f t="shared" si="256"/>
        <v>7500</v>
      </c>
      <c r="G129" s="3">
        <f t="shared" si="257"/>
        <v>75</v>
      </c>
      <c r="H129" s="3">
        <f t="shared" si="258"/>
        <v>100</v>
      </c>
      <c r="I129" s="29">
        <v>4.2889999999999997</v>
      </c>
      <c r="J129" s="29">
        <v>9.6399999999999993E-3</v>
      </c>
      <c r="K129" s="26"/>
      <c r="L129" s="9">
        <f t="shared" si="251"/>
        <v>1.8656870804E-4</v>
      </c>
      <c r="M129" s="22">
        <f t="shared" si="252"/>
        <v>0.47123889803846902</v>
      </c>
      <c r="N129" s="9">
        <f t="shared" si="253"/>
        <v>0.85759290333776805</v>
      </c>
      <c r="O129" s="9">
        <f t="shared" si="254"/>
        <v>25.464790894703253</v>
      </c>
      <c r="P129" s="9"/>
      <c r="Q129" s="9">
        <f t="shared" si="259"/>
        <v>3.1415926535897931E-4</v>
      </c>
      <c r="R129" s="9">
        <f t="shared" si="260"/>
        <v>0.21205750411731103</v>
      </c>
      <c r="S129" s="9">
        <f t="shared" si="261"/>
        <v>1.060287520586555E-3</v>
      </c>
      <c r="T129" s="9">
        <f t="shared" si="160"/>
        <v>0.22484192526231689</v>
      </c>
      <c r="U129" s="23">
        <f t="shared" si="262"/>
        <v>24.987661510439303</v>
      </c>
      <c r="V129" s="9">
        <f t="shared" si="263"/>
        <v>18.190292703182944</v>
      </c>
      <c r="W129" s="9">
        <f t="shared" si="264"/>
        <v>0.6596925181913228</v>
      </c>
      <c r="X129" s="9">
        <f t="shared" si="265"/>
        <v>0.65163791859897613</v>
      </c>
      <c r="Y129" s="9">
        <f t="shared" si="266"/>
        <v>47.1238898038469</v>
      </c>
      <c r="Z129" s="9">
        <f t="shared" si="267"/>
        <v>18.661531601221412</v>
      </c>
      <c r="AA129" s="9">
        <f t="shared" si="268"/>
        <v>0.6430340368855143</v>
      </c>
      <c r="AB129" s="9">
        <f t="shared" si="269"/>
        <v>0.94247779607693805</v>
      </c>
      <c r="AC129" s="9">
        <f t="shared" si="270"/>
        <v>12.732395447351626</v>
      </c>
      <c r="AD129" s="9">
        <f t="shared" si="271"/>
        <v>18.88637352648373</v>
      </c>
      <c r="AE129" s="9">
        <f t="shared" si="272"/>
        <v>0.63537872864649225</v>
      </c>
      <c r="AH129" s="3">
        <f t="shared" si="273"/>
        <v>25.460999587604569</v>
      </c>
      <c r="AI129" s="3">
        <f t="shared" si="274"/>
        <v>35.47378273803016</v>
      </c>
      <c r="AJ129" s="3">
        <v>75000</v>
      </c>
      <c r="AK129" s="3">
        <f t="shared" si="275"/>
        <v>7500000</v>
      </c>
    </row>
    <row r="130" spans="1:38" x14ac:dyDescent="0.2">
      <c r="A130" s="2" t="s">
        <v>92</v>
      </c>
      <c r="B130" s="20">
        <v>0.02</v>
      </c>
      <c r="C130" s="3">
        <v>9.375E-2</v>
      </c>
      <c r="D130" s="3">
        <v>14</v>
      </c>
      <c r="E130" s="3">
        <f t="shared" si="255"/>
        <v>9.1875</v>
      </c>
      <c r="F130" s="21">
        <f t="shared" si="256"/>
        <v>7500</v>
      </c>
      <c r="G130" s="3">
        <f t="shared" si="257"/>
        <v>75</v>
      </c>
      <c r="H130" s="3">
        <f t="shared" si="258"/>
        <v>100</v>
      </c>
      <c r="I130" s="29">
        <v>3.508</v>
      </c>
      <c r="J130" s="29">
        <v>8.8800000000000007E-3</v>
      </c>
      <c r="K130" s="26"/>
      <c r="L130" s="9">
        <f t="shared" si="251"/>
        <v>1.4731136816E-4</v>
      </c>
      <c r="M130" s="22">
        <f t="shared" si="252"/>
        <v>0.47123889803846902</v>
      </c>
      <c r="N130" s="9">
        <f t="shared" si="253"/>
        <v>0.83157193860930334</v>
      </c>
      <c r="O130" s="9">
        <f t="shared" si="254"/>
        <v>19.496480528757179</v>
      </c>
      <c r="P130" s="9"/>
      <c r="Q130" s="9">
        <f t="shared" si="259"/>
        <v>3.1415926535897931E-4</v>
      </c>
      <c r="R130" s="9">
        <f t="shared" si="260"/>
        <v>0.21205750411731103</v>
      </c>
      <c r="S130" s="9">
        <f t="shared" si="261"/>
        <v>1.060287520586555E-3</v>
      </c>
      <c r="T130" s="9">
        <f t="shared" si="160"/>
        <v>0.22484192526231689</v>
      </c>
      <c r="U130" s="23">
        <f t="shared" si="262"/>
        <v>19.019351144493228</v>
      </c>
      <c r="V130" s="9">
        <f t="shared" si="263"/>
        <v>14.877954488870545</v>
      </c>
      <c r="W130" s="9">
        <f t="shared" si="264"/>
        <v>0.61752440544650877</v>
      </c>
      <c r="X130" s="9">
        <f t="shared" si="265"/>
        <v>0.60833104996386911</v>
      </c>
      <c r="Y130" s="9">
        <f t="shared" si="266"/>
        <v>47.1238898038469</v>
      </c>
      <c r="Z130" s="9">
        <f t="shared" si="267"/>
        <v>15.349193386909015</v>
      </c>
      <c r="AA130" s="9">
        <f t="shared" si="268"/>
        <v>0.59856565543280038</v>
      </c>
      <c r="AB130" s="9">
        <f t="shared" si="269"/>
        <v>0.94247779607693805</v>
      </c>
      <c r="AC130" s="9">
        <f t="shared" si="270"/>
        <v>9.7482402643785893</v>
      </c>
      <c r="AD130" s="9">
        <f t="shared" si="271"/>
        <v>15.574035312171331</v>
      </c>
      <c r="AE130" s="9">
        <f t="shared" si="272"/>
        <v>0.58992417930501528</v>
      </c>
      <c r="AH130" s="3">
        <f t="shared" si="273"/>
        <v>25.460999587604569</v>
      </c>
      <c r="AI130" s="3">
        <f t="shared" si="274"/>
        <v>35.47378273803016</v>
      </c>
      <c r="AJ130" s="3">
        <v>75000</v>
      </c>
      <c r="AK130" s="3">
        <f t="shared" si="275"/>
        <v>7500000</v>
      </c>
    </row>
    <row r="131" spans="1:38" x14ac:dyDescent="0.2">
      <c r="A131" s="2" t="s">
        <v>93</v>
      </c>
      <c r="B131" s="20">
        <v>0.02</v>
      </c>
      <c r="C131" s="3">
        <v>9.375E-2</v>
      </c>
      <c r="D131" s="3">
        <v>12</v>
      </c>
      <c r="E131" s="3">
        <f t="shared" si="255"/>
        <v>6.75</v>
      </c>
      <c r="F131" s="21">
        <f t="shared" si="256"/>
        <v>7500</v>
      </c>
      <c r="G131" s="3">
        <f t="shared" si="257"/>
        <v>75</v>
      </c>
      <c r="H131" s="3">
        <f t="shared" si="258"/>
        <v>100</v>
      </c>
      <c r="I131" s="29">
        <v>2.819</v>
      </c>
      <c r="J131" s="29">
        <v>8.1799999999999998E-3</v>
      </c>
      <c r="K131" s="26"/>
      <c r="L131" s="9">
        <f t="shared" si="251"/>
        <v>1.1267845244E-4</v>
      </c>
      <c r="M131" s="22">
        <f t="shared" si="252"/>
        <v>0.47123889803846902</v>
      </c>
      <c r="N131" s="9">
        <f t="shared" si="253"/>
        <v>0.79873301461895729</v>
      </c>
      <c r="O131" s="9">
        <f t="shared" si="254"/>
        <v>14.323944878270579</v>
      </c>
      <c r="P131" s="9"/>
      <c r="Q131" s="9">
        <f t="shared" si="259"/>
        <v>3.1415926535897931E-4</v>
      </c>
      <c r="R131" s="9">
        <f t="shared" si="260"/>
        <v>0.21205750411731103</v>
      </c>
      <c r="S131" s="9">
        <f t="shared" si="261"/>
        <v>1.060287520586555E-3</v>
      </c>
      <c r="T131" s="9">
        <f t="shared" si="160"/>
        <v>0.22484192526231689</v>
      </c>
      <c r="U131" s="23">
        <f t="shared" si="262"/>
        <v>13.846815494006629</v>
      </c>
      <c r="V131" s="9">
        <f t="shared" si="263"/>
        <v>11.955802082133999</v>
      </c>
      <c r="W131" s="9">
        <f t="shared" si="264"/>
        <v>0.56457943629618768</v>
      </c>
      <c r="X131" s="9">
        <f t="shared" si="265"/>
        <v>0.55415789147940564</v>
      </c>
      <c r="Y131" s="9">
        <f t="shared" si="266"/>
        <v>47.1238898038469</v>
      </c>
      <c r="Z131" s="9">
        <f t="shared" si="267"/>
        <v>12.427040980172469</v>
      </c>
      <c r="AA131" s="9">
        <f t="shared" si="268"/>
        <v>0.54317033401352155</v>
      </c>
      <c r="AB131" s="9">
        <f t="shared" si="269"/>
        <v>0.94247779607693805</v>
      </c>
      <c r="AC131" s="9">
        <f t="shared" si="270"/>
        <v>7.1619724391352895</v>
      </c>
      <c r="AD131" s="9">
        <f t="shared" si="271"/>
        <v>12.651882905434785</v>
      </c>
      <c r="AE131" s="9">
        <f t="shared" si="272"/>
        <v>0.53351742586081374</v>
      </c>
      <c r="AH131" s="3">
        <f t="shared" si="273"/>
        <v>25.460999587604569</v>
      </c>
      <c r="AI131" s="3">
        <f t="shared" si="274"/>
        <v>35.47378273803016</v>
      </c>
      <c r="AJ131" s="3">
        <v>75000</v>
      </c>
      <c r="AK131" s="3">
        <f t="shared" si="275"/>
        <v>7500000</v>
      </c>
    </row>
    <row r="132" spans="1:38" x14ac:dyDescent="0.2">
      <c r="A132" s="2" t="s">
        <v>94</v>
      </c>
      <c r="B132" s="20">
        <v>0.02</v>
      </c>
      <c r="C132" s="3">
        <v>9.375E-2</v>
      </c>
      <c r="D132" s="3">
        <v>10</v>
      </c>
      <c r="E132" s="3">
        <f t="shared" si="255"/>
        <v>4.6875</v>
      </c>
      <c r="F132" s="21">
        <f t="shared" si="256"/>
        <v>7500</v>
      </c>
      <c r="G132" s="3">
        <f t="shared" si="257"/>
        <v>75</v>
      </c>
      <c r="H132" s="3">
        <f t="shared" si="258"/>
        <v>100</v>
      </c>
      <c r="I132" s="29">
        <v>2.2130000000000001</v>
      </c>
      <c r="J132" s="29">
        <v>7.6E-3</v>
      </c>
      <c r="K132" s="26"/>
      <c r="L132" s="9">
        <f t="shared" si="251"/>
        <v>8.2217571560000001E-5</v>
      </c>
      <c r="M132" s="22">
        <f t="shared" si="252"/>
        <v>0.47123889803846902</v>
      </c>
      <c r="N132" s="9">
        <f t="shared" si="253"/>
        <v>0.76017813241284204</v>
      </c>
      <c r="O132" s="9">
        <f t="shared" si="254"/>
        <v>9.9471839432434574</v>
      </c>
      <c r="P132" s="9"/>
      <c r="Q132" s="9">
        <f t="shared" si="259"/>
        <v>3.1415926535897931E-4</v>
      </c>
      <c r="R132" s="9">
        <f t="shared" si="260"/>
        <v>0.21205750411731103</v>
      </c>
      <c r="S132" s="9">
        <f t="shared" si="261"/>
        <v>1.060287520586555E-3</v>
      </c>
      <c r="T132" s="9">
        <f t="shared" si="160"/>
        <v>0.22484192526231689</v>
      </c>
      <c r="U132" s="23">
        <f t="shared" si="262"/>
        <v>9.4700545589795073</v>
      </c>
      <c r="V132" s="9">
        <f t="shared" si="263"/>
        <v>9.3856651322321909</v>
      </c>
      <c r="W132" s="9">
        <f t="shared" si="264"/>
        <v>0.49943183929524798</v>
      </c>
      <c r="X132" s="9">
        <f t="shared" si="265"/>
        <v>0.48774741769161634</v>
      </c>
      <c r="Y132" s="9">
        <f t="shared" si="266"/>
        <v>47.1238898038469</v>
      </c>
      <c r="Z132" s="9">
        <f t="shared" si="267"/>
        <v>9.8569040302706608</v>
      </c>
      <c r="AA132" s="9">
        <f t="shared" si="268"/>
        <v>0.47555500039410303</v>
      </c>
      <c r="AB132" s="9">
        <f t="shared" si="269"/>
        <v>0.94247779607693805</v>
      </c>
      <c r="AC132" s="9">
        <f t="shared" si="270"/>
        <v>4.9735919716217287</v>
      </c>
      <c r="AD132" s="9">
        <f t="shared" si="271"/>
        <v>10.081745955532977</v>
      </c>
      <c r="AE132" s="9">
        <f t="shared" si="272"/>
        <v>0.46494922810740402</v>
      </c>
      <c r="AH132" s="3">
        <f t="shared" si="273"/>
        <v>25.460999587604569</v>
      </c>
      <c r="AI132" s="3">
        <f t="shared" si="274"/>
        <v>35.47378273803016</v>
      </c>
      <c r="AJ132" s="3">
        <v>75000</v>
      </c>
      <c r="AK132" s="3">
        <f t="shared" si="275"/>
        <v>7500000</v>
      </c>
    </row>
    <row r="133" spans="1:38" x14ac:dyDescent="0.2">
      <c r="A133" s="2" t="s">
        <v>95</v>
      </c>
      <c r="B133" s="20">
        <v>0.02</v>
      </c>
      <c r="C133" s="3">
        <v>9.375E-2</v>
      </c>
      <c r="D133" s="3">
        <v>8</v>
      </c>
      <c r="E133" s="3">
        <f t="shared" si="255"/>
        <v>3</v>
      </c>
      <c r="F133" s="21">
        <f t="shared" si="256"/>
        <v>7500</v>
      </c>
      <c r="G133" s="3">
        <f t="shared" si="257"/>
        <v>75</v>
      </c>
      <c r="H133" s="3">
        <f t="shared" si="258"/>
        <v>100</v>
      </c>
      <c r="I133" s="29">
        <v>1.653</v>
      </c>
      <c r="J133" s="29">
        <v>6.8999999999999999E-3</v>
      </c>
      <c r="K133" s="26"/>
      <c r="L133" s="9">
        <f t="shared" si="251"/>
        <v>5.4068902759999999E-5</v>
      </c>
      <c r="M133" s="22">
        <f t="shared" si="252"/>
        <v>0.47123889803846902</v>
      </c>
      <c r="N133" s="9">
        <f t="shared" si="253"/>
        <v>0.73979677704116209</v>
      </c>
      <c r="O133" s="9">
        <f t="shared" si="254"/>
        <v>6.3661977236758132</v>
      </c>
      <c r="P133" s="9"/>
      <c r="Q133" s="9">
        <f t="shared" si="259"/>
        <v>3.1415926535897931E-4</v>
      </c>
      <c r="R133" s="9">
        <f t="shared" si="260"/>
        <v>0.21205750411731103</v>
      </c>
      <c r="S133" s="9">
        <f t="shared" si="261"/>
        <v>1.060287520586555E-3</v>
      </c>
      <c r="T133" s="9">
        <f t="shared" si="160"/>
        <v>0.22484192526231689</v>
      </c>
      <c r="U133" s="23">
        <f t="shared" si="262"/>
        <v>5.889068339411863</v>
      </c>
      <c r="V133" s="9">
        <f t="shared" si="263"/>
        <v>7.010621086118304</v>
      </c>
      <c r="W133" s="9">
        <f t="shared" si="264"/>
        <v>0.42792214315223581</v>
      </c>
      <c r="X133" s="9">
        <f t="shared" si="265"/>
        <v>0.41462446774744283</v>
      </c>
      <c r="Y133" s="9">
        <f t="shared" si="266"/>
        <v>47.1238898038469</v>
      </c>
      <c r="Z133" s="9">
        <f t="shared" si="267"/>
        <v>7.481859984156773</v>
      </c>
      <c r="AA133" s="9">
        <f t="shared" si="268"/>
        <v>0.40096981316847091</v>
      </c>
      <c r="AB133" s="9">
        <f t="shared" si="269"/>
        <v>0.94247779607693805</v>
      </c>
      <c r="AC133" s="9">
        <f t="shared" si="270"/>
        <v>3.1830988618379066</v>
      </c>
      <c r="AD133" s="9">
        <f t="shared" si="271"/>
        <v>7.7067019094190901</v>
      </c>
      <c r="AE133" s="9">
        <f t="shared" si="272"/>
        <v>0.38927157625409331</v>
      </c>
      <c r="AH133" s="3">
        <f t="shared" si="273"/>
        <v>25.460999587604569</v>
      </c>
      <c r="AI133" s="3">
        <f t="shared" si="274"/>
        <v>35.47378273803016</v>
      </c>
      <c r="AJ133" s="3">
        <v>75000</v>
      </c>
      <c r="AK133" s="3">
        <f t="shared" si="275"/>
        <v>7500000</v>
      </c>
    </row>
    <row r="134" spans="1:38" x14ac:dyDescent="0.2">
      <c r="A134" s="2" t="s">
        <v>96</v>
      </c>
      <c r="B134" s="20">
        <v>0.02</v>
      </c>
      <c r="C134" s="3">
        <v>9.375E-2</v>
      </c>
      <c r="D134" s="3">
        <v>6</v>
      </c>
      <c r="E134" s="3">
        <f t="shared" si="255"/>
        <v>1.6875</v>
      </c>
      <c r="F134" s="21">
        <f t="shared" si="256"/>
        <v>7500</v>
      </c>
      <c r="G134" s="3">
        <f t="shared" si="257"/>
        <v>75</v>
      </c>
      <c r="H134" s="3">
        <f t="shared" si="258"/>
        <v>100</v>
      </c>
      <c r="I134" s="29">
        <v>1.1879999999999999</v>
      </c>
      <c r="J134" s="29">
        <v>6.1000000000000004E-3</v>
      </c>
      <c r="K134" s="26"/>
      <c r="L134" s="9">
        <f t="shared" si="251"/>
        <v>3.0695454559999996E-5</v>
      </c>
      <c r="M134" s="22">
        <f t="shared" si="252"/>
        <v>0.47123889803846902</v>
      </c>
      <c r="N134" s="9">
        <f t="shared" si="253"/>
        <v>0.73300755185167721</v>
      </c>
      <c r="O134" s="9">
        <f t="shared" si="254"/>
        <v>3.5809862195676447</v>
      </c>
      <c r="P134" s="9"/>
      <c r="Q134" s="9">
        <f t="shared" si="259"/>
        <v>3.1415926535897931E-4</v>
      </c>
      <c r="R134" s="9">
        <f t="shared" si="260"/>
        <v>0.21205750411731103</v>
      </c>
      <c r="S134" s="9">
        <f t="shared" si="261"/>
        <v>1.060287520586555E-3</v>
      </c>
      <c r="T134" s="9">
        <f t="shared" si="160"/>
        <v>0.22484192526231689</v>
      </c>
      <c r="U134" s="23">
        <f t="shared" si="262"/>
        <v>3.103856835303695</v>
      </c>
      <c r="V134" s="9">
        <f t="shared" si="263"/>
        <v>5.0384862978273111</v>
      </c>
      <c r="W134" s="9">
        <f t="shared" si="264"/>
        <v>0.33492201829102547</v>
      </c>
      <c r="X134" s="9">
        <f t="shared" si="265"/>
        <v>0.32061462414544611</v>
      </c>
      <c r="Y134" s="9">
        <f t="shared" si="266"/>
        <v>47.1238898038469</v>
      </c>
      <c r="Z134" s="9">
        <f t="shared" si="267"/>
        <v>5.50972519586578</v>
      </c>
      <c r="AA134" s="9">
        <f t="shared" si="268"/>
        <v>0.30627661816350021</v>
      </c>
      <c r="AB134" s="9">
        <f t="shared" si="269"/>
        <v>0.94247779607693805</v>
      </c>
      <c r="AC134" s="9">
        <f t="shared" si="270"/>
        <v>1.7904931097838224</v>
      </c>
      <c r="AD134" s="9">
        <f t="shared" si="271"/>
        <v>5.7345671211280971</v>
      </c>
      <c r="AE134" s="9">
        <f t="shared" si="272"/>
        <v>0.2942680701709246</v>
      </c>
      <c r="AH134" s="3">
        <f t="shared" si="273"/>
        <v>25.460999587604569</v>
      </c>
      <c r="AI134" s="3">
        <f t="shared" si="274"/>
        <v>35.47378273803016</v>
      </c>
      <c r="AJ134" s="3">
        <v>75000</v>
      </c>
      <c r="AK134" s="3">
        <f t="shared" si="275"/>
        <v>7500000</v>
      </c>
    </row>
    <row r="135" spans="1:38" x14ac:dyDescent="0.2">
      <c r="A135" s="2" t="s">
        <v>97</v>
      </c>
      <c r="B135" s="20">
        <v>0.02</v>
      </c>
      <c r="C135" s="3">
        <v>9.375E-2</v>
      </c>
      <c r="D135" s="3">
        <v>4</v>
      </c>
      <c r="E135" s="3">
        <f t="shared" si="255"/>
        <v>0.75</v>
      </c>
      <c r="F135" s="21">
        <f t="shared" si="256"/>
        <v>7500</v>
      </c>
      <c r="G135" s="3">
        <f t="shared" si="257"/>
        <v>75</v>
      </c>
      <c r="H135" s="3">
        <f t="shared" si="258"/>
        <v>100</v>
      </c>
      <c r="I135" s="29">
        <v>0.84799999999999998</v>
      </c>
      <c r="J135" s="29">
        <v>6.0800000000000003E-3</v>
      </c>
      <c r="K135" s="26"/>
      <c r="L135" s="9" t="str">
        <f t="shared" si="251"/>
        <v/>
      </c>
      <c r="M135" s="22">
        <f t="shared" si="252"/>
        <v>0.47123889803846902</v>
      </c>
      <c r="N135" s="9" t="e">
        <f t="shared" si="253"/>
        <v>#VALUE!</v>
      </c>
      <c r="O135" s="9">
        <f t="shared" si="254"/>
        <v>1.5915494309189533</v>
      </c>
      <c r="P135" s="9"/>
      <c r="Q135" s="9">
        <f t="shared" si="259"/>
        <v>3.1415926535897931E-4</v>
      </c>
      <c r="R135" s="9">
        <f t="shared" si="260"/>
        <v>0.21205750411731103</v>
      </c>
      <c r="S135" s="9">
        <f t="shared" si="261"/>
        <v>1.060287520586555E-3</v>
      </c>
      <c r="T135" s="9">
        <f t="shared" ref="T135:T207" si="276">R135*S135*1000</f>
        <v>0.22484192526231689</v>
      </c>
      <c r="U135" s="23">
        <f t="shared" si="262"/>
        <v>1.1144200466550036</v>
      </c>
      <c r="V135" s="9">
        <f t="shared" si="263"/>
        <v>3.5964952698295956</v>
      </c>
      <c r="W135" s="9">
        <f t="shared" si="264"/>
        <v>0.20853635101139326</v>
      </c>
      <c r="X135" s="9">
        <f t="shared" si="265"/>
        <v>0.19626637527912807</v>
      </c>
      <c r="Y135" s="9">
        <f t="shared" si="266"/>
        <v>47.1238898038469</v>
      </c>
      <c r="Z135" s="9">
        <f t="shared" si="267"/>
        <v>4.067734167868065</v>
      </c>
      <c r="AA135" s="9">
        <f t="shared" si="268"/>
        <v>0.18437783027328</v>
      </c>
      <c r="AB135" s="9">
        <f t="shared" si="269"/>
        <v>0.94247779607693805</v>
      </c>
      <c r="AC135" s="9">
        <f t="shared" si="270"/>
        <v>0.79577471545947664</v>
      </c>
      <c r="AD135" s="9">
        <f t="shared" si="271"/>
        <v>4.292576093130382</v>
      </c>
      <c r="AE135" s="9">
        <f t="shared" si="272"/>
        <v>0.17472025742310343</v>
      </c>
      <c r="AH135" s="3">
        <f t="shared" si="273"/>
        <v>25.460999587604569</v>
      </c>
      <c r="AI135" s="3">
        <f t="shared" si="274"/>
        <v>35.47378273803016</v>
      </c>
      <c r="AJ135" s="3">
        <v>75000</v>
      </c>
      <c r="AK135" s="3">
        <f t="shared" si="275"/>
        <v>7500000</v>
      </c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L136" s="9" t="str">
        <f t="shared" si="251"/>
        <v/>
      </c>
      <c r="M136" s="22" t="str">
        <f t="shared" si="252"/>
        <v/>
      </c>
      <c r="N136" s="9" t="str">
        <f t="shared" si="253"/>
        <v/>
      </c>
      <c r="O136" s="9" t="str">
        <f t="shared" si="254"/>
        <v/>
      </c>
      <c r="P136" s="9"/>
      <c r="Q136" s="9"/>
      <c r="R136" s="9"/>
      <c r="S136" s="9"/>
      <c r="T136" s="9"/>
      <c r="U136" s="23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I136" s="9"/>
      <c r="AJ136" s="3"/>
      <c r="AK136" s="9"/>
      <c r="AL136" s="9" t="str">
        <f>IF(J136&gt;0,D136/#REF!/J136,"")</f>
        <v/>
      </c>
    </row>
    <row r="137" spans="1:38" x14ac:dyDescent="0.2">
      <c r="A137" s="6" t="s">
        <v>13</v>
      </c>
      <c r="B137" s="6" t="s">
        <v>19</v>
      </c>
      <c r="C137" s="6" t="s">
        <v>20</v>
      </c>
      <c r="D137" s="6" t="s">
        <v>1</v>
      </c>
      <c r="E137" s="6"/>
      <c r="F137" s="6" t="s">
        <v>11</v>
      </c>
      <c r="G137" s="6" t="s">
        <v>4</v>
      </c>
      <c r="H137" s="6" t="s">
        <v>12</v>
      </c>
      <c r="I137" s="29" t="s">
        <v>5</v>
      </c>
      <c r="L137" s="9" t="str">
        <f t="shared" si="251"/>
        <v/>
      </c>
      <c r="M137" s="22" t="str">
        <f t="shared" si="252"/>
        <v/>
      </c>
      <c r="N137" s="9" t="str">
        <f t="shared" si="253"/>
        <v/>
      </c>
      <c r="O137" s="9" t="str">
        <f t="shared" si="254"/>
        <v/>
      </c>
      <c r="P137" s="9"/>
      <c r="Q137" s="9"/>
      <c r="R137" s="9"/>
      <c r="S137" s="9"/>
      <c r="T137" s="9"/>
      <c r="U137" s="23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I137" s="9"/>
      <c r="AJ137" s="3"/>
      <c r="AK137" s="9"/>
      <c r="AL137" s="9" t="str">
        <f>IF(J137&gt;0,D137/#REF!/J137,"")</f>
        <v/>
      </c>
    </row>
    <row r="138" spans="1:38" x14ac:dyDescent="0.2">
      <c r="A138" s="10"/>
      <c r="B138" s="10"/>
      <c r="C138" s="10"/>
      <c r="D138" s="10"/>
      <c r="E138" s="10"/>
      <c r="F138" s="11" t="s">
        <v>16</v>
      </c>
      <c r="G138" s="10"/>
      <c r="H138" s="10"/>
      <c r="I138" s="30"/>
      <c r="L138" s="9" t="str">
        <f t="shared" si="251"/>
        <v/>
      </c>
      <c r="M138" s="22" t="str">
        <f t="shared" si="252"/>
        <v/>
      </c>
      <c r="N138" s="9" t="str">
        <f t="shared" si="253"/>
        <v/>
      </c>
      <c r="O138" s="9" t="str">
        <f t="shared" si="254"/>
        <v/>
      </c>
      <c r="P138" s="9"/>
      <c r="Q138" s="9"/>
      <c r="R138" s="9"/>
      <c r="S138" s="9"/>
      <c r="T138" s="9"/>
      <c r="U138" s="23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I138" s="9"/>
      <c r="AJ138" s="3"/>
      <c r="AK138" s="9"/>
      <c r="AL138" s="9" t="str">
        <f>IF(J138&gt;0,D138/#REF!/J138,"")</f>
        <v/>
      </c>
    </row>
    <row r="139" spans="1:38" x14ac:dyDescent="0.2">
      <c r="A139" s="2">
        <v>51</v>
      </c>
      <c r="B139" s="20">
        <v>0.04</v>
      </c>
      <c r="C139" s="3">
        <v>0.1</v>
      </c>
      <c r="D139" s="3">
        <v>20</v>
      </c>
      <c r="E139" s="3">
        <f t="shared" ref="E139:E147" si="277">0.5*C139*D139*D139</f>
        <v>20</v>
      </c>
      <c r="F139" s="21">
        <f t="shared" ref="F139:F147" si="278">AK139/1000</f>
        <v>10000</v>
      </c>
      <c r="G139" s="3">
        <f t="shared" ref="G139:G147" si="279">AJ139/1000</f>
        <v>100</v>
      </c>
      <c r="H139" s="3">
        <f t="shared" ref="H139:H147" si="280">AK139/AJ139</f>
        <v>100</v>
      </c>
      <c r="I139" s="29">
        <v>1.2345999999999999</v>
      </c>
      <c r="J139" s="29">
        <v>3.9399999999999999E-3</v>
      </c>
      <c r="K139" s="26"/>
      <c r="L139" s="9">
        <f t="shared" si="251"/>
        <v>3.3037825927999999E-5</v>
      </c>
      <c r="M139" s="22">
        <f t="shared" si="252"/>
        <v>5.0265482457436699</v>
      </c>
      <c r="N139" s="9">
        <f t="shared" si="253"/>
        <v>6.0536671037574941</v>
      </c>
      <c r="O139" s="9">
        <f t="shared" si="254"/>
        <v>3.9788735772973829</v>
      </c>
      <c r="P139" s="9"/>
      <c r="Q139" s="9">
        <f t="shared" ref="Q139:Q147" si="281">PI()*B139^2/4</f>
        <v>1.2566370614359172E-3</v>
      </c>
      <c r="R139" s="9">
        <f t="shared" ref="R139:R147" si="282">9*G139*Q139</f>
        <v>1.1309733552923256</v>
      </c>
      <c r="S139" s="9">
        <f t="shared" ref="S139:S147" si="283">0.75*R139/(F139*B139)</f>
        <v>2.1205750411731105E-3</v>
      </c>
      <c r="T139" s="9">
        <f t="shared" si="276"/>
        <v>2.3983138694647144</v>
      </c>
      <c r="U139" s="23">
        <f t="shared" ref="U139:U147" si="284">(E139-T139)/M139</f>
        <v>3.5017441930334328</v>
      </c>
      <c r="V139" s="9">
        <f t="shared" ref="V139:V147" si="285">9*PI()*B139^3*I139*G139*1000/4</f>
        <v>55.851988177756219</v>
      </c>
      <c r="W139" s="9">
        <f t="shared" ref="W139:W147" si="286">E139/V139</f>
        <v>0.3580893116346619</v>
      </c>
      <c r="X139" s="9">
        <f t="shared" ref="X139:X147" si="287">E139/(V139+T139)</f>
        <v>0.34334585911308901</v>
      </c>
      <c r="Y139" s="9">
        <f t="shared" ref="Y139:Y147" si="288">1000*F139*PI()*B139^3/4</f>
        <v>502.65482457436701</v>
      </c>
      <c r="Z139" s="9">
        <f t="shared" ref="Z139:Z147" si="289">V139+$AG$2*Y139</f>
        <v>60.878536423499888</v>
      </c>
      <c r="AA139" s="9">
        <f t="shared" ref="AA139:AA147" si="290">E139/Z139</f>
        <v>0.32852300950322694</v>
      </c>
      <c r="AB139" s="9">
        <f t="shared" ref="AB139:AB147" si="291">M139+$AG$2*Y139</f>
        <v>10.05309649148734</v>
      </c>
      <c r="AC139" s="9">
        <f t="shared" ref="AC139:AC147" si="292">E139/AB139</f>
        <v>1.9894367886486914</v>
      </c>
      <c r="AD139" s="9">
        <f t="shared" ref="AD139:AD147" si="293">V139+T139+$AG$2*Y139</f>
        <v>63.276850292964603</v>
      </c>
      <c r="AE139" s="9">
        <f t="shared" ref="AE139:AE147" si="294">E139/AD139</f>
        <v>0.31607135796744434</v>
      </c>
      <c r="AH139" s="3">
        <f t="shared" ref="AH139:AH147" si="295">IF(AK139&gt;0,(AK139*0.17287/2000)^0.5,"")</f>
        <v>29.399829931480898</v>
      </c>
      <c r="AI139" s="3">
        <f t="shared" ref="AI139:AI147" si="296">IF(AK139&gt;0,(AK139/2.98/2000)^0.5,"")</f>
        <v>40.961596025952026</v>
      </c>
      <c r="AJ139" s="3">
        <v>100000</v>
      </c>
      <c r="AK139" s="3">
        <f t="shared" ref="AK139:AK166" si="297">IF(AJ139&gt;0,100*AJ139,"")</f>
        <v>10000000</v>
      </c>
    </row>
    <row r="140" spans="1:38" x14ac:dyDescent="0.2">
      <c r="A140" s="2">
        <v>52</v>
      </c>
      <c r="B140" s="20">
        <v>0.04</v>
      </c>
      <c r="C140" s="3">
        <v>0.1</v>
      </c>
      <c r="D140" s="3">
        <v>18</v>
      </c>
      <c r="E140" s="3">
        <f t="shared" si="277"/>
        <v>16.2</v>
      </c>
      <c r="F140" s="21">
        <f t="shared" si="278"/>
        <v>10000</v>
      </c>
      <c r="G140" s="3">
        <f t="shared" si="279"/>
        <v>100</v>
      </c>
      <c r="H140" s="3">
        <f t="shared" si="280"/>
        <v>100</v>
      </c>
      <c r="I140" s="29">
        <v>1.117</v>
      </c>
      <c r="J140" s="29">
        <v>3.8400000000000001E-3</v>
      </c>
      <c r="K140" s="26"/>
      <c r="L140" s="9">
        <f t="shared" si="251"/>
        <v>2.7126605479999997E-5</v>
      </c>
      <c r="M140" s="22">
        <f t="shared" si="252"/>
        <v>5.0265482457436699</v>
      </c>
      <c r="N140" s="9">
        <f t="shared" si="253"/>
        <v>5.9719967586596825</v>
      </c>
      <c r="O140" s="9">
        <f t="shared" si="254"/>
        <v>3.22288759761088</v>
      </c>
      <c r="P140" s="9"/>
      <c r="Q140" s="9">
        <f t="shared" si="281"/>
        <v>1.2566370614359172E-3</v>
      </c>
      <c r="R140" s="9">
        <f t="shared" si="282"/>
        <v>1.1309733552923256</v>
      </c>
      <c r="S140" s="9">
        <f t="shared" si="283"/>
        <v>2.1205750411731105E-3</v>
      </c>
      <c r="T140" s="9">
        <f t="shared" si="276"/>
        <v>2.3983138694647144</v>
      </c>
      <c r="U140" s="23">
        <f t="shared" si="284"/>
        <v>2.7457582133469298</v>
      </c>
      <c r="V140" s="9">
        <f t="shared" si="285"/>
        <v>50.531889514461113</v>
      </c>
      <c r="W140" s="9">
        <f t="shared" si="286"/>
        <v>0.32058963469719287</v>
      </c>
      <c r="X140" s="9">
        <f t="shared" si="287"/>
        <v>0.30606343758958077</v>
      </c>
      <c r="Y140" s="9">
        <f t="shared" si="288"/>
        <v>502.65482457436701</v>
      </c>
      <c r="Z140" s="9">
        <f t="shared" si="289"/>
        <v>55.558437760204782</v>
      </c>
      <c r="AA140" s="9">
        <f t="shared" si="290"/>
        <v>0.29158487266903826</v>
      </c>
      <c r="AB140" s="9">
        <f t="shared" si="291"/>
        <v>10.05309649148734</v>
      </c>
      <c r="AC140" s="9">
        <f t="shared" si="292"/>
        <v>1.61144379880544</v>
      </c>
      <c r="AD140" s="9">
        <f t="shared" si="293"/>
        <v>57.956751629669498</v>
      </c>
      <c r="AE140" s="9">
        <f t="shared" si="294"/>
        <v>0.27951877122987029</v>
      </c>
      <c r="AH140" s="3">
        <f t="shared" si="295"/>
        <v>29.399829931480898</v>
      </c>
      <c r="AI140" s="3">
        <f t="shared" si="296"/>
        <v>40.961596025952026</v>
      </c>
      <c r="AJ140" s="3">
        <v>100000</v>
      </c>
      <c r="AK140" s="3">
        <f t="shared" si="297"/>
        <v>10000000</v>
      </c>
    </row>
    <row r="141" spans="1:38" x14ac:dyDescent="0.2">
      <c r="A141" s="2">
        <v>53</v>
      </c>
      <c r="B141" s="20">
        <v>0.04</v>
      </c>
      <c r="C141" s="3">
        <v>0.1</v>
      </c>
      <c r="D141" s="3">
        <v>16</v>
      </c>
      <c r="E141" s="3">
        <f t="shared" si="277"/>
        <v>12.8</v>
      </c>
      <c r="F141" s="21">
        <f t="shared" si="278"/>
        <v>10000</v>
      </c>
      <c r="G141" s="3">
        <f t="shared" si="279"/>
        <v>100</v>
      </c>
      <c r="H141" s="3">
        <f t="shared" si="280"/>
        <v>100</v>
      </c>
      <c r="I141" s="29">
        <v>1.01</v>
      </c>
      <c r="J141" s="29">
        <v>3.8400000000000001E-3</v>
      </c>
      <c r="K141" s="26"/>
      <c r="L141" s="9">
        <f t="shared" si="251"/>
        <v>2.1748199120000001E-5</v>
      </c>
      <c r="M141" s="22">
        <f t="shared" si="252"/>
        <v>5.0265482457436699</v>
      </c>
      <c r="N141" s="9">
        <f t="shared" si="253"/>
        <v>5.8855447889608996</v>
      </c>
      <c r="O141" s="9">
        <f t="shared" si="254"/>
        <v>2.5464790894703251</v>
      </c>
      <c r="P141" s="9"/>
      <c r="Q141" s="9">
        <f t="shared" si="281"/>
        <v>1.2566370614359172E-3</v>
      </c>
      <c r="R141" s="9">
        <f t="shared" si="282"/>
        <v>1.1309733552923256</v>
      </c>
      <c r="S141" s="9">
        <f t="shared" si="283"/>
        <v>2.1205750411731105E-3</v>
      </c>
      <c r="T141" s="9">
        <f t="shared" si="276"/>
        <v>2.3983138694647144</v>
      </c>
      <c r="U141" s="23">
        <f t="shared" si="284"/>
        <v>2.069349705206375</v>
      </c>
      <c r="V141" s="9">
        <f t="shared" si="285"/>
        <v>45.691323553809966</v>
      </c>
      <c r="W141" s="9">
        <f t="shared" si="286"/>
        <v>0.28014071391312706</v>
      </c>
      <c r="X141" s="9">
        <f t="shared" si="287"/>
        <v>0.26616960920992488</v>
      </c>
      <c r="Y141" s="9">
        <f t="shared" si="288"/>
        <v>502.65482457436701</v>
      </c>
      <c r="Z141" s="9">
        <f t="shared" si="289"/>
        <v>50.717871799553635</v>
      </c>
      <c r="AA141" s="9">
        <f t="shared" si="290"/>
        <v>0.25237652026465063</v>
      </c>
      <c r="AB141" s="9">
        <f t="shared" si="291"/>
        <v>10.05309649148734</v>
      </c>
      <c r="AC141" s="9">
        <f t="shared" si="292"/>
        <v>1.2732395447351625</v>
      </c>
      <c r="AD141" s="9">
        <f t="shared" si="293"/>
        <v>53.11618566901835</v>
      </c>
      <c r="AE141" s="9">
        <f t="shared" si="294"/>
        <v>0.2409811592978521</v>
      </c>
      <c r="AH141" s="3">
        <f t="shared" si="295"/>
        <v>29.399829931480898</v>
      </c>
      <c r="AI141" s="3">
        <f t="shared" si="296"/>
        <v>40.961596025952026</v>
      </c>
      <c r="AJ141" s="3">
        <v>100000</v>
      </c>
      <c r="AK141" s="3">
        <f t="shared" si="297"/>
        <v>10000000</v>
      </c>
    </row>
    <row r="142" spans="1:38" x14ac:dyDescent="0.2">
      <c r="A142" s="2">
        <v>54</v>
      </c>
      <c r="B142" s="20">
        <v>0.04</v>
      </c>
      <c r="C142" s="3">
        <v>0.1</v>
      </c>
      <c r="D142" s="3">
        <v>14</v>
      </c>
      <c r="E142" s="3">
        <f t="shared" si="277"/>
        <v>9.8000000000000007</v>
      </c>
      <c r="F142" s="21">
        <f t="shared" si="278"/>
        <v>10000</v>
      </c>
      <c r="G142" s="3">
        <f t="shared" si="279"/>
        <v>100</v>
      </c>
      <c r="H142" s="3">
        <f t="shared" si="280"/>
        <v>100</v>
      </c>
      <c r="I142" s="29">
        <v>0.90800000000000003</v>
      </c>
      <c r="J142" s="29">
        <v>3.8800000000000002E-3</v>
      </c>
      <c r="K142" s="26"/>
      <c r="L142" s="9">
        <f t="shared" si="251"/>
        <v>1.6621120160000001E-5</v>
      </c>
      <c r="M142" s="22">
        <f t="shared" si="252"/>
        <v>5.0265482457436699</v>
      </c>
      <c r="N142" s="9">
        <f t="shared" si="253"/>
        <v>5.896112840568021</v>
      </c>
      <c r="O142" s="9">
        <f t="shared" si="254"/>
        <v>1.9496480528757176</v>
      </c>
      <c r="P142" s="9"/>
      <c r="Q142" s="9">
        <f t="shared" si="281"/>
        <v>1.2566370614359172E-3</v>
      </c>
      <c r="R142" s="9">
        <f t="shared" si="282"/>
        <v>1.1309733552923256</v>
      </c>
      <c r="S142" s="9">
        <f t="shared" si="283"/>
        <v>2.1205750411731105E-3</v>
      </c>
      <c r="T142" s="9">
        <f t="shared" si="276"/>
        <v>2.3983138694647144</v>
      </c>
      <c r="U142" s="23">
        <f t="shared" si="284"/>
        <v>1.4725186686117679</v>
      </c>
      <c r="V142" s="9">
        <f t="shared" si="285"/>
        <v>41.076952264217276</v>
      </c>
      <c r="W142" s="9">
        <f t="shared" si="286"/>
        <v>0.23857660950510493</v>
      </c>
      <c r="X142" s="9">
        <f t="shared" si="287"/>
        <v>0.22541552637920614</v>
      </c>
      <c r="Y142" s="9">
        <f t="shared" si="288"/>
        <v>502.65482457436701</v>
      </c>
      <c r="Z142" s="9">
        <f t="shared" si="289"/>
        <v>46.103500509960945</v>
      </c>
      <c r="AA142" s="9">
        <f t="shared" si="290"/>
        <v>0.21256520419491032</v>
      </c>
      <c r="AB142" s="9">
        <f t="shared" si="291"/>
        <v>10.05309649148734</v>
      </c>
      <c r="AC142" s="9">
        <f t="shared" si="292"/>
        <v>0.97482402643785881</v>
      </c>
      <c r="AD142" s="9">
        <f t="shared" si="293"/>
        <v>48.50181437942566</v>
      </c>
      <c r="AE142" s="9">
        <f t="shared" si="294"/>
        <v>0.20205429684208132</v>
      </c>
      <c r="AH142" s="3">
        <f t="shared" si="295"/>
        <v>29.399829931480898</v>
      </c>
      <c r="AI142" s="3">
        <f t="shared" si="296"/>
        <v>40.961596025952026</v>
      </c>
      <c r="AJ142" s="3">
        <v>100000</v>
      </c>
      <c r="AK142" s="3">
        <f t="shared" si="297"/>
        <v>10000000</v>
      </c>
    </row>
    <row r="143" spans="1:38" x14ac:dyDescent="0.2">
      <c r="A143" s="2">
        <v>55</v>
      </c>
      <c r="B143" s="20">
        <v>0.04</v>
      </c>
      <c r="C143" s="3">
        <v>0.1</v>
      </c>
      <c r="D143" s="3">
        <v>12</v>
      </c>
      <c r="E143" s="3">
        <f t="shared" si="277"/>
        <v>7.2000000000000011</v>
      </c>
      <c r="F143" s="21">
        <f t="shared" si="278"/>
        <v>10000</v>
      </c>
      <c r="G143" s="3">
        <f t="shared" si="279"/>
        <v>100</v>
      </c>
      <c r="H143" s="3">
        <f t="shared" si="280"/>
        <v>100</v>
      </c>
      <c r="I143" s="29">
        <v>0.80900000000000005</v>
      </c>
      <c r="J143" s="29">
        <v>3.96E-3</v>
      </c>
      <c r="K143" s="26"/>
      <c r="L143" s="9">
        <f t="shared" si="251"/>
        <v>1.1644837640000003E-5</v>
      </c>
      <c r="M143" s="22">
        <f t="shared" si="252"/>
        <v>5.0265482457436699</v>
      </c>
      <c r="N143" s="9">
        <f t="shared" si="253"/>
        <v>6.1829973268738501</v>
      </c>
      <c r="O143" s="9">
        <f t="shared" si="254"/>
        <v>1.432394487827058</v>
      </c>
      <c r="P143" s="9"/>
      <c r="Q143" s="9">
        <f t="shared" si="281"/>
        <v>1.2566370614359172E-3</v>
      </c>
      <c r="R143" s="9">
        <f t="shared" si="282"/>
        <v>1.1309733552923256</v>
      </c>
      <c r="S143" s="9">
        <f t="shared" si="283"/>
        <v>2.1205750411731105E-3</v>
      </c>
      <c r="T143" s="9">
        <f t="shared" si="276"/>
        <v>2.3983138694647144</v>
      </c>
      <c r="U143" s="23">
        <f t="shared" si="284"/>
        <v>0.95526510356310823</v>
      </c>
      <c r="V143" s="9">
        <f t="shared" si="285"/>
        <v>36.598297777259667</v>
      </c>
      <c r="W143" s="9">
        <f t="shared" si="286"/>
        <v>0.19673046117663204</v>
      </c>
      <c r="X143" s="9">
        <f t="shared" si="287"/>
        <v>0.18463142555116793</v>
      </c>
      <c r="Y143" s="9">
        <f t="shared" si="288"/>
        <v>502.65482457436701</v>
      </c>
      <c r="Z143" s="9">
        <f t="shared" si="289"/>
        <v>41.624846023003336</v>
      </c>
      <c r="AA143" s="9">
        <f t="shared" si="290"/>
        <v>0.17297361282780557</v>
      </c>
      <c r="AB143" s="9">
        <f t="shared" si="291"/>
        <v>10.05309649148734</v>
      </c>
      <c r="AC143" s="9">
        <f t="shared" si="292"/>
        <v>0.71619724391352901</v>
      </c>
      <c r="AD143" s="9">
        <f t="shared" si="293"/>
        <v>44.023159892468051</v>
      </c>
      <c r="AE143" s="9">
        <f t="shared" si="294"/>
        <v>0.16355027711747364</v>
      </c>
      <c r="AH143" s="3">
        <f t="shared" si="295"/>
        <v>29.399829931480898</v>
      </c>
      <c r="AI143" s="3">
        <f t="shared" si="296"/>
        <v>40.961596025952026</v>
      </c>
      <c r="AJ143" s="3">
        <v>100000</v>
      </c>
      <c r="AK143" s="3">
        <f t="shared" si="297"/>
        <v>10000000</v>
      </c>
    </row>
    <row r="144" spans="1:38" x14ac:dyDescent="0.2">
      <c r="A144" s="2">
        <v>56</v>
      </c>
      <c r="B144" s="20">
        <v>0.04</v>
      </c>
      <c r="C144" s="3">
        <v>0.1</v>
      </c>
      <c r="D144" s="3">
        <v>10</v>
      </c>
      <c r="E144" s="3">
        <f t="shared" si="277"/>
        <v>5</v>
      </c>
      <c r="F144" s="21">
        <f t="shared" si="278"/>
        <v>10000</v>
      </c>
      <c r="G144" s="3">
        <f t="shared" si="279"/>
        <v>100</v>
      </c>
      <c r="H144" s="3">
        <f t="shared" si="280"/>
        <v>100</v>
      </c>
      <c r="I144" s="29">
        <v>0.70699999999999996</v>
      </c>
      <c r="J144" s="29">
        <v>4.1200000000000004E-3</v>
      </c>
      <c r="K144" s="26"/>
      <c r="L144" s="9">
        <f t="shared" si="251"/>
        <v>6.5177586799999972E-6</v>
      </c>
      <c r="M144" s="22">
        <f t="shared" si="252"/>
        <v>5.0265482457436699</v>
      </c>
      <c r="N144" s="9">
        <f t="shared" si="253"/>
        <v>7.6713487649407757</v>
      </c>
      <c r="O144" s="9">
        <f t="shared" si="254"/>
        <v>0.99471839432434572</v>
      </c>
      <c r="P144" s="9"/>
      <c r="Q144" s="9">
        <f t="shared" si="281"/>
        <v>1.2566370614359172E-3</v>
      </c>
      <c r="R144" s="9">
        <f t="shared" si="282"/>
        <v>1.1309733552923256</v>
      </c>
      <c r="S144" s="9">
        <f t="shared" si="283"/>
        <v>2.1205750411731105E-3</v>
      </c>
      <c r="T144" s="9">
        <f t="shared" si="276"/>
        <v>2.3983138694647144</v>
      </c>
      <c r="U144" s="23">
        <f t="shared" si="284"/>
        <v>0.51758901006039593</v>
      </c>
      <c r="V144" s="9">
        <f t="shared" si="285"/>
        <v>31.983926487666974</v>
      </c>
      <c r="W144" s="9">
        <f t="shared" si="286"/>
        <v>0.15632852338902178</v>
      </c>
      <c r="X144" s="9">
        <f t="shared" si="287"/>
        <v>0.14542391502311985</v>
      </c>
      <c r="Y144" s="9">
        <f t="shared" si="288"/>
        <v>502.65482457436701</v>
      </c>
      <c r="Z144" s="9">
        <f t="shared" si="289"/>
        <v>37.010474733410646</v>
      </c>
      <c r="AA144" s="9">
        <f t="shared" si="290"/>
        <v>0.13509688908384429</v>
      </c>
      <c r="AB144" s="9">
        <f t="shared" si="291"/>
        <v>10.05309649148734</v>
      </c>
      <c r="AC144" s="9">
        <f t="shared" si="292"/>
        <v>0.49735919716217286</v>
      </c>
      <c r="AD144" s="9">
        <f t="shared" si="293"/>
        <v>39.408788602875354</v>
      </c>
      <c r="AE144" s="9">
        <f t="shared" si="294"/>
        <v>0.12687525238051059</v>
      </c>
      <c r="AH144" s="3">
        <f t="shared" si="295"/>
        <v>29.399829931480898</v>
      </c>
      <c r="AI144" s="3">
        <f t="shared" si="296"/>
        <v>40.961596025952026</v>
      </c>
      <c r="AJ144" s="3">
        <v>100000</v>
      </c>
      <c r="AK144" s="3">
        <f t="shared" si="297"/>
        <v>10000000</v>
      </c>
    </row>
    <row r="145" spans="1:37" x14ac:dyDescent="0.2">
      <c r="A145" s="2">
        <v>57</v>
      </c>
      <c r="B145" s="20">
        <v>0.04</v>
      </c>
      <c r="C145" s="3">
        <v>0.1</v>
      </c>
      <c r="D145" s="3">
        <v>8</v>
      </c>
      <c r="E145" s="3">
        <f t="shared" si="277"/>
        <v>3.2</v>
      </c>
      <c r="F145" s="21">
        <f t="shared" si="278"/>
        <v>10000</v>
      </c>
      <c r="G145" s="3">
        <f t="shared" si="279"/>
        <v>100</v>
      </c>
      <c r="H145" s="3">
        <f t="shared" si="280"/>
        <v>100</v>
      </c>
      <c r="I145" s="29">
        <v>0.60099999999999998</v>
      </c>
      <c r="J145" s="29">
        <v>4.3400000000000001E-3</v>
      </c>
      <c r="K145" s="26"/>
      <c r="L145" s="9">
        <f t="shared" si="251"/>
        <v>1.1896177999999989E-6</v>
      </c>
      <c r="M145" s="22">
        <f t="shared" si="252"/>
        <v>5.0265482457436699</v>
      </c>
      <c r="N145" s="9">
        <f t="shared" si="253"/>
        <v>26.899395755510746</v>
      </c>
      <c r="O145" s="9">
        <f t="shared" si="254"/>
        <v>0.63661977236758127</v>
      </c>
      <c r="P145" s="9"/>
      <c r="Q145" s="9">
        <f t="shared" si="281"/>
        <v>1.2566370614359172E-3</v>
      </c>
      <c r="R145" s="9">
        <f t="shared" si="282"/>
        <v>1.1309733552923256</v>
      </c>
      <c r="S145" s="9">
        <f t="shared" si="283"/>
        <v>2.1205750411731105E-3</v>
      </c>
      <c r="T145" s="9">
        <f t="shared" si="276"/>
        <v>2.3983138694647144</v>
      </c>
      <c r="U145" s="23">
        <f t="shared" si="284"/>
        <v>0.15949038810363148</v>
      </c>
      <c r="V145" s="9">
        <f t="shared" si="285"/>
        <v>27.188599461227511</v>
      </c>
      <c r="W145" s="9">
        <f t="shared" si="286"/>
        <v>0.11769638978879299</v>
      </c>
      <c r="X145" s="9">
        <f t="shared" si="287"/>
        <v>0.10815592570382981</v>
      </c>
      <c r="Y145" s="9">
        <f t="shared" si="288"/>
        <v>502.65482457436701</v>
      </c>
      <c r="Z145" s="9">
        <f t="shared" si="289"/>
        <v>32.21514770697118</v>
      </c>
      <c r="AA145" s="9">
        <f t="shared" si="290"/>
        <v>9.9332153591446606E-2</v>
      </c>
      <c r="AB145" s="9">
        <f t="shared" si="291"/>
        <v>10.05309649148734</v>
      </c>
      <c r="AC145" s="9">
        <f t="shared" si="292"/>
        <v>0.31830988618379064</v>
      </c>
      <c r="AD145" s="9">
        <f t="shared" si="293"/>
        <v>34.613461576435895</v>
      </c>
      <c r="AE145" s="9">
        <f t="shared" si="294"/>
        <v>9.2449580430825559E-2</v>
      </c>
      <c r="AH145" s="3">
        <f t="shared" si="295"/>
        <v>29.399829931480898</v>
      </c>
      <c r="AI145" s="3">
        <f t="shared" si="296"/>
        <v>40.961596025952026</v>
      </c>
      <c r="AJ145" s="3">
        <v>100000</v>
      </c>
      <c r="AK145" s="3">
        <f t="shared" si="297"/>
        <v>10000000</v>
      </c>
    </row>
    <row r="146" spans="1:37" x14ac:dyDescent="0.2">
      <c r="A146" s="2">
        <v>58</v>
      </c>
      <c r="B146" s="20">
        <v>0.04</v>
      </c>
      <c r="C146" s="3">
        <v>0.1</v>
      </c>
      <c r="D146" s="3">
        <v>6</v>
      </c>
      <c r="E146" s="3">
        <f t="shared" si="277"/>
        <v>1.8000000000000003</v>
      </c>
      <c r="F146" s="21">
        <f t="shared" si="278"/>
        <v>10000</v>
      </c>
      <c r="G146" s="3">
        <f t="shared" si="279"/>
        <v>100</v>
      </c>
      <c r="H146" s="3">
        <f t="shared" si="280"/>
        <v>100</v>
      </c>
      <c r="I146" s="29">
        <v>0.48799999999999999</v>
      </c>
      <c r="J146" s="29">
        <v>4.6800000000000001E-3</v>
      </c>
      <c r="K146" s="26"/>
      <c r="L146" s="9">
        <f t="shared" si="251"/>
        <v>-4.4903814400000007E-6</v>
      </c>
      <c r="M146" s="22">
        <f t="shared" si="252"/>
        <v>5.0265482457436699</v>
      </c>
      <c r="N146" s="9">
        <f t="shared" si="253"/>
        <v>-4.0085681451596233</v>
      </c>
      <c r="O146" s="9">
        <f t="shared" si="254"/>
        <v>0.35809862195676451</v>
      </c>
      <c r="P146" s="9"/>
      <c r="Q146" s="9">
        <f t="shared" si="281"/>
        <v>1.2566370614359172E-3</v>
      </c>
      <c r="R146" s="9">
        <f t="shared" si="282"/>
        <v>1.1309733552923256</v>
      </c>
      <c r="S146" s="9">
        <f t="shared" si="283"/>
        <v>2.1205750411731105E-3</v>
      </c>
      <c r="T146" s="9">
        <f t="shared" si="276"/>
        <v>2.3983138694647144</v>
      </c>
      <c r="U146" s="23">
        <f t="shared" si="284"/>
        <v>-0.11903076230718532</v>
      </c>
      <c r="V146" s="9">
        <f t="shared" si="285"/>
        <v>22.076599895306195</v>
      </c>
      <c r="W146" s="9">
        <f t="shared" si="286"/>
        <v>8.1534294616749672E-2</v>
      </c>
      <c r="X146" s="9">
        <f t="shared" si="287"/>
        <v>7.3544692222405811E-2</v>
      </c>
      <c r="Y146" s="9">
        <f t="shared" si="288"/>
        <v>502.65482457436701</v>
      </c>
      <c r="Z146" s="9">
        <f t="shared" si="289"/>
        <v>27.103148141049864</v>
      </c>
      <c r="AA146" s="9">
        <f t="shared" si="290"/>
        <v>6.6412949175957817E-2</v>
      </c>
      <c r="AB146" s="9">
        <f t="shared" si="291"/>
        <v>10.05309649148734</v>
      </c>
      <c r="AC146" s="9">
        <f t="shared" si="292"/>
        <v>0.17904931097838225</v>
      </c>
      <c r="AD146" s="9">
        <f t="shared" si="293"/>
        <v>29.50146201051458</v>
      </c>
      <c r="AE146" s="9">
        <f t="shared" si="294"/>
        <v>6.1013925322021823E-2</v>
      </c>
      <c r="AH146" s="3">
        <f t="shared" si="295"/>
        <v>29.399829931480898</v>
      </c>
      <c r="AI146" s="3">
        <f t="shared" si="296"/>
        <v>40.961596025952026</v>
      </c>
      <c r="AJ146" s="3">
        <v>100000</v>
      </c>
      <c r="AK146" s="3">
        <f t="shared" si="297"/>
        <v>10000000</v>
      </c>
    </row>
    <row r="147" spans="1:37" x14ac:dyDescent="0.2">
      <c r="A147" s="2">
        <v>59</v>
      </c>
      <c r="B147" s="20">
        <v>0.04</v>
      </c>
      <c r="C147" s="3">
        <v>0.1</v>
      </c>
      <c r="D147" s="3">
        <v>4</v>
      </c>
      <c r="E147" s="3">
        <f t="shared" si="277"/>
        <v>0.8</v>
      </c>
      <c r="F147" s="21">
        <f t="shared" si="278"/>
        <v>10000</v>
      </c>
      <c r="G147" s="3">
        <f t="shared" si="279"/>
        <v>100</v>
      </c>
      <c r="H147" s="3">
        <f t="shared" si="280"/>
        <v>100</v>
      </c>
      <c r="I147" s="29">
        <v>0.36599999999999999</v>
      </c>
      <c r="J147" s="29">
        <v>5.2199999999999998E-3</v>
      </c>
      <c r="K147" s="26"/>
      <c r="L147" s="9" t="str">
        <f t="shared" si="251"/>
        <v/>
      </c>
      <c r="M147" s="22">
        <f t="shared" si="252"/>
        <v>5.0265482457436699</v>
      </c>
      <c r="N147" s="9" t="e">
        <f t="shared" si="253"/>
        <v>#VALUE!</v>
      </c>
      <c r="O147" s="9">
        <f t="shared" si="254"/>
        <v>0.15915494309189532</v>
      </c>
      <c r="P147" s="9"/>
      <c r="Q147" s="9">
        <f t="shared" si="281"/>
        <v>1.2566370614359172E-3</v>
      </c>
      <c r="R147" s="9">
        <f t="shared" si="282"/>
        <v>1.1309733552923256</v>
      </c>
      <c r="S147" s="9">
        <f t="shared" si="283"/>
        <v>2.1205750411731105E-3</v>
      </c>
      <c r="T147" s="9">
        <f t="shared" si="276"/>
        <v>2.3983138694647144</v>
      </c>
      <c r="U147" s="23">
        <f t="shared" si="284"/>
        <v>-0.31797444117205448</v>
      </c>
      <c r="V147" s="9">
        <f t="shared" si="285"/>
        <v>16.557449921479648</v>
      </c>
      <c r="W147" s="9">
        <f t="shared" si="286"/>
        <v>4.8316619032147942E-2</v>
      </c>
      <c r="X147" s="9">
        <f t="shared" si="287"/>
        <v>4.2203522307140154E-2</v>
      </c>
      <c r="Y147" s="9">
        <f t="shared" si="288"/>
        <v>502.65482457436701</v>
      </c>
      <c r="Z147" s="9">
        <f t="shared" si="289"/>
        <v>21.583998167223317</v>
      </c>
      <c r="AA147" s="9">
        <f t="shared" si="290"/>
        <v>3.7064495363739014E-2</v>
      </c>
      <c r="AB147" s="9">
        <f t="shared" si="291"/>
        <v>10.05309649148734</v>
      </c>
      <c r="AC147" s="9">
        <f t="shared" si="292"/>
        <v>7.9577471545947659E-2</v>
      </c>
      <c r="AD147" s="9">
        <f t="shared" si="293"/>
        <v>23.982312036688032</v>
      </c>
      <c r="AE147" s="9">
        <f t="shared" si="294"/>
        <v>3.3357918067956238E-2</v>
      </c>
      <c r="AH147" s="3">
        <f t="shared" si="295"/>
        <v>29.399829931480898</v>
      </c>
      <c r="AI147" s="3">
        <f t="shared" si="296"/>
        <v>40.961596025952026</v>
      </c>
      <c r="AJ147" s="3">
        <v>100000</v>
      </c>
      <c r="AK147" s="3">
        <f t="shared" si="297"/>
        <v>10000000</v>
      </c>
    </row>
    <row r="148" spans="1:37" x14ac:dyDescent="0.2">
      <c r="A148" s="3"/>
      <c r="B148" s="20"/>
      <c r="C148" s="3"/>
      <c r="D148" s="3"/>
      <c r="E148" s="3"/>
      <c r="F148" s="21"/>
      <c r="G148" s="3"/>
      <c r="H148" s="3"/>
      <c r="I148" s="29"/>
      <c r="J148" s="29"/>
      <c r="K148" s="26"/>
      <c r="L148" s="9" t="str">
        <f t="shared" si="251"/>
        <v/>
      </c>
      <c r="M148" s="22" t="str">
        <f t="shared" si="252"/>
        <v/>
      </c>
      <c r="N148" s="9" t="str">
        <f t="shared" si="253"/>
        <v/>
      </c>
      <c r="O148" s="9" t="str">
        <f t="shared" si="254"/>
        <v/>
      </c>
      <c r="P148" s="9"/>
      <c r="Q148" s="9"/>
      <c r="R148" s="9"/>
      <c r="S148" s="9"/>
      <c r="T148" s="9"/>
      <c r="U148" s="23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H148" s="3"/>
      <c r="AI148" s="3"/>
      <c r="AJ148" s="3"/>
      <c r="AK148" s="3" t="str">
        <f t="shared" si="297"/>
        <v/>
      </c>
    </row>
    <row r="149" spans="1:37" x14ac:dyDescent="0.2">
      <c r="A149" s="2">
        <v>61</v>
      </c>
      <c r="B149" s="20">
        <v>0.04</v>
      </c>
      <c r="C149" s="3">
        <v>1</v>
      </c>
      <c r="D149" s="3">
        <v>20</v>
      </c>
      <c r="E149" s="3">
        <f t="shared" ref="E149:E157" si="298">0.5*C149*D149*D149</f>
        <v>200</v>
      </c>
      <c r="F149" s="21">
        <f t="shared" ref="F149:F157" si="299">AK149/1000</f>
        <v>10000</v>
      </c>
      <c r="G149" s="3">
        <f t="shared" ref="G149:G157" si="300">AJ149/1000</f>
        <v>100</v>
      </c>
      <c r="H149" s="3">
        <f t="shared" ref="H149:H157" si="301">AK149/AJ149</f>
        <v>100</v>
      </c>
      <c r="I149" s="29">
        <v>5.97</v>
      </c>
      <c r="J149" s="29">
        <v>2.1940000000000001E-2</v>
      </c>
      <c r="K149" s="26"/>
      <c r="L149" s="9">
        <f t="shared" si="251"/>
        <v>2.7106497991999997E-4</v>
      </c>
      <c r="M149" s="22">
        <f t="shared" si="252"/>
        <v>5.0265482457436699</v>
      </c>
      <c r="N149" s="9">
        <f t="shared" si="253"/>
        <v>7.3783046433746788</v>
      </c>
      <c r="O149" s="9">
        <f t="shared" si="254"/>
        <v>39.78873577297383</v>
      </c>
      <c r="P149" s="9"/>
      <c r="Q149" s="9">
        <f t="shared" ref="Q149:Q157" si="302">PI()*B149^2/4</f>
        <v>1.2566370614359172E-3</v>
      </c>
      <c r="R149" s="9">
        <f t="shared" ref="R149:R157" si="303">9*G149*Q149</f>
        <v>1.1309733552923256</v>
      </c>
      <c r="S149" s="9">
        <f t="shared" ref="S149:S157" si="304">0.75*R149/(F149*B149)</f>
        <v>2.1205750411731105E-3</v>
      </c>
      <c r="T149" s="9">
        <f t="shared" si="276"/>
        <v>2.3983138694647144</v>
      </c>
      <c r="U149" s="23">
        <f t="shared" ref="U149:U157" si="305">(E149-T149)/M149</f>
        <v>39.311606388709876</v>
      </c>
      <c r="V149" s="9">
        <f t="shared" ref="V149:V157" si="306">9*PI()*B149^3*I149*G149*1000/4</f>
        <v>270.07643724380739</v>
      </c>
      <c r="W149" s="9">
        <f t="shared" ref="W149:W157" si="307">E149/V149</f>
        <v>0.74053109571885034</v>
      </c>
      <c r="X149" s="9">
        <f t="shared" ref="X149:X157" si="308">E149/(V149+T149)</f>
        <v>0.73401296517509917</v>
      </c>
      <c r="Y149" s="9">
        <f t="shared" ref="Y149:Y157" si="309">1000*F149*PI()*B149^3/4</f>
        <v>502.65482457436701</v>
      </c>
      <c r="Z149" s="9">
        <f t="shared" ref="Z149:Z157" si="310">V149+$AG$2*Y149</f>
        <v>275.10298548955109</v>
      </c>
      <c r="AA149" s="9">
        <f t="shared" ref="AA149:AA157" si="311">E149/Z149</f>
        <v>0.72700047091127029</v>
      </c>
      <c r="AB149" s="9">
        <f t="shared" ref="AB149:AB157" si="312">M149+$AG$2*Y149</f>
        <v>10.05309649148734</v>
      </c>
      <c r="AC149" s="9">
        <f t="shared" ref="AC149:AC157" si="313">E149/AB149</f>
        <v>19.894367886486915</v>
      </c>
      <c r="AD149" s="9">
        <f t="shared" ref="AD149:AD157" si="314">V149+T149+$AG$2*Y149</f>
        <v>277.50129935901577</v>
      </c>
      <c r="AE149" s="9">
        <f t="shared" ref="AE149:AE157" si="315">E149/AD149</f>
        <v>0.72071734605195881</v>
      </c>
      <c r="AH149" s="3">
        <f t="shared" ref="AH149:AH157" si="316">IF(AK149&gt;0,(AK149*0.17287/2000)^0.5,"")</f>
        <v>29.399829931480898</v>
      </c>
      <c r="AI149" s="3">
        <f t="shared" ref="AI149:AI157" si="317">IF(AK149&gt;0,(AK149/2.98/2000)^0.5,"")</f>
        <v>40.961596025952026</v>
      </c>
      <c r="AJ149" s="3">
        <v>100000</v>
      </c>
      <c r="AK149" s="3">
        <f t="shared" si="297"/>
        <v>10000000</v>
      </c>
    </row>
    <row r="150" spans="1:37" x14ac:dyDescent="0.2">
      <c r="A150" s="2">
        <v>62</v>
      </c>
      <c r="B150" s="20">
        <v>0.04</v>
      </c>
      <c r="C150" s="3">
        <v>1</v>
      </c>
      <c r="D150" s="3">
        <v>18</v>
      </c>
      <c r="E150" s="3">
        <f t="shared" si="298"/>
        <v>162</v>
      </c>
      <c r="F150" s="21">
        <f t="shared" si="299"/>
        <v>10000</v>
      </c>
      <c r="G150" s="3">
        <f t="shared" si="300"/>
        <v>100</v>
      </c>
      <c r="H150" s="3">
        <f t="shared" si="301"/>
        <v>100</v>
      </c>
      <c r="I150" s="29">
        <v>5.09</v>
      </c>
      <c r="J150" s="29">
        <v>2.0480000000000002E-2</v>
      </c>
      <c r="K150" s="26"/>
      <c r="L150" s="9">
        <f t="shared" si="251"/>
        <v>2.2683135752000003E-4</v>
      </c>
      <c r="M150" s="22">
        <f t="shared" si="252"/>
        <v>5.0265482457436699</v>
      </c>
      <c r="N150" s="9">
        <f t="shared" si="253"/>
        <v>7.1418697031655434</v>
      </c>
      <c r="O150" s="9">
        <f t="shared" si="254"/>
        <v>32.228875976108803</v>
      </c>
      <c r="P150" s="9"/>
      <c r="Q150" s="9">
        <f t="shared" si="302"/>
        <v>1.2566370614359172E-3</v>
      </c>
      <c r="R150" s="9">
        <f t="shared" si="303"/>
        <v>1.1309733552923256</v>
      </c>
      <c r="S150" s="9">
        <f t="shared" si="304"/>
        <v>2.1205750411731105E-3</v>
      </c>
      <c r="T150" s="9">
        <f t="shared" si="276"/>
        <v>2.3983138694647144</v>
      </c>
      <c r="U150" s="23">
        <f t="shared" si="305"/>
        <v>31.751746591844849</v>
      </c>
      <c r="V150" s="9">
        <f t="shared" si="306"/>
        <v>230.26617513751754</v>
      </c>
      <c r="W150" s="9">
        <f t="shared" si="307"/>
        <v>0.70353363842193406</v>
      </c>
      <c r="X150" s="9">
        <f t="shared" si="308"/>
        <v>0.69628158852870059</v>
      </c>
      <c r="Y150" s="9">
        <f t="shared" si="309"/>
        <v>502.65482457436701</v>
      </c>
      <c r="Z150" s="9">
        <f t="shared" si="310"/>
        <v>235.2927233832612</v>
      </c>
      <c r="AA150" s="9">
        <f t="shared" si="311"/>
        <v>0.68850407981433026</v>
      </c>
      <c r="AB150" s="9">
        <f t="shared" si="312"/>
        <v>10.05309649148734</v>
      </c>
      <c r="AC150" s="9">
        <f t="shared" si="313"/>
        <v>16.114437988054402</v>
      </c>
      <c r="AD150" s="9">
        <f t="shared" si="314"/>
        <v>237.69103725272592</v>
      </c>
      <c r="AE150" s="9">
        <f t="shared" si="315"/>
        <v>0.68155704090664926</v>
      </c>
      <c r="AH150" s="3">
        <f t="shared" si="316"/>
        <v>29.399829931480898</v>
      </c>
      <c r="AI150" s="3">
        <f t="shared" si="317"/>
        <v>40.961596025952026</v>
      </c>
      <c r="AJ150" s="3">
        <v>100000</v>
      </c>
      <c r="AK150" s="3">
        <f t="shared" si="297"/>
        <v>10000000</v>
      </c>
    </row>
    <row r="151" spans="1:37" x14ac:dyDescent="0.2">
      <c r="A151" s="2">
        <v>63</v>
      </c>
      <c r="B151" s="20">
        <v>0.04</v>
      </c>
      <c r="C151" s="3">
        <v>1</v>
      </c>
      <c r="D151" s="3">
        <v>16</v>
      </c>
      <c r="E151" s="3">
        <f t="shared" si="298"/>
        <v>128</v>
      </c>
      <c r="F151" s="21">
        <f t="shared" si="299"/>
        <v>10000</v>
      </c>
      <c r="G151" s="3">
        <f t="shared" si="300"/>
        <v>100</v>
      </c>
      <c r="H151" s="3">
        <f t="shared" si="301"/>
        <v>100</v>
      </c>
      <c r="I151" s="29">
        <v>4.25</v>
      </c>
      <c r="J151" s="29">
        <v>1.9099999999999999E-2</v>
      </c>
      <c r="K151" s="26"/>
      <c r="L151" s="9">
        <f t="shared" si="251"/>
        <v>1.8460835431999999E-4</v>
      </c>
      <c r="M151" s="22">
        <f t="shared" si="252"/>
        <v>5.0265482457436699</v>
      </c>
      <c r="N151" s="9">
        <f t="shared" si="253"/>
        <v>6.9335973700369422</v>
      </c>
      <c r="O151" s="9">
        <f t="shared" si="254"/>
        <v>25.464790894703249</v>
      </c>
      <c r="P151" s="9"/>
      <c r="Q151" s="9">
        <f t="shared" si="302"/>
        <v>1.2566370614359172E-3</v>
      </c>
      <c r="R151" s="9">
        <f t="shared" si="303"/>
        <v>1.1309733552923256</v>
      </c>
      <c r="S151" s="9">
        <f t="shared" si="304"/>
        <v>2.1205750411731105E-3</v>
      </c>
      <c r="T151" s="9">
        <f t="shared" si="276"/>
        <v>2.3983138694647144</v>
      </c>
      <c r="U151" s="23">
        <f t="shared" si="305"/>
        <v>24.987661510439299</v>
      </c>
      <c r="V151" s="9">
        <f t="shared" si="306"/>
        <v>192.26547039969537</v>
      </c>
      <c r="W151" s="9">
        <f t="shared" si="307"/>
        <v>0.66574616718178437</v>
      </c>
      <c r="X151" s="9">
        <f t="shared" si="308"/>
        <v>0.65754398272159043</v>
      </c>
      <c r="Y151" s="9">
        <f t="shared" si="309"/>
        <v>502.65482457436701</v>
      </c>
      <c r="Z151" s="9">
        <f t="shared" si="310"/>
        <v>197.29201864543904</v>
      </c>
      <c r="AA151" s="9">
        <f t="shared" si="311"/>
        <v>0.64878448139371336</v>
      </c>
      <c r="AB151" s="9">
        <f t="shared" si="312"/>
        <v>10.05309649148734</v>
      </c>
      <c r="AC151" s="9">
        <f t="shared" si="313"/>
        <v>12.732395447351625</v>
      </c>
      <c r="AD151" s="9">
        <f t="shared" si="314"/>
        <v>199.69033251490376</v>
      </c>
      <c r="AE151" s="9">
        <f t="shared" si="315"/>
        <v>0.64099247263483228</v>
      </c>
      <c r="AH151" s="3">
        <f t="shared" si="316"/>
        <v>29.399829931480898</v>
      </c>
      <c r="AI151" s="3">
        <f t="shared" si="317"/>
        <v>40.961596025952026</v>
      </c>
      <c r="AJ151" s="3">
        <v>100000</v>
      </c>
      <c r="AK151" s="3">
        <f t="shared" si="297"/>
        <v>10000000</v>
      </c>
    </row>
    <row r="152" spans="1:37" x14ac:dyDescent="0.2">
      <c r="A152" s="2">
        <v>64</v>
      </c>
      <c r="B152" s="20">
        <v>0.04</v>
      </c>
      <c r="C152" s="3">
        <v>1</v>
      </c>
      <c r="D152" s="3">
        <v>14</v>
      </c>
      <c r="E152" s="3">
        <f t="shared" si="298"/>
        <v>98</v>
      </c>
      <c r="F152" s="21">
        <f t="shared" si="299"/>
        <v>10000</v>
      </c>
      <c r="G152" s="3">
        <f t="shared" si="300"/>
        <v>100</v>
      </c>
      <c r="H152" s="3">
        <f t="shared" si="301"/>
        <v>100</v>
      </c>
      <c r="I152" s="29">
        <v>3.49</v>
      </c>
      <c r="J152" s="29">
        <v>1.7639999999999999E-2</v>
      </c>
      <c r="K152" s="26"/>
      <c r="L152" s="9">
        <f t="shared" si="251"/>
        <v>1.4640658952E-4</v>
      </c>
      <c r="M152" s="22">
        <f t="shared" si="252"/>
        <v>5.0265482457436699</v>
      </c>
      <c r="N152" s="9">
        <f t="shared" si="253"/>
        <v>6.693687785590595</v>
      </c>
      <c r="O152" s="9">
        <f t="shared" si="254"/>
        <v>19.496480528757175</v>
      </c>
      <c r="P152" s="9"/>
      <c r="Q152" s="9">
        <f t="shared" si="302"/>
        <v>1.2566370614359172E-3</v>
      </c>
      <c r="R152" s="9">
        <f t="shared" si="303"/>
        <v>1.1309733552923256</v>
      </c>
      <c r="S152" s="9">
        <f t="shared" si="304"/>
        <v>2.1205750411731105E-3</v>
      </c>
      <c r="T152" s="9">
        <f t="shared" si="276"/>
        <v>2.3983138694647144</v>
      </c>
      <c r="U152" s="23">
        <f t="shared" si="305"/>
        <v>19.019351144493225</v>
      </c>
      <c r="V152" s="9">
        <f t="shared" si="306"/>
        <v>157.88388039880869</v>
      </c>
      <c r="W152" s="9">
        <f t="shared" si="307"/>
        <v>0.62070934507345354</v>
      </c>
      <c r="X152" s="9">
        <f t="shared" si="308"/>
        <v>0.61142162700849878</v>
      </c>
      <c r="Y152" s="9">
        <f t="shared" si="309"/>
        <v>502.65482457436701</v>
      </c>
      <c r="Z152" s="9">
        <f t="shared" si="310"/>
        <v>162.91042864455235</v>
      </c>
      <c r="AA152" s="9">
        <f t="shared" si="311"/>
        <v>0.60155756028254159</v>
      </c>
      <c r="AB152" s="9">
        <f t="shared" si="312"/>
        <v>10.05309649148734</v>
      </c>
      <c r="AC152" s="9">
        <f t="shared" si="313"/>
        <v>9.7482402643785875</v>
      </c>
      <c r="AD152" s="9">
        <f t="shared" si="314"/>
        <v>165.30874251401707</v>
      </c>
      <c r="AE152" s="9">
        <f t="shared" si="315"/>
        <v>0.59283010994830032</v>
      </c>
      <c r="AH152" s="3">
        <f t="shared" si="316"/>
        <v>29.399829931480898</v>
      </c>
      <c r="AI152" s="3">
        <f t="shared" si="317"/>
        <v>40.961596025952026</v>
      </c>
      <c r="AJ152" s="3">
        <v>100000</v>
      </c>
      <c r="AK152" s="3">
        <f t="shared" si="297"/>
        <v>10000000</v>
      </c>
    </row>
    <row r="153" spans="1:37" x14ac:dyDescent="0.2">
      <c r="A153" s="2">
        <v>65</v>
      </c>
      <c r="B153" s="20">
        <v>0.04</v>
      </c>
      <c r="C153" s="3">
        <v>1</v>
      </c>
      <c r="D153" s="3">
        <v>12</v>
      </c>
      <c r="E153" s="3">
        <f t="shared" si="298"/>
        <v>72</v>
      </c>
      <c r="F153" s="21">
        <f t="shared" si="299"/>
        <v>10000</v>
      </c>
      <c r="G153" s="3">
        <f t="shared" si="300"/>
        <v>100</v>
      </c>
      <c r="H153" s="3">
        <f t="shared" si="301"/>
        <v>100</v>
      </c>
      <c r="I153" s="29">
        <v>2.8069999999999999</v>
      </c>
      <c r="J153" s="29">
        <v>1.6140000000000002E-2</v>
      </c>
      <c r="K153" s="26"/>
      <c r="L153" s="9">
        <f t="shared" si="251"/>
        <v>1.1207526668E-4</v>
      </c>
      <c r="M153" s="22">
        <f t="shared" si="252"/>
        <v>5.0265482457436699</v>
      </c>
      <c r="N153" s="9">
        <f t="shared" si="253"/>
        <v>6.4242541760419032</v>
      </c>
      <c r="O153" s="9">
        <f t="shared" si="254"/>
        <v>14.323944878270579</v>
      </c>
      <c r="P153" s="9"/>
      <c r="Q153" s="9">
        <f t="shared" si="302"/>
        <v>1.2566370614359172E-3</v>
      </c>
      <c r="R153" s="9">
        <f t="shared" si="303"/>
        <v>1.1309733552923256</v>
      </c>
      <c r="S153" s="9">
        <f t="shared" si="304"/>
        <v>2.1205750411731105E-3</v>
      </c>
      <c r="T153" s="9">
        <f t="shared" si="276"/>
        <v>2.3983138694647144</v>
      </c>
      <c r="U153" s="23">
        <f t="shared" si="305"/>
        <v>13.846815494006629</v>
      </c>
      <c r="V153" s="9">
        <f t="shared" si="306"/>
        <v>126.98568833222232</v>
      </c>
      <c r="W153" s="9">
        <f t="shared" si="307"/>
        <v>0.56699302847130506</v>
      </c>
      <c r="X153" s="9">
        <f t="shared" si="308"/>
        <v>0.556483017798171</v>
      </c>
      <c r="Y153" s="9">
        <f t="shared" si="309"/>
        <v>502.65482457436701</v>
      </c>
      <c r="Z153" s="9">
        <f t="shared" si="310"/>
        <v>132.01223657796601</v>
      </c>
      <c r="AA153" s="9">
        <f t="shared" si="311"/>
        <v>0.54540398576973603</v>
      </c>
      <c r="AB153" s="9">
        <f t="shared" si="312"/>
        <v>10.05309649148734</v>
      </c>
      <c r="AC153" s="9">
        <f t="shared" si="313"/>
        <v>7.1619724391352895</v>
      </c>
      <c r="AD153" s="9">
        <f t="shared" si="314"/>
        <v>134.41055044743069</v>
      </c>
      <c r="AE153" s="9">
        <f t="shared" si="315"/>
        <v>0.53567223525477581</v>
      </c>
      <c r="AH153" s="3">
        <f t="shared" si="316"/>
        <v>29.399829931480898</v>
      </c>
      <c r="AI153" s="3">
        <f t="shared" si="317"/>
        <v>40.961596025952026</v>
      </c>
      <c r="AJ153" s="3">
        <v>100000</v>
      </c>
      <c r="AK153" s="3">
        <f t="shared" si="297"/>
        <v>10000000</v>
      </c>
    </row>
    <row r="154" spans="1:37" x14ac:dyDescent="0.2">
      <c r="A154" s="2">
        <v>66</v>
      </c>
      <c r="B154" s="20">
        <v>0.04</v>
      </c>
      <c r="C154" s="3">
        <v>1</v>
      </c>
      <c r="D154" s="3">
        <v>10</v>
      </c>
      <c r="E154" s="3">
        <f t="shared" si="298"/>
        <v>50</v>
      </c>
      <c r="F154" s="21">
        <f t="shared" si="299"/>
        <v>10000</v>
      </c>
      <c r="G154" s="3">
        <f t="shared" si="300"/>
        <v>100</v>
      </c>
      <c r="H154" s="3">
        <f t="shared" si="301"/>
        <v>100</v>
      </c>
      <c r="I154" s="29">
        <v>2.2057000000000002</v>
      </c>
      <c r="J154" s="29">
        <v>1.508E-2</v>
      </c>
      <c r="K154" s="26"/>
      <c r="L154" s="9">
        <f t="shared" si="251"/>
        <v>8.1850633556000018E-5</v>
      </c>
      <c r="M154" s="22">
        <f t="shared" si="252"/>
        <v>5.0265482457436699</v>
      </c>
      <c r="N154" s="9">
        <f t="shared" si="253"/>
        <v>6.1086882077450664</v>
      </c>
      <c r="O154" s="9">
        <f t="shared" si="254"/>
        <v>9.9471839432434574</v>
      </c>
      <c r="P154" s="9"/>
      <c r="Q154" s="9">
        <f t="shared" si="302"/>
        <v>1.2566370614359172E-3</v>
      </c>
      <c r="R154" s="9">
        <f t="shared" si="303"/>
        <v>1.1309733552923256</v>
      </c>
      <c r="S154" s="9">
        <f t="shared" si="304"/>
        <v>2.1205750411731105E-3</v>
      </c>
      <c r="T154" s="9">
        <f t="shared" si="276"/>
        <v>2.3983138694647144</v>
      </c>
      <c r="U154" s="23">
        <f t="shared" si="305"/>
        <v>9.4700545589795073</v>
      </c>
      <c r="V154" s="9">
        <f t="shared" si="306"/>
        <v>99.783517190731331</v>
      </c>
      <c r="W154" s="9">
        <f t="shared" si="307"/>
        <v>0.50108476237039667</v>
      </c>
      <c r="X154" s="9">
        <f t="shared" si="308"/>
        <v>0.48932378174496249</v>
      </c>
      <c r="Y154" s="9">
        <f t="shared" si="309"/>
        <v>502.65482457436701</v>
      </c>
      <c r="Z154" s="9">
        <f t="shared" si="310"/>
        <v>104.810065436475</v>
      </c>
      <c r="AA154" s="9">
        <f t="shared" si="311"/>
        <v>0.47705341840765109</v>
      </c>
      <c r="AB154" s="9">
        <f t="shared" si="312"/>
        <v>10.05309649148734</v>
      </c>
      <c r="AC154" s="9">
        <f t="shared" si="313"/>
        <v>4.9735919716217287</v>
      </c>
      <c r="AD154" s="9">
        <f t="shared" si="314"/>
        <v>107.20837930593972</v>
      </c>
      <c r="AE154" s="9">
        <f t="shared" si="315"/>
        <v>0.46638145566323125</v>
      </c>
      <c r="AH154" s="3">
        <f t="shared" si="316"/>
        <v>29.399829931480898</v>
      </c>
      <c r="AI154" s="3">
        <f t="shared" si="317"/>
        <v>40.961596025952026</v>
      </c>
      <c r="AJ154" s="3">
        <v>100000</v>
      </c>
      <c r="AK154" s="3">
        <f t="shared" si="297"/>
        <v>10000000</v>
      </c>
    </row>
    <row r="155" spans="1:37" x14ac:dyDescent="0.2">
      <c r="A155" s="2">
        <v>67</v>
      </c>
      <c r="B155" s="20">
        <v>0.04</v>
      </c>
      <c r="C155" s="3">
        <v>1</v>
      </c>
      <c r="D155" s="3">
        <v>8</v>
      </c>
      <c r="E155" s="3">
        <f t="shared" si="298"/>
        <v>32</v>
      </c>
      <c r="F155" s="21">
        <f t="shared" si="299"/>
        <v>10000</v>
      </c>
      <c r="G155" s="3">
        <f t="shared" si="300"/>
        <v>100</v>
      </c>
      <c r="H155" s="3">
        <f t="shared" si="301"/>
        <v>100</v>
      </c>
      <c r="I155" s="29">
        <v>1.6579999999999999</v>
      </c>
      <c r="J155" s="29">
        <v>1.3899999999999999E-2</v>
      </c>
      <c r="K155" s="26"/>
      <c r="L155" s="9">
        <f t="shared" si="251"/>
        <v>5.4320230159999995E-5</v>
      </c>
      <c r="M155" s="22">
        <f t="shared" si="252"/>
        <v>5.0265482457436699</v>
      </c>
      <c r="N155" s="9">
        <f t="shared" si="253"/>
        <v>5.8909912394966186</v>
      </c>
      <c r="O155" s="9">
        <f t="shared" si="254"/>
        <v>6.3661977236758123</v>
      </c>
      <c r="P155" s="9"/>
      <c r="Q155" s="9">
        <f t="shared" si="302"/>
        <v>1.2566370614359172E-3</v>
      </c>
      <c r="R155" s="9">
        <f t="shared" si="303"/>
        <v>1.1309733552923256</v>
      </c>
      <c r="S155" s="9">
        <f t="shared" si="304"/>
        <v>2.1205750411731105E-3</v>
      </c>
      <c r="T155" s="9">
        <f t="shared" si="276"/>
        <v>2.3983138694647144</v>
      </c>
      <c r="U155" s="23">
        <f t="shared" si="305"/>
        <v>5.8890683394118621</v>
      </c>
      <c r="V155" s="9">
        <f t="shared" si="306"/>
        <v>75.006152922987042</v>
      </c>
      <c r="W155" s="9">
        <f t="shared" si="307"/>
        <v>0.42663166624285032</v>
      </c>
      <c r="X155" s="9">
        <f t="shared" si="308"/>
        <v>0.41341283424641512</v>
      </c>
      <c r="Y155" s="9">
        <f t="shared" si="309"/>
        <v>502.65482457436701</v>
      </c>
      <c r="Z155" s="9">
        <f t="shared" si="310"/>
        <v>80.032701168730711</v>
      </c>
      <c r="AA155" s="9">
        <f t="shared" si="311"/>
        <v>0.39983656096443992</v>
      </c>
      <c r="AB155" s="9">
        <f t="shared" si="312"/>
        <v>10.05309649148734</v>
      </c>
      <c r="AC155" s="9">
        <f t="shared" si="313"/>
        <v>3.1830988618379061</v>
      </c>
      <c r="AD155" s="9">
        <f t="shared" si="314"/>
        <v>82.431015038195426</v>
      </c>
      <c r="AE155" s="9">
        <f t="shared" si="315"/>
        <v>0.38820339632081935</v>
      </c>
      <c r="AH155" s="3">
        <f t="shared" si="316"/>
        <v>29.399829931480898</v>
      </c>
      <c r="AI155" s="3">
        <f t="shared" si="317"/>
        <v>40.961596025952026</v>
      </c>
      <c r="AJ155" s="3">
        <v>100000</v>
      </c>
      <c r="AK155" s="3">
        <f t="shared" si="297"/>
        <v>10000000</v>
      </c>
    </row>
    <row r="156" spans="1:37" x14ac:dyDescent="0.2">
      <c r="A156" s="2">
        <v>68</v>
      </c>
      <c r="B156" s="20">
        <v>0.04</v>
      </c>
      <c r="C156" s="3">
        <v>1</v>
      </c>
      <c r="D156" s="3">
        <v>6</v>
      </c>
      <c r="E156" s="3">
        <f t="shared" si="298"/>
        <v>18</v>
      </c>
      <c r="F156" s="21">
        <f t="shared" si="299"/>
        <v>10000</v>
      </c>
      <c r="G156" s="3">
        <f t="shared" si="300"/>
        <v>100</v>
      </c>
      <c r="H156" s="3">
        <f t="shared" si="301"/>
        <v>100</v>
      </c>
      <c r="I156" s="29">
        <v>1.1910000000000001</v>
      </c>
      <c r="J156" s="29">
        <v>1.222E-2</v>
      </c>
      <c r="K156" s="26"/>
      <c r="L156" s="9">
        <f t="shared" si="251"/>
        <v>3.0846251000000002E-5</v>
      </c>
      <c r="M156" s="22">
        <f t="shared" si="252"/>
        <v>5.0265482457436699</v>
      </c>
      <c r="N156" s="9">
        <f t="shared" si="253"/>
        <v>5.8353930920162709</v>
      </c>
      <c r="O156" s="9">
        <f t="shared" si="254"/>
        <v>3.5809862195676447</v>
      </c>
      <c r="P156" s="9"/>
      <c r="Q156" s="9">
        <f t="shared" si="302"/>
        <v>1.2566370614359172E-3</v>
      </c>
      <c r="R156" s="9">
        <f t="shared" si="303"/>
        <v>1.1309733552923256</v>
      </c>
      <c r="S156" s="9">
        <f t="shared" si="304"/>
        <v>2.1205750411731105E-3</v>
      </c>
      <c r="T156" s="9">
        <f t="shared" si="276"/>
        <v>2.3983138694647144</v>
      </c>
      <c r="U156" s="23">
        <f t="shared" si="305"/>
        <v>3.1038568353036946</v>
      </c>
      <c r="V156" s="9">
        <f t="shared" si="306"/>
        <v>53.879570646126403</v>
      </c>
      <c r="W156" s="9">
        <f t="shared" si="307"/>
        <v>0.33407838600313872</v>
      </c>
      <c r="X156" s="9">
        <f t="shared" si="308"/>
        <v>0.31984144668787817</v>
      </c>
      <c r="Y156" s="9">
        <f t="shared" si="309"/>
        <v>502.65482457436701</v>
      </c>
      <c r="Z156" s="9">
        <f t="shared" si="310"/>
        <v>58.906118891870072</v>
      </c>
      <c r="AA156" s="9">
        <f t="shared" si="311"/>
        <v>0.3055709718890387</v>
      </c>
      <c r="AB156" s="9">
        <f t="shared" si="312"/>
        <v>10.05309649148734</v>
      </c>
      <c r="AC156" s="9">
        <f t="shared" si="313"/>
        <v>1.7904931097838224</v>
      </c>
      <c r="AD156" s="9">
        <f t="shared" si="314"/>
        <v>61.304432761334787</v>
      </c>
      <c r="AE156" s="9">
        <f t="shared" si="315"/>
        <v>0.29361661448000131</v>
      </c>
      <c r="AH156" s="3">
        <f t="shared" si="316"/>
        <v>29.399829931480898</v>
      </c>
      <c r="AI156" s="3">
        <f t="shared" si="317"/>
        <v>40.961596025952026</v>
      </c>
      <c r="AJ156" s="3">
        <v>100000</v>
      </c>
      <c r="AK156" s="3">
        <f t="shared" si="297"/>
        <v>10000000</v>
      </c>
    </row>
    <row r="157" spans="1:37" x14ac:dyDescent="0.2">
      <c r="A157" s="2">
        <v>69</v>
      </c>
      <c r="B157" s="20">
        <v>0.04</v>
      </c>
      <c r="C157" s="3">
        <v>1</v>
      </c>
      <c r="D157" s="3">
        <v>4</v>
      </c>
      <c r="E157" s="3">
        <f t="shared" si="298"/>
        <v>8</v>
      </c>
      <c r="F157" s="21">
        <f t="shared" si="299"/>
        <v>10000</v>
      </c>
      <c r="G157" s="3">
        <f t="shared" si="300"/>
        <v>100</v>
      </c>
      <c r="H157" s="3">
        <f t="shared" si="301"/>
        <v>100</v>
      </c>
      <c r="I157" s="29">
        <v>0.85</v>
      </c>
      <c r="J157" s="29">
        <v>1.2160000000000001E-2</v>
      </c>
      <c r="K157" s="26"/>
      <c r="L157" s="9">
        <f t="shared" si="251"/>
        <v>1.370572232E-5</v>
      </c>
      <c r="M157" s="22">
        <f t="shared" si="252"/>
        <v>5.0265482457436699</v>
      </c>
      <c r="N157" s="9">
        <f t="shared" si="253"/>
        <v>5.8369780251027299</v>
      </c>
      <c r="O157" s="9">
        <f t="shared" si="254"/>
        <v>1.5915494309189531</v>
      </c>
      <c r="P157" s="9"/>
      <c r="Q157" s="9">
        <f t="shared" si="302"/>
        <v>1.2566370614359172E-3</v>
      </c>
      <c r="R157" s="9">
        <f t="shared" si="303"/>
        <v>1.1309733552923256</v>
      </c>
      <c r="S157" s="9">
        <f t="shared" si="304"/>
        <v>2.1205750411731105E-3</v>
      </c>
      <c r="T157" s="9">
        <f t="shared" si="276"/>
        <v>2.3983138694647144</v>
      </c>
      <c r="U157" s="23">
        <f t="shared" si="305"/>
        <v>1.1144200466550034</v>
      </c>
      <c r="V157" s="9">
        <f t="shared" si="306"/>
        <v>38.453094079939078</v>
      </c>
      <c r="W157" s="9">
        <f t="shared" si="307"/>
        <v>0.20804567724430759</v>
      </c>
      <c r="X157" s="9">
        <f t="shared" si="308"/>
        <v>0.19583168369394613</v>
      </c>
      <c r="Y157" s="9">
        <f t="shared" si="309"/>
        <v>502.65482457436701</v>
      </c>
      <c r="Z157" s="9">
        <f t="shared" si="310"/>
        <v>43.479642325682747</v>
      </c>
      <c r="AA157" s="9">
        <f t="shared" si="311"/>
        <v>0.18399415386346277</v>
      </c>
      <c r="AB157" s="9">
        <f t="shared" si="312"/>
        <v>10.05309649148734</v>
      </c>
      <c r="AC157" s="9">
        <f t="shared" si="313"/>
        <v>0.79577471545947653</v>
      </c>
      <c r="AD157" s="9">
        <f t="shared" si="314"/>
        <v>45.877956195147462</v>
      </c>
      <c r="AE157" s="9">
        <f t="shared" si="315"/>
        <v>0.17437568417326674</v>
      </c>
      <c r="AH157" s="3">
        <f t="shared" si="316"/>
        <v>29.399829931480898</v>
      </c>
      <c r="AI157" s="3">
        <f t="shared" si="317"/>
        <v>40.961596025952026</v>
      </c>
      <c r="AJ157" s="3">
        <v>100000</v>
      </c>
      <c r="AK157" s="3">
        <f t="shared" si="297"/>
        <v>10000000</v>
      </c>
    </row>
    <row r="158" spans="1:37" x14ac:dyDescent="0.2">
      <c r="A158" s="3"/>
      <c r="B158" s="20"/>
      <c r="C158" s="3"/>
      <c r="D158" s="3"/>
      <c r="E158" s="3"/>
      <c r="F158" s="21"/>
      <c r="G158" s="3"/>
      <c r="H158" s="3"/>
      <c r="I158" s="29"/>
      <c r="J158" s="29"/>
      <c r="K158" s="26"/>
      <c r="L158" s="9" t="str">
        <f t="shared" ref="L158:L190" si="318">IF(E158&gt;0.866,0.00001450997+0.00005026548*(I158-0.866),"")</f>
        <v/>
      </c>
      <c r="M158" s="22" t="str">
        <f t="shared" ref="M158:M190" si="319">IF(E158&gt;0,1000*PI()*G158*B158^3/4,"")</f>
        <v/>
      </c>
      <c r="N158" s="9" t="str">
        <f t="shared" ref="N158:N190" si="320">IF(E158&gt;0,E158/(L158*G158*1000),"")</f>
        <v/>
      </c>
      <c r="O158" s="9" t="str">
        <f t="shared" ref="O158:O190" si="321">IF(E158&gt;0,E158/M158,"")</f>
        <v/>
      </c>
      <c r="P158" s="9"/>
      <c r="Q158" s="9"/>
      <c r="R158" s="9"/>
      <c r="S158" s="9"/>
      <c r="T158" s="9"/>
      <c r="U158" s="23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H158" s="3"/>
      <c r="AI158" s="3"/>
      <c r="AJ158" s="3"/>
      <c r="AK158" s="3" t="str">
        <f t="shared" si="297"/>
        <v/>
      </c>
    </row>
    <row r="159" spans="1:37" x14ac:dyDescent="0.2">
      <c r="A159" s="2" t="s">
        <v>133</v>
      </c>
      <c r="B159" s="20">
        <v>0.04</v>
      </c>
      <c r="C159" s="3">
        <v>1</v>
      </c>
      <c r="D159" s="3">
        <v>20</v>
      </c>
      <c r="E159" s="3">
        <f t="shared" ref="E159:E166" si="322">0.5*C159*D159*D159</f>
        <v>200</v>
      </c>
      <c r="F159" s="21">
        <f t="shared" ref="F159:F166" si="323">AK159/1000</f>
        <v>10000</v>
      </c>
      <c r="G159" s="3">
        <f t="shared" ref="G159:G166" si="324">AJ159/1000</f>
        <v>100</v>
      </c>
      <c r="H159" s="3">
        <f t="shared" ref="H159:H166" si="325">AK159/AJ159</f>
        <v>100</v>
      </c>
      <c r="I159" s="29">
        <v>4.133</v>
      </c>
      <c r="J159" s="29">
        <v>1.508E-2</v>
      </c>
      <c r="K159" s="26"/>
      <c r="L159" s="9">
        <f t="shared" si="318"/>
        <v>1.7872729315999999E-4</v>
      </c>
      <c r="M159" s="22">
        <f t="shared" si="319"/>
        <v>5.0265482457436699</v>
      </c>
      <c r="N159" s="9">
        <f t="shared" si="320"/>
        <v>11.190232698312972</v>
      </c>
      <c r="O159" s="9">
        <f t="shared" si="321"/>
        <v>39.78873577297383</v>
      </c>
      <c r="P159" s="9"/>
      <c r="Q159" s="9">
        <f t="shared" ref="Q159:Q166" si="326">PI()*B159^2/4</f>
        <v>1.2566370614359172E-3</v>
      </c>
      <c r="R159" s="9">
        <f t="shared" ref="R159:R166" si="327">9*G159*Q159</f>
        <v>1.1309733552923256</v>
      </c>
      <c r="S159" s="9">
        <f t="shared" ref="S159:S166" si="328">0.75*R159/(F159*B159)</f>
        <v>2.1205750411731105E-3</v>
      </c>
      <c r="T159" s="9">
        <f t="shared" si="276"/>
        <v>2.3983138694647144</v>
      </c>
      <c r="U159" s="23">
        <f t="shared" ref="U159:U166" si="329">(E159-T159)/M159</f>
        <v>39.311606388709876</v>
      </c>
      <c r="V159" s="9">
        <f t="shared" ref="V159:V166" si="330">9*PI()*B159^3*I159*G159*1000/4</f>
        <v>186.97251509692731</v>
      </c>
      <c r="W159" s="9">
        <f t="shared" ref="W159:W166" si="331">E159/V159</f>
        <v>1.0696759355048477</v>
      </c>
      <c r="X159" s="9">
        <f t="shared" ref="X159:X166" si="332">E159/(V159+T159)</f>
        <v>1.0561288720740318</v>
      </c>
      <c r="Y159" s="9">
        <f t="shared" ref="Y159:Y166" si="333">1000*F159*PI()*B159^3/4</f>
        <v>502.65482457436701</v>
      </c>
      <c r="Z159" s="9">
        <f t="shared" ref="Z159:Z166" si="334">V159+$AG$2*Y159</f>
        <v>191.99906334267098</v>
      </c>
      <c r="AA159" s="9">
        <f t="shared" ref="AA159:AA166" si="335">E159/Z159</f>
        <v>1.0416717483826956</v>
      </c>
      <c r="AB159" s="9">
        <f t="shared" ref="AB159:AB166" si="336">M159+$AG$2*Y159</f>
        <v>10.05309649148734</v>
      </c>
      <c r="AC159" s="9">
        <f t="shared" ref="AC159:AC166" si="337">E159/AB159</f>
        <v>19.894367886486915</v>
      </c>
      <c r="AD159" s="9">
        <f t="shared" ref="AD159:AD166" si="338">V159+T159+$AG$2*Y159</f>
        <v>194.39737721213569</v>
      </c>
      <c r="AE159" s="9">
        <f t="shared" ref="AE159:AE166" si="339">E159/AD159</f>
        <v>1.0288204649065325</v>
      </c>
      <c r="AH159" s="3">
        <f t="shared" ref="AH159:AH166" si="340">IF(AK159&gt;0,(AK159*0.17287/2000)^0.5,"")</f>
        <v>29.399829931480898</v>
      </c>
      <c r="AI159" s="3">
        <f t="shared" ref="AI159:AI166" si="341">IF(AK159&gt;0,(AK159/2.98/2000)^0.5,"")</f>
        <v>40.961596025952026</v>
      </c>
      <c r="AJ159" s="3">
        <v>100000</v>
      </c>
      <c r="AK159" s="3">
        <f t="shared" si="297"/>
        <v>10000000</v>
      </c>
    </row>
    <row r="160" spans="1:37" x14ac:dyDescent="0.2">
      <c r="A160" s="2" t="s">
        <v>134</v>
      </c>
      <c r="B160" s="20">
        <v>0.04</v>
      </c>
      <c r="C160" s="3">
        <v>1</v>
      </c>
      <c r="D160" s="3">
        <v>18</v>
      </c>
      <c r="E160" s="3">
        <f t="shared" si="322"/>
        <v>162</v>
      </c>
      <c r="F160" s="21">
        <f t="shared" si="323"/>
        <v>10000</v>
      </c>
      <c r="G160" s="3">
        <f t="shared" si="324"/>
        <v>100</v>
      </c>
      <c r="H160" s="3">
        <f t="shared" si="325"/>
        <v>100</v>
      </c>
      <c r="I160" s="29">
        <v>3.5070000000000001</v>
      </c>
      <c r="J160" s="29">
        <v>1.392E-2</v>
      </c>
      <c r="K160" s="26"/>
      <c r="L160" s="9">
        <f t="shared" si="318"/>
        <v>1.4726110268000001E-4</v>
      </c>
      <c r="M160" s="22">
        <f t="shared" si="319"/>
        <v>5.0265482457436699</v>
      </c>
      <c r="N160" s="9">
        <f t="shared" si="320"/>
        <v>11.000868325156288</v>
      </c>
      <c r="O160" s="9">
        <f t="shared" si="321"/>
        <v>32.228875976108803</v>
      </c>
      <c r="P160" s="9"/>
      <c r="Q160" s="9">
        <f t="shared" si="326"/>
        <v>1.2566370614359172E-3</v>
      </c>
      <c r="R160" s="9">
        <f t="shared" si="327"/>
        <v>1.1309733552923256</v>
      </c>
      <c r="S160" s="9">
        <f t="shared" si="328"/>
        <v>2.1205750411731105E-3</v>
      </c>
      <c r="T160" s="9">
        <f t="shared" si="276"/>
        <v>2.3983138694647144</v>
      </c>
      <c r="U160" s="23">
        <f t="shared" si="329"/>
        <v>31.751746591844849</v>
      </c>
      <c r="V160" s="9">
        <f t="shared" si="330"/>
        <v>158.65294228040747</v>
      </c>
      <c r="W160" s="9">
        <f t="shared" si="331"/>
        <v>1.0210967264236226</v>
      </c>
      <c r="X160" s="9">
        <f t="shared" si="332"/>
        <v>1.0058909434971741</v>
      </c>
      <c r="Y160" s="9">
        <f t="shared" si="333"/>
        <v>502.65482457436701</v>
      </c>
      <c r="Z160" s="9">
        <f t="shared" si="334"/>
        <v>163.67949052615114</v>
      </c>
      <c r="AA160" s="9">
        <f t="shared" si="335"/>
        <v>0.98973915106436128</v>
      </c>
      <c r="AB160" s="9">
        <f t="shared" si="336"/>
        <v>10.05309649148734</v>
      </c>
      <c r="AC160" s="9">
        <f t="shared" si="337"/>
        <v>16.114437988054402</v>
      </c>
      <c r="AD160" s="9">
        <f t="shared" si="338"/>
        <v>166.07780439561586</v>
      </c>
      <c r="AE160" s="9">
        <f t="shared" si="339"/>
        <v>0.9754464215705666</v>
      </c>
      <c r="AH160" s="3">
        <f t="shared" si="340"/>
        <v>29.399829931480898</v>
      </c>
      <c r="AI160" s="3">
        <f t="shared" si="341"/>
        <v>40.961596025952026</v>
      </c>
      <c r="AJ160" s="3">
        <v>100000</v>
      </c>
      <c r="AK160" s="3">
        <f t="shared" si="297"/>
        <v>10000000</v>
      </c>
    </row>
    <row r="161" spans="1:38" x14ac:dyDescent="0.2">
      <c r="A161" s="2" t="s">
        <v>135</v>
      </c>
      <c r="B161" s="20">
        <v>0.04</v>
      </c>
      <c r="C161" s="3">
        <v>1</v>
      </c>
      <c r="D161" s="3">
        <v>16</v>
      </c>
      <c r="E161" s="3">
        <f t="shared" si="322"/>
        <v>128</v>
      </c>
      <c r="F161" s="21">
        <f t="shared" si="323"/>
        <v>10000</v>
      </c>
      <c r="G161" s="3">
        <f t="shared" si="324"/>
        <v>100</v>
      </c>
      <c r="H161" s="3">
        <f t="shared" si="325"/>
        <v>100</v>
      </c>
      <c r="I161" s="29">
        <v>2.9449999999999998</v>
      </c>
      <c r="J161" s="29">
        <v>1.2959999999999999E-2</v>
      </c>
      <c r="K161" s="26"/>
      <c r="L161" s="9">
        <f t="shared" si="318"/>
        <v>1.1901190291999997E-4</v>
      </c>
      <c r="M161" s="22">
        <f t="shared" si="319"/>
        <v>5.0265482457436699</v>
      </c>
      <c r="N161" s="9">
        <f t="shared" si="320"/>
        <v>10.755226734425198</v>
      </c>
      <c r="O161" s="9">
        <f t="shared" si="321"/>
        <v>25.464790894703249</v>
      </c>
      <c r="P161" s="9"/>
      <c r="Q161" s="9">
        <f t="shared" si="326"/>
        <v>1.2566370614359172E-3</v>
      </c>
      <c r="R161" s="9">
        <f t="shared" si="327"/>
        <v>1.1309733552923256</v>
      </c>
      <c r="S161" s="9">
        <f t="shared" si="328"/>
        <v>2.1205750411731105E-3</v>
      </c>
      <c r="T161" s="9">
        <f t="shared" si="276"/>
        <v>2.3983138694647144</v>
      </c>
      <c r="U161" s="23">
        <f t="shared" si="329"/>
        <v>24.987661510439299</v>
      </c>
      <c r="V161" s="9">
        <f t="shared" si="330"/>
        <v>133.22866125343597</v>
      </c>
      <c r="W161" s="9">
        <f t="shared" si="331"/>
        <v>0.96075423107727786</v>
      </c>
      <c r="X161" s="9">
        <f t="shared" si="332"/>
        <v>0.94376505768126606</v>
      </c>
      <c r="Y161" s="9">
        <f t="shared" si="333"/>
        <v>502.65482457436701</v>
      </c>
      <c r="Z161" s="9">
        <f t="shared" si="334"/>
        <v>138.25520949917964</v>
      </c>
      <c r="AA161" s="9">
        <f t="shared" si="335"/>
        <v>0.9258240645229322</v>
      </c>
      <c r="AB161" s="9">
        <f t="shared" si="336"/>
        <v>10.05309649148734</v>
      </c>
      <c r="AC161" s="9">
        <f t="shared" si="337"/>
        <v>12.732395447351625</v>
      </c>
      <c r="AD161" s="9">
        <f t="shared" si="338"/>
        <v>140.65352336864436</v>
      </c>
      <c r="AE161" s="9">
        <f t="shared" si="339"/>
        <v>0.91003763670050242</v>
      </c>
      <c r="AH161" s="3">
        <f t="shared" si="340"/>
        <v>29.399829931480898</v>
      </c>
      <c r="AI161" s="3">
        <f t="shared" si="341"/>
        <v>40.961596025952026</v>
      </c>
      <c r="AJ161" s="3">
        <v>100000</v>
      </c>
      <c r="AK161" s="3">
        <f t="shared" si="297"/>
        <v>10000000</v>
      </c>
    </row>
    <row r="162" spans="1:38" x14ac:dyDescent="0.2">
      <c r="A162" s="2" t="s">
        <v>136</v>
      </c>
      <c r="B162" s="20">
        <v>0.04</v>
      </c>
      <c r="C162" s="3">
        <v>1</v>
      </c>
      <c r="D162" s="3">
        <v>14</v>
      </c>
      <c r="E162" s="3">
        <f t="shared" si="322"/>
        <v>98</v>
      </c>
      <c r="F162" s="21">
        <f t="shared" si="323"/>
        <v>10000</v>
      </c>
      <c r="G162" s="3">
        <f t="shared" si="324"/>
        <v>100</v>
      </c>
      <c r="H162" s="3">
        <f t="shared" si="325"/>
        <v>100</v>
      </c>
      <c r="I162" s="29">
        <v>2.4340000000000002</v>
      </c>
      <c r="J162" s="29">
        <v>1.2120000000000001E-2</v>
      </c>
      <c r="K162" s="26"/>
      <c r="L162" s="9">
        <f t="shared" si="318"/>
        <v>9.3326242639999991E-5</v>
      </c>
      <c r="M162" s="22">
        <f t="shared" si="319"/>
        <v>5.0265482457436699</v>
      </c>
      <c r="N162" s="9">
        <f t="shared" si="320"/>
        <v>10.500797763607471</v>
      </c>
      <c r="O162" s="9">
        <f t="shared" si="321"/>
        <v>19.496480528757175</v>
      </c>
      <c r="P162" s="9"/>
      <c r="Q162" s="9">
        <f t="shared" si="326"/>
        <v>1.2566370614359172E-3</v>
      </c>
      <c r="R162" s="9">
        <f t="shared" si="327"/>
        <v>1.1309733552923256</v>
      </c>
      <c r="S162" s="9">
        <f t="shared" si="328"/>
        <v>2.1205750411731105E-3</v>
      </c>
      <c r="T162" s="9">
        <f t="shared" si="276"/>
        <v>2.3983138694647144</v>
      </c>
      <c r="U162" s="23">
        <f t="shared" si="329"/>
        <v>19.019351144493225</v>
      </c>
      <c r="V162" s="9">
        <f t="shared" si="330"/>
        <v>110.11156587126085</v>
      </c>
      <c r="W162" s="9">
        <f t="shared" si="331"/>
        <v>0.89000641508067069</v>
      </c>
      <c r="X162" s="9">
        <f t="shared" si="332"/>
        <v>0.87103461692286055</v>
      </c>
      <c r="Y162" s="9">
        <f t="shared" si="333"/>
        <v>502.65482457436701</v>
      </c>
      <c r="Z162" s="9">
        <f t="shared" si="334"/>
        <v>115.13811411700452</v>
      </c>
      <c r="AA162" s="9">
        <f t="shared" si="335"/>
        <v>0.85115168640343897</v>
      </c>
      <c r="AB162" s="9">
        <f t="shared" si="336"/>
        <v>10.05309649148734</v>
      </c>
      <c r="AC162" s="9">
        <f t="shared" si="337"/>
        <v>9.7482402643785875</v>
      </c>
      <c r="AD162" s="9">
        <f t="shared" si="338"/>
        <v>117.53642798646923</v>
      </c>
      <c r="AE162" s="9">
        <f t="shared" si="339"/>
        <v>0.83378405894112873</v>
      </c>
      <c r="AH162" s="3">
        <f t="shared" si="340"/>
        <v>29.399829931480898</v>
      </c>
      <c r="AI162" s="3">
        <f t="shared" si="341"/>
        <v>40.961596025952026</v>
      </c>
      <c r="AJ162" s="3">
        <v>100000</v>
      </c>
      <c r="AK162" s="3">
        <f t="shared" si="297"/>
        <v>10000000</v>
      </c>
    </row>
    <row r="163" spans="1:38" x14ac:dyDescent="0.2">
      <c r="A163" s="2" t="s">
        <v>137</v>
      </c>
      <c r="B163" s="20">
        <v>0.04</v>
      </c>
      <c r="C163" s="3">
        <v>1</v>
      </c>
      <c r="D163" s="3">
        <v>12</v>
      </c>
      <c r="E163" s="3">
        <f t="shared" si="322"/>
        <v>72</v>
      </c>
      <c r="F163" s="21">
        <f t="shared" si="323"/>
        <v>10000</v>
      </c>
      <c r="G163" s="3">
        <f t="shared" si="324"/>
        <v>100</v>
      </c>
      <c r="H163" s="3">
        <f t="shared" si="325"/>
        <v>100</v>
      </c>
      <c r="I163" s="29">
        <v>1.9810000000000001</v>
      </c>
      <c r="J163" s="29">
        <v>1.128E-2</v>
      </c>
      <c r="K163" s="26"/>
      <c r="L163" s="9">
        <f t="shared" si="318"/>
        <v>7.0555980200000002E-5</v>
      </c>
      <c r="M163" s="22">
        <f t="shared" si="319"/>
        <v>5.0265482457436699</v>
      </c>
      <c r="N163" s="9">
        <f t="shared" si="320"/>
        <v>10.204662991840909</v>
      </c>
      <c r="O163" s="9">
        <f t="shared" si="321"/>
        <v>14.323944878270579</v>
      </c>
      <c r="P163" s="9"/>
      <c r="Q163" s="9">
        <f t="shared" si="326"/>
        <v>1.2566370614359172E-3</v>
      </c>
      <c r="R163" s="9">
        <f t="shared" si="327"/>
        <v>1.1309733552923256</v>
      </c>
      <c r="S163" s="9">
        <f t="shared" si="328"/>
        <v>2.1205750411731105E-3</v>
      </c>
      <c r="T163" s="9">
        <f t="shared" si="276"/>
        <v>2.3983138694647144</v>
      </c>
      <c r="U163" s="23">
        <f t="shared" si="329"/>
        <v>13.846815494006629</v>
      </c>
      <c r="V163" s="9">
        <f t="shared" si="330"/>
        <v>89.618328673363891</v>
      </c>
      <c r="W163" s="9">
        <f t="shared" si="331"/>
        <v>0.80340708274555939</v>
      </c>
      <c r="X163" s="9">
        <f t="shared" si="332"/>
        <v>0.78246714953208629</v>
      </c>
      <c r="Y163" s="9">
        <f t="shared" si="333"/>
        <v>502.65482457436701</v>
      </c>
      <c r="Z163" s="9">
        <f t="shared" si="334"/>
        <v>94.64487691910756</v>
      </c>
      <c r="AA163" s="9">
        <f t="shared" si="335"/>
        <v>0.76073848203678252</v>
      </c>
      <c r="AB163" s="9">
        <f t="shared" si="336"/>
        <v>10.05309649148734</v>
      </c>
      <c r="AC163" s="9">
        <f t="shared" si="337"/>
        <v>7.1619724391352895</v>
      </c>
      <c r="AD163" s="9">
        <f t="shared" si="338"/>
        <v>97.043190788572275</v>
      </c>
      <c r="AE163" s="9">
        <f t="shared" si="339"/>
        <v>0.74193768171603303</v>
      </c>
      <c r="AH163" s="3">
        <f t="shared" si="340"/>
        <v>29.399829931480898</v>
      </c>
      <c r="AI163" s="3">
        <f t="shared" si="341"/>
        <v>40.961596025952026</v>
      </c>
      <c r="AJ163" s="3">
        <v>100000</v>
      </c>
      <c r="AK163" s="3">
        <f t="shared" si="297"/>
        <v>10000000</v>
      </c>
    </row>
    <row r="164" spans="1:38" x14ac:dyDescent="0.2">
      <c r="A164" s="2" t="s">
        <v>138</v>
      </c>
      <c r="B164" s="20">
        <v>0.04</v>
      </c>
      <c r="C164" s="3">
        <v>1</v>
      </c>
      <c r="D164" s="3">
        <v>10</v>
      </c>
      <c r="E164" s="3">
        <f t="shared" si="322"/>
        <v>50</v>
      </c>
      <c r="F164" s="21">
        <f t="shared" si="323"/>
        <v>10000</v>
      </c>
      <c r="G164" s="3">
        <f t="shared" si="324"/>
        <v>100</v>
      </c>
      <c r="H164" s="3">
        <f t="shared" si="325"/>
        <v>100</v>
      </c>
      <c r="I164" s="29">
        <v>1.5660000000000001</v>
      </c>
      <c r="J164" s="29">
        <v>1.04E-2</v>
      </c>
      <c r="K164" s="26"/>
      <c r="L164" s="9">
        <f t="shared" si="318"/>
        <v>4.9695806000000003E-5</v>
      </c>
      <c r="M164" s="22">
        <f t="shared" si="319"/>
        <v>5.0265482457436699</v>
      </c>
      <c r="N164" s="9">
        <f t="shared" si="320"/>
        <v>10.061211201605222</v>
      </c>
      <c r="O164" s="9">
        <f t="shared" si="321"/>
        <v>9.9471839432434574</v>
      </c>
      <c r="P164" s="9"/>
      <c r="Q164" s="9">
        <f t="shared" si="326"/>
        <v>1.2566370614359172E-3</v>
      </c>
      <c r="R164" s="9">
        <f t="shared" si="327"/>
        <v>1.1309733552923256</v>
      </c>
      <c r="S164" s="9">
        <f t="shared" si="328"/>
        <v>2.1205750411731105E-3</v>
      </c>
      <c r="T164" s="9">
        <f t="shared" si="276"/>
        <v>2.3983138694647144</v>
      </c>
      <c r="U164" s="23">
        <f t="shared" si="329"/>
        <v>9.4700545589795073</v>
      </c>
      <c r="V164" s="9">
        <f t="shared" si="330"/>
        <v>70.844170975511275</v>
      </c>
      <c r="W164" s="9">
        <f t="shared" si="331"/>
        <v>0.7057743680462224</v>
      </c>
      <c r="X164" s="9">
        <f t="shared" si="332"/>
        <v>0.68266389522186877</v>
      </c>
      <c r="Y164" s="9">
        <f t="shared" si="333"/>
        <v>502.65482457436701</v>
      </c>
      <c r="Z164" s="9">
        <f t="shared" si="334"/>
        <v>75.870719221254944</v>
      </c>
      <c r="AA164" s="9">
        <f t="shared" si="335"/>
        <v>0.65901576409457119</v>
      </c>
      <c r="AB164" s="9">
        <f t="shared" si="336"/>
        <v>10.05309649148734</v>
      </c>
      <c r="AC164" s="9">
        <f t="shared" si="337"/>
        <v>4.9735919716217287</v>
      </c>
      <c r="AD164" s="9">
        <f t="shared" si="338"/>
        <v>78.26903309071966</v>
      </c>
      <c r="AE164" s="9">
        <f t="shared" si="339"/>
        <v>0.63882225224433609</v>
      </c>
      <c r="AH164" s="3">
        <f t="shared" si="340"/>
        <v>29.399829931480898</v>
      </c>
      <c r="AI164" s="3">
        <f t="shared" si="341"/>
        <v>40.961596025952026</v>
      </c>
      <c r="AJ164" s="3">
        <v>100000</v>
      </c>
      <c r="AK164" s="3">
        <f t="shared" si="297"/>
        <v>10000000</v>
      </c>
    </row>
    <row r="165" spans="1:38" x14ac:dyDescent="0.2">
      <c r="A165" s="2" t="s">
        <v>139</v>
      </c>
      <c r="B165" s="20">
        <v>0.04</v>
      </c>
      <c r="C165" s="3">
        <v>1</v>
      </c>
      <c r="D165" s="3">
        <v>8</v>
      </c>
      <c r="E165" s="3">
        <f t="shared" si="322"/>
        <v>32</v>
      </c>
      <c r="F165" s="21">
        <f t="shared" si="323"/>
        <v>10000</v>
      </c>
      <c r="G165" s="3">
        <f t="shared" si="324"/>
        <v>100</v>
      </c>
      <c r="H165" s="3">
        <f t="shared" si="325"/>
        <v>100</v>
      </c>
      <c r="I165" s="29">
        <v>1.216</v>
      </c>
      <c r="J165" s="29">
        <v>9.3799999999999994E-3</v>
      </c>
      <c r="K165" s="26"/>
      <c r="L165" s="9">
        <f t="shared" si="318"/>
        <v>3.2102888000000001E-5</v>
      </c>
      <c r="M165" s="22">
        <f t="shared" si="319"/>
        <v>5.0265482457436699</v>
      </c>
      <c r="N165" s="9">
        <f t="shared" si="320"/>
        <v>9.9679505470037455</v>
      </c>
      <c r="O165" s="9">
        <f t="shared" si="321"/>
        <v>6.3661977236758123</v>
      </c>
      <c r="P165" s="9"/>
      <c r="Q165" s="9">
        <f t="shared" si="326"/>
        <v>1.2566370614359172E-3</v>
      </c>
      <c r="R165" s="9">
        <f t="shared" si="327"/>
        <v>1.1309733552923256</v>
      </c>
      <c r="S165" s="9">
        <f t="shared" si="328"/>
        <v>2.1205750411731105E-3</v>
      </c>
      <c r="T165" s="9">
        <f t="shared" si="276"/>
        <v>2.3983138694647144</v>
      </c>
      <c r="U165" s="23">
        <f t="shared" si="329"/>
        <v>5.8890683394118621</v>
      </c>
      <c r="V165" s="9">
        <f t="shared" si="330"/>
        <v>55.010544001418729</v>
      </c>
      <c r="W165" s="9">
        <f t="shared" si="331"/>
        <v>0.58170666334757049</v>
      </c>
      <c r="X165" s="9">
        <f t="shared" si="332"/>
        <v>0.55740527136021845</v>
      </c>
      <c r="Y165" s="9">
        <f t="shared" si="333"/>
        <v>502.65482457436701</v>
      </c>
      <c r="Z165" s="9">
        <f t="shared" si="334"/>
        <v>60.037092247162398</v>
      </c>
      <c r="AA165" s="9">
        <f t="shared" si="335"/>
        <v>0.53300382817111625</v>
      </c>
      <c r="AB165" s="9">
        <f t="shared" si="336"/>
        <v>10.05309649148734</v>
      </c>
      <c r="AC165" s="9">
        <f t="shared" si="337"/>
        <v>3.1830988618379061</v>
      </c>
      <c r="AD165" s="9">
        <f t="shared" si="338"/>
        <v>62.435406116627114</v>
      </c>
      <c r="AE165" s="9">
        <f t="shared" si="339"/>
        <v>0.51252970053922831</v>
      </c>
      <c r="AH165" s="3">
        <f t="shared" si="340"/>
        <v>29.399829931480898</v>
      </c>
      <c r="AI165" s="3">
        <f t="shared" si="341"/>
        <v>40.961596025952026</v>
      </c>
      <c r="AJ165" s="3">
        <v>100000</v>
      </c>
      <c r="AK165" s="3">
        <f t="shared" si="297"/>
        <v>10000000</v>
      </c>
    </row>
    <row r="166" spans="1:38" x14ac:dyDescent="0.2">
      <c r="A166" s="2" t="s">
        <v>140</v>
      </c>
      <c r="B166" s="20">
        <v>0.04</v>
      </c>
      <c r="C166" s="3">
        <v>1</v>
      </c>
      <c r="D166" s="3">
        <v>6</v>
      </c>
      <c r="E166" s="3">
        <f t="shared" si="322"/>
        <v>18</v>
      </c>
      <c r="F166" s="21">
        <f t="shared" si="323"/>
        <v>10000</v>
      </c>
      <c r="G166" s="3">
        <f t="shared" si="324"/>
        <v>100</v>
      </c>
      <c r="H166" s="3">
        <f t="shared" si="325"/>
        <v>100</v>
      </c>
      <c r="I166" s="29">
        <v>0.94599999999999995</v>
      </c>
      <c r="J166" s="29">
        <v>9.1000000000000004E-3</v>
      </c>
      <c r="K166" s="26"/>
      <c r="L166" s="9">
        <f t="shared" si="318"/>
        <v>1.8531208399999998E-5</v>
      </c>
      <c r="M166" s="22">
        <f t="shared" si="319"/>
        <v>5.0265482457436699</v>
      </c>
      <c r="N166" s="9">
        <f t="shared" si="320"/>
        <v>9.7133438961271423</v>
      </c>
      <c r="O166" s="9">
        <f t="shared" si="321"/>
        <v>3.5809862195676447</v>
      </c>
      <c r="P166" s="9"/>
      <c r="Q166" s="9">
        <f t="shared" si="326"/>
        <v>1.2566370614359172E-3</v>
      </c>
      <c r="R166" s="9">
        <f t="shared" si="327"/>
        <v>1.1309733552923256</v>
      </c>
      <c r="S166" s="9">
        <f t="shared" si="328"/>
        <v>2.1205750411731105E-3</v>
      </c>
      <c r="T166" s="9">
        <f t="shared" si="276"/>
        <v>2.3983138694647144</v>
      </c>
      <c r="U166" s="23">
        <f t="shared" si="329"/>
        <v>3.1038568353036946</v>
      </c>
      <c r="V166" s="9">
        <f t="shared" si="330"/>
        <v>42.796031764261606</v>
      </c>
      <c r="W166" s="9">
        <f t="shared" si="331"/>
        <v>0.42059974390035759</v>
      </c>
      <c r="X166" s="9">
        <f t="shared" si="332"/>
        <v>0.39827991195800133</v>
      </c>
      <c r="Y166" s="9">
        <f t="shared" si="333"/>
        <v>502.65482457436701</v>
      </c>
      <c r="Z166" s="9">
        <f t="shared" si="334"/>
        <v>47.822580010005275</v>
      </c>
      <c r="AA166" s="9">
        <f t="shared" si="335"/>
        <v>0.37639123602771124</v>
      </c>
      <c r="AB166" s="9">
        <f t="shared" si="336"/>
        <v>10.05309649148734</v>
      </c>
      <c r="AC166" s="9">
        <f t="shared" si="337"/>
        <v>1.7904931097838224</v>
      </c>
      <c r="AD166" s="9">
        <f t="shared" si="338"/>
        <v>50.22089387946999</v>
      </c>
      <c r="AE166" s="9">
        <f t="shared" si="339"/>
        <v>0.3584165595140531</v>
      </c>
      <c r="AH166" s="3">
        <f t="shared" si="340"/>
        <v>29.399829931480898</v>
      </c>
      <c r="AI166" s="3">
        <f t="shared" si="341"/>
        <v>40.961596025952026</v>
      </c>
      <c r="AJ166" s="3">
        <v>100000</v>
      </c>
      <c r="AK166" s="3">
        <f t="shared" si="297"/>
        <v>10000000</v>
      </c>
    </row>
    <row r="167" spans="1:38" x14ac:dyDescent="0.2">
      <c r="A167" s="7"/>
      <c r="B167" s="6"/>
      <c r="C167" s="6"/>
      <c r="D167" s="6"/>
      <c r="E167" s="6"/>
      <c r="F167" s="6"/>
      <c r="G167" s="6"/>
      <c r="H167" s="6"/>
      <c r="I167" s="29"/>
      <c r="L167" s="9" t="str">
        <f t="shared" si="318"/>
        <v/>
      </c>
      <c r="M167" s="22" t="str">
        <f t="shared" si="319"/>
        <v/>
      </c>
      <c r="N167" s="9" t="str">
        <f t="shared" si="320"/>
        <v/>
      </c>
      <c r="O167" s="9" t="str">
        <f t="shared" si="321"/>
        <v/>
      </c>
      <c r="Q167" s="9"/>
      <c r="R167" s="9"/>
      <c r="S167" s="9"/>
      <c r="T167" s="9"/>
      <c r="U167" s="23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I167" s="9"/>
      <c r="AJ167" s="3"/>
      <c r="AK167" s="3"/>
      <c r="AL167" s="9" t="str">
        <f>IF(J167&gt;0,D167/#REF!/J167,"")</f>
        <v/>
      </c>
    </row>
    <row r="168" spans="1:38" x14ac:dyDescent="0.2">
      <c r="A168" s="6" t="s">
        <v>49</v>
      </c>
      <c r="B168" s="6" t="s">
        <v>19</v>
      </c>
      <c r="C168" s="6" t="s">
        <v>20</v>
      </c>
      <c r="D168" s="6" t="s">
        <v>1</v>
      </c>
      <c r="E168" s="6"/>
      <c r="F168" s="6" t="s">
        <v>3</v>
      </c>
      <c r="G168" s="6" t="s">
        <v>4</v>
      </c>
      <c r="H168" s="6" t="s">
        <v>50</v>
      </c>
      <c r="I168" s="29" t="s">
        <v>5</v>
      </c>
      <c r="L168" s="9" t="str">
        <f t="shared" si="318"/>
        <v/>
      </c>
      <c r="M168" s="22" t="str">
        <f t="shared" si="319"/>
        <v/>
      </c>
      <c r="N168" s="9" t="str">
        <f t="shared" si="320"/>
        <v/>
      </c>
      <c r="O168" s="9" t="str">
        <f t="shared" si="321"/>
        <v/>
      </c>
      <c r="Q168" s="9"/>
      <c r="R168" s="9"/>
      <c r="S168" s="9"/>
      <c r="T168" s="9"/>
      <c r="U168" s="23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I168" s="9"/>
      <c r="AJ168" s="3"/>
      <c r="AK168" s="3"/>
      <c r="AL168" s="9" t="str">
        <f>IF(J168&gt;0,D168/#REF!/J168,"")</f>
        <v/>
      </c>
    </row>
    <row r="169" spans="1:38" x14ac:dyDescent="0.2">
      <c r="A169" s="6"/>
      <c r="B169" s="6"/>
      <c r="C169" s="6"/>
      <c r="D169" s="6"/>
      <c r="E169" s="6"/>
      <c r="F169" s="11" t="s">
        <v>17</v>
      </c>
      <c r="G169" s="6"/>
      <c r="H169" s="6"/>
      <c r="I169" s="29"/>
      <c r="L169" s="9" t="str">
        <f t="shared" si="318"/>
        <v/>
      </c>
      <c r="M169" s="22" t="str">
        <f t="shared" si="319"/>
        <v/>
      </c>
      <c r="N169" s="9" t="str">
        <f t="shared" si="320"/>
        <v/>
      </c>
      <c r="O169" s="9" t="str">
        <f t="shared" si="321"/>
        <v/>
      </c>
      <c r="Q169" s="9"/>
      <c r="R169" s="9"/>
      <c r="S169" s="9"/>
      <c r="T169" s="9"/>
      <c r="U169" s="23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I169" s="9"/>
      <c r="AJ169" s="3"/>
      <c r="AK169" s="3"/>
      <c r="AL169" s="9" t="str">
        <f>IF(J169&gt;0,D169/#REF!/J169,"")</f>
        <v/>
      </c>
    </row>
    <row r="170" spans="1:38" x14ac:dyDescent="0.2">
      <c r="A170" s="2">
        <v>301</v>
      </c>
      <c r="B170" s="20">
        <v>0.04</v>
      </c>
      <c r="C170" s="1">
        <v>0.05</v>
      </c>
      <c r="D170" s="1">
        <v>20</v>
      </c>
      <c r="E170" s="1">
        <f t="shared" ref="E170:E178" si="342">0.5*C170*D170*D170</f>
        <v>10</v>
      </c>
      <c r="F170" s="21">
        <f t="shared" ref="F170:F178" si="343">AK170/1000</f>
        <v>1000</v>
      </c>
      <c r="G170" s="3">
        <f t="shared" ref="G170:G178" si="344">AJ170/1000</f>
        <v>5</v>
      </c>
      <c r="H170" s="3">
        <f t="shared" ref="H170:H178" si="345">AK170/AJ170</f>
        <v>200</v>
      </c>
      <c r="I170" s="29"/>
      <c r="J170" s="29"/>
      <c r="K170" s="26"/>
      <c r="L170" s="9">
        <f t="shared" si="318"/>
        <v>-2.901993568E-5</v>
      </c>
      <c r="M170" s="22">
        <f t="shared" si="319"/>
        <v>0.25132741228718347</v>
      </c>
      <c r="N170" s="9">
        <f t="shared" si="320"/>
        <v>-68.918140345099474</v>
      </c>
      <c r="O170" s="9">
        <f t="shared" si="321"/>
        <v>39.78873577297383</v>
      </c>
      <c r="Q170" s="9">
        <f t="shared" ref="Q170:Q178" si="346">PI()*B170^2/4</f>
        <v>1.2566370614359172E-3</v>
      </c>
      <c r="R170" s="9">
        <f t="shared" ref="R170:R178" si="347">9*G170*Q170</f>
        <v>5.6548667764616277E-2</v>
      </c>
      <c r="S170" s="9">
        <f t="shared" ref="S170:S178" si="348">0.75*R170/(F170*B170)</f>
        <v>1.0602875205865552E-3</v>
      </c>
      <c r="T170" s="9">
        <f t="shared" si="276"/>
        <v>5.9957846736617852E-2</v>
      </c>
      <c r="U170" s="23">
        <f t="shared" ref="U170:U178" si="349">(E170-T170)/M170</f>
        <v>39.550171080841857</v>
      </c>
      <c r="V170" s="9">
        <f t="shared" ref="V170:V178" si="350">9*PI()*B170^3*I170*G170*1000/4</f>
        <v>0</v>
      </c>
      <c r="W170" s="9" t="e">
        <f t="shared" ref="W170:W178" si="351">E170/V170</f>
        <v>#DIV/0!</v>
      </c>
      <c r="X170" s="9">
        <f t="shared" ref="X170:X178" si="352">E170/(V170+T170)</f>
        <v>166.78384138656423</v>
      </c>
      <c r="Y170" s="9">
        <f t="shared" ref="Y170:Y178" si="353">1000*F170*PI()*B170^3/4</f>
        <v>50.265482457436697</v>
      </c>
      <c r="Z170" s="9">
        <f t="shared" ref="Z170:Z178" si="354">V170+$AG$2*Y170</f>
        <v>0.50265482457436694</v>
      </c>
      <c r="AA170" s="9">
        <f t="shared" ref="AA170:AA178" si="355">E170/Z170</f>
        <v>19.894367886486915</v>
      </c>
      <c r="AB170" s="9">
        <f t="shared" ref="AB170:AB178" si="356">M170+$AG$2*Y170</f>
        <v>0.75398223686155041</v>
      </c>
      <c r="AC170" s="9">
        <f t="shared" ref="AC170:AC178" si="357">E170/AB170</f>
        <v>13.262911924324611</v>
      </c>
      <c r="AD170" s="9">
        <f t="shared" ref="AD170:AD178" si="358">V170+T170+$AG$2*Y170</f>
        <v>0.5626126713109848</v>
      </c>
      <c r="AE170" s="9">
        <f t="shared" ref="AE170:AE178" si="359">E170/AD170</f>
        <v>17.774217521084747</v>
      </c>
      <c r="AH170" s="3">
        <f t="shared" ref="AH170:AH178" si="360">IF(AK170&gt;0,(AK170*0.17287/2000)^0.5,"")</f>
        <v>9.2970425405071691</v>
      </c>
      <c r="AI170" s="3">
        <f t="shared" ref="AI170:AI178" si="361">IF(AK170&gt;0,(AK170/2.98/2000)^0.5,"")</f>
        <v>12.953194003770994</v>
      </c>
      <c r="AJ170" s="3">
        <v>5000</v>
      </c>
      <c r="AK170" s="3">
        <f t="shared" ref="AK170:AK178" si="362">IF(AJ170&gt;0,200*AJ170,"")</f>
        <v>1000000</v>
      </c>
    </row>
    <row r="171" spans="1:38" x14ac:dyDescent="0.2">
      <c r="A171" s="2">
        <v>302</v>
      </c>
      <c r="B171" s="20">
        <v>0.04</v>
      </c>
      <c r="C171" s="1">
        <v>0.05</v>
      </c>
      <c r="D171" s="1">
        <v>18</v>
      </c>
      <c r="E171" s="1">
        <f t="shared" si="342"/>
        <v>8.1</v>
      </c>
      <c r="F171" s="21">
        <f t="shared" si="343"/>
        <v>1000</v>
      </c>
      <c r="G171" s="3">
        <f t="shared" si="344"/>
        <v>5</v>
      </c>
      <c r="H171" s="3">
        <f t="shared" si="345"/>
        <v>200</v>
      </c>
      <c r="I171" s="29"/>
      <c r="J171" s="29"/>
      <c r="K171" s="26"/>
      <c r="L171" s="9">
        <f t="shared" si="318"/>
        <v>-2.901993568E-5</v>
      </c>
      <c r="M171" s="22">
        <f t="shared" si="319"/>
        <v>0.25132741228718347</v>
      </c>
      <c r="N171" s="9">
        <f t="shared" si="320"/>
        <v>-55.823693679530571</v>
      </c>
      <c r="O171" s="9">
        <f t="shared" si="321"/>
        <v>32.228875976108803</v>
      </c>
      <c r="Q171" s="9">
        <f t="shared" si="346"/>
        <v>1.2566370614359172E-3</v>
      </c>
      <c r="R171" s="9">
        <f t="shared" si="347"/>
        <v>5.6548667764616277E-2</v>
      </c>
      <c r="S171" s="9">
        <f t="shared" si="348"/>
        <v>1.0602875205865552E-3</v>
      </c>
      <c r="T171" s="9">
        <f t="shared" si="276"/>
        <v>5.9957846736617852E-2</v>
      </c>
      <c r="U171" s="23">
        <f t="shared" si="349"/>
        <v>31.99031128397683</v>
      </c>
      <c r="V171" s="9">
        <f t="shared" si="350"/>
        <v>0</v>
      </c>
      <c r="W171" s="9" t="e">
        <f t="shared" si="351"/>
        <v>#DIV/0!</v>
      </c>
      <c r="X171" s="9">
        <f t="shared" si="352"/>
        <v>135.09491152311702</v>
      </c>
      <c r="Y171" s="9">
        <f t="shared" si="353"/>
        <v>50.265482457436697</v>
      </c>
      <c r="Z171" s="9">
        <f t="shared" si="354"/>
        <v>0.50265482457436694</v>
      </c>
      <c r="AA171" s="9">
        <f t="shared" si="355"/>
        <v>16.114437988054402</v>
      </c>
      <c r="AB171" s="9">
        <f t="shared" si="356"/>
        <v>0.75398223686155041</v>
      </c>
      <c r="AC171" s="9">
        <f t="shared" si="357"/>
        <v>10.742958658702934</v>
      </c>
      <c r="AD171" s="9">
        <f t="shared" si="358"/>
        <v>0.5626126713109848</v>
      </c>
      <c r="AE171" s="9">
        <f t="shared" si="359"/>
        <v>14.397116192078645</v>
      </c>
      <c r="AH171" s="3">
        <f t="shared" si="360"/>
        <v>9.2970425405071691</v>
      </c>
      <c r="AI171" s="3">
        <f t="shared" si="361"/>
        <v>12.953194003770994</v>
      </c>
      <c r="AJ171" s="3">
        <v>5000</v>
      </c>
      <c r="AK171" s="3">
        <f t="shared" si="362"/>
        <v>1000000</v>
      </c>
    </row>
    <row r="172" spans="1:38" x14ac:dyDescent="0.2">
      <c r="A172" s="2">
        <v>303</v>
      </c>
      <c r="B172" s="20">
        <v>0.04</v>
      </c>
      <c r="C172" s="1">
        <v>0.05</v>
      </c>
      <c r="D172" s="1">
        <v>16</v>
      </c>
      <c r="E172" s="1">
        <f t="shared" si="342"/>
        <v>6.4</v>
      </c>
      <c r="F172" s="21">
        <f t="shared" si="343"/>
        <v>1000</v>
      </c>
      <c r="G172" s="3">
        <f t="shared" si="344"/>
        <v>5</v>
      </c>
      <c r="H172" s="3">
        <f t="shared" si="345"/>
        <v>200</v>
      </c>
      <c r="I172" s="29">
        <v>3.4159999999999999</v>
      </c>
      <c r="J172" s="29">
        <v>1.9019999999999999E-2</v>
      </c>
      <c r="K172" s="26"/>
      <c r="L172" s="9">
        <f t="shared" si="318"/>
        <v>1.4268694399999999E-4</v>
      </c>
      <c r="M172" s="22">
        <f t="shared" si="319"/>
        <v>0.25132741228718347</v>
      </c>
      <c r="N172" s="9">
        <f t="shared" si="320"/>
        <v>8.9706876054476297</v>
      </c>
      <c r="O172" s="9">
        <f t="shared" si="321"/>
        <v>25.464790894703253</v>
      </c>
      <c r="Q172" s="9">
        <f t="shared" si="346"/>
        <v>1.2566370614359172E-3</v>
      </c>
      <c r="R172" s="9">
        <f t="shared" si="347"/>
        <v>5.6548667764616277E-2</v>
      </c>
      <c r="S172" s="9">
        <f t="shared" si="348"/>
        <v>1.0602875205865552E-3</v>
      </c>
      <c r="T172" s="9">
        <f t="shared" si="276"/>
        <v>5.9957846736617852E-2</v>
      </c>
      <c r="U172" s="23">
        <f t="shared" si="349"/>
        <v>25.226226202571279</v>
      </c>
      <c r="V172" s="9">
        <f t="shared" si="350"/>
        <v>7.7268099633571694</v>
      </c>
      <c r="W172" s="9">
        <f t="shared" si="351"/>
        <v>0.82828489769396474</v>
      </c>
      <c r="X172" s="9">
        <f t="shared" si="352"/>
        <v>0.82190713221265499</v>
      </c>
      <c r="Y172" s="9">
        <f t="shared" si="353"/>
        <v>50.265482457436697</v>
      </c>
      <c r="Z172" s="9">
        <f t="shared" si="354"/>
        <v>8.229464787931537</v>
      </c>
      <c r="AA172" s="9">
        <f t="shared" si="355"/>
        <v>0.77769334518394972</v>
      </c>
      <c r="AB172" s="9">
        <f t="shared" si="356"/>
        <v>0.75398223686155041</v>
      </c>
      <c r="AC172" s="9">
        <f t="shared" si="357"/>
        <v>8.4882636315677509</v>
      </c>
      <c r="AD172" s="9">
        <f t="shared" si="358"/>
        <v>8.2894226346681545</v>
      </c>
      <c r="AE172" s="9">
        <f t="shared" si="359"/>
        <v>0.77206824673576413</v>
      </c>
      <c r="AH172" s="3">
        <f t="shared" si="360"/>
        <v>9.2970425405071691</v>
      </c>
      <c r="AI172" s="3">
        <f t="shared" si="361"/>
        <v>12.953194003770994</v>
      </c>
      <c r="AJ172" s="3">
        <v>5000</v>
      </c>
      <c r="AK172" s="3">
        <f t="shared" si="362"/>
        <v>1000000</v>
      </c>
    </row>
    <row r="173" spans="1:38" x14ac:dyDescent="0.2">
      <c r="A173" s="2">
        <v>304</v>
      </c>
      <c r="B173" s="20">
        <v>0.04</v>
      </c>
      <c r="C173" s="1">
        <v>0.05</v>
      </c>
      <c r="D173" s="1">
        <v>14</v>
      </c>
      <c r="E173" s="1">
        <f t="shared" si="342"/>
        <v>4.9000000000000004</v>
      </c>
      <c r="F173" s="21">
        <f t="shared" si="343"/>
        <v>1000</v>
      </c>
      <c r="G173" s="3">
        <f t="shared" si="344"/>
        <v>5</v>
      </c>
      <c r="H173" s="3">
        <f t="shared" si="345"/>
        <v>200</v>
      </c>
      <c r="I173" s="29">
        <v>2.9609999999999999</v>
      </c>
      <c r="J173" s="29">
        <v>1.7999999999999999E-2</v>
      </c>
      <c r="K173" s="26"/>
      <c r="L173" s="9">
        <f t="shared" si="318"/>
        <v>1.1981615059999999E-4</v>
      </c>
      <c r="M173" s="22">
        <f t="shared" si="319"/>
        <v>0.25132741228718347</v>
      </c>
      <c r="N173" s="9">
        <f t="shared" si="320"/>
        <v>8.1791978384590198</v>
      </c>
      <c r="O173" s="9">
        <f t="shared" si="321"/>
        <v>19.496480528757179</v>
      </c>
      <c r="Q173" s="9">
        <f t="shared" si="346"/>
        <v>1.2566370614359172E-3</v>
      </c>
      <c r="R173" s="9">
        <f t="shared" si="347"/>
        <v>5.6548667764616277E-2</v>
      </c>
      <c r="S173" s="9">
        <f t="shared" si="348"/>
        <v>1.0602875205865552E-3</v>
      </c>
      <c r="T173" s="9">
        <f t="shared" si="276"/>
        <v>5.9957846736617852E-2</v>
      </c>
      <c r="U173" s="23">
        <f t="shared" si="349"/>
        <v>19.257915836625205</v>
      </c>
      <c r="V173" s="9">
        <f t="shared" si="350"/>
        <v>6.6976242100411527</v>
      </c>
      <c r="W173" s="9">
        <f t="shared" si="351"/>
        <v>0.73160270662153093</v>
      </c>
      <c r="X173" s="9">
        <f t="shared" si="352"/>
        <v>0.72511143169698722</v>
      </c>
      <c r="Y173" s="9">
        <f t="shared" si="353"/>
        <v>50.265482457436697</v>
      </c>
      <c r="Z173" s="9">
        <f t="shared" si="354"/>
        <v>7.2002790346155194</v>
      </c>
      <c r="AA173" s="9">
        <f t="shared" si="355"/>
        <v>0.68052918177797406</v>
      </c>
      <c r="AB173" s="9">
        <f t="shared" si="356"/>
        <v>0.75398223686155041</v>
      </c>
      <c r="AC173" s="9">
        <f t="shared" si="357"/>
        <v>6.4988268429190601</v>
      </c>
      <c r="AD173" s="9">
        <f t="shared" si="358"/>
        <v>7.260236881352137</v>
      </c>
      <c r="AE173" s="9">
        <f t="shared" si="359"/>
        <v>0.67490910834956541</v>
      </c>
      <c r="AH173" s="3">
        <f t="shared" si="360"/>
        <v>9.2970425405071691</v>
      </c>
      <c r="AI173" s="3">
        <f t="shared" si="361"/>
        <v>12.953194003770994</v>
      </c>
      <c r="AJ173" s="3">
        <v>5000</v>
      </c>
      <c r="AK173" s="3">
        <f t="shared" si="362"/>
        <v>1000000</v>
      </c>
    </row>
    <row r="174" spans="1:38" x14ac:dyDescent="0.2">
      <c r="A174" s="2">
        <v>305</v>
      </c>
      <c r="B174" s="20">
        <v>0.04</v>
      </c>
      <c r="C174" s="1">
        <v>0.05</v>
      </c>
      <c r="D174" s="1">
        <v>12</v>
      </c>
      <c r="E174" s="1">
        <f t="shared" si="342"/>
        <v>3.6000000000000005</v>
      </c>
      <c r="F174" s="21">
        <f t="shared" si="343"/>
        <v>1000</v>
      </c>
      <c r="G174" s="3">
        <f t="shared" si="344"/>
        <v>5</v>
      </c>
      <c r="H174" s="3">
        <f t="shared" si="345"/>
        <v>200</v>
      </c>
      <c r="I174" s="29">
        <v>2.4929999999999999</v>
      </c>
      <c r="J174" s="29">
        <v>1.6760000000000001E-2</v>
      </c>
      <c r="K174" s="26"/>
      <c r="L174" s="9">
        <f t="shared" si="318"/>
        <v>9.6291905960000003E-5</v>
      </c>
      <c r="M174" s="22">
        <f t="shared" si="319"/>
        <v>0.25132741228718347</v>
      </c>
      <c r="N174" s="9">
        <f t="shared" si="320"/>
        <v>7.4772639799973488</v>
      </c>
      <c r="O174" s="9">
        <f t="shared" si="321"/>
        <v>14.323944878270582</v>
      </c>
      <c r="Q174" s="9">
        <f t="shared" si="346"/>
        <v>1.2566370614359172E-3</v>
      </c>
      <c r="R174" s="9">
        <f t="shared" si="347"/>
        <v>5.6548667764616277E-2</v>
      </c>
      <c r="S174" s="9">
        <f t="shared" si="348"/>
        <v>1.0602875205865552E-3</v>
      </c>
      <c r="T174" s="9">
        <f t="shared" si="276"/>
        <v>5.9957846736617852E-2</v>
      </c>
      <c r="U174" s="23">
        <f t="shared" si="349"/>
        <v>14.085380186138606</v>
      </c>
      <c r="V174" s="9">
        <f t="shared" si="350"/>
        <v>5.6390331494875365</v>
      </c>
      <c r="W174" s="9">
        <f t="shared" si="351"/>
        <v>0.63840731284354324</v>
      </c>
      <c r="X174" s="9">
        <f t="shared" si="352"/>
        <v>0.63169076813512559</v>
      </c>
      <c r="Y174" s="9">
        <f t="shared" si="353"/>
        <v>50.265482457436697</v>
      </c>
      <c r="Z174" s="9">
        <f t="shared" si="354"/>
        <v>6.1416879740619033</v>
      </c>
      <c r="AA174" s="9">
        <f t="shared" si="355"/>
        <v>0.58615807497935835</v>
      </c>
      <c r="AB174" s="9">
        <f t="shared" si="356"/>
        <v>0.75398223686155041</v>
      </c>
      <c r="AC174" s="9">
        <f t="shared" si="357"/>
        <v>4.7746482927568605</v>
      </c>
      <c r="AD174" s="9">
        <f t="shared" si="358"/>
        <v>6.2016458207985208</v>
      </c>
      <c r="AE174" s="9">
        <f t="shared" si="359"/>
        <v>0.58049106705298215</v>
      </c>
      <c r="AH174" s="3">
        <f t="shared" si="360"/>
        <v>9.2970425405071691</v>
      </c>
      <c r="AI174" s="3">
        <f t="shared" si="361"/>
        <v>12.953194003770994</v>
      </c>
      <c r="AJ174" s="3">
        <v>5000</v>
      </c>
      <c r="AK174" s="3">
        <f t="shared" si="362"/>
        <v>1000000</v>
      </c>
    </row>
    <row r="175" spans="1:38" x14ac:dyDescent="0.2">
      <c r="A175" s="2">
        <v>306</v>
      </c>
      <c r="B175" s="20">
        <v>0.04</v>
      </c>
      <c r="C175" s="1">
        <v>0.05</v>
      </c>
      <c r="D175" s="1">
        <v>10</v>
      </c>
      <c r="E175" s="1">
        <f t="shared" si="342"/>
        <v>2.5</v>
      </c>
      <c r="F175" s="21">
        <f t="shared" si="343"/>
        <v>1000</v>
      </c>
      <c r="G175" s="3">
        <f t="shared" si="344"/>
        <v>5</v>
      </c>
      <c r="H175" s="3">
        <f t="shared" si="345"/>
        <v>200</v>
      </c>
      <c r="I175" s="29">
        <v>2.0059999999999998</v>
      </c>
      <c r="J175" s="29">
        <v>1.546E-2</v>
      </c>
      <c r="K175" s="26"/>
      <c r="L175" s="9">
        <f t="shared" si="318"/>
        <v>7.1812617199999994E-5</v>
      </c>
      <c r="M175" s="22">
        <f t="shared" si="319"/>
        <v>0.25132741228718347</v>
      </c>
      <c r="N175" s="9">
        <f t="shared" si="320"/>
        <v>6.96256479007703</v>
      </c>
      <c r="O175" s="9">
        <f t="shared" si="321"/>
        <v>9.9471839432434574</v>
      </c>
      <c r="Q175" s="9">
        <f t="shared" si="346"/>
        <v>1.2566370614359172E-3</v>
      </c>
      <c r="R175" s="9">
        <f t="shared" si="347"/>
        <v>5.6548667764616277E-2</v>
      </c>
      <c r="S175" s="9">
        <f t="shared" si="348"/>
        <v>1.0602875205865552E-3</v>
      </c>
      <c r="T175" s="9">
        <f t="shared" si="276"/>
        <v>5.9957846736617852E-2</v>
      </c>
      <c r="U175" s="23">
        <f t="shared" si="349"/>
        <v>9.7086192511114824</v>
      </c>
      <c r="V175" s="9">
        <f t="shared" si="350"/>
        <v>4.5374651014328107</v>
      </c>
      <c r="W175" s="9">
        <f t="shared" si="351"/>
        <v>0.5509684249054756</v>
      </c>
      <c r="X175" s="9">
        <f t="shared" si="352"/>
        <v>0.54378290363635862</v>
      </c>
      <c r="Y175" s="9">
        <f t="shared" si="353"/>
        <v>50.265482457436697</v>
      </c>
      <c r="Z175" s="9">
        <f t="shared" si="354"/>
        <v>5.0401199260071774</v>
      </c>
      <c r="AA175" s="9">
        <f t="shared" si="355"/>
        <v>0.49601994331522181</v>
      </c>
      <c r="AB175" s="9">
        <f t="shared" si="356"/>
        <v>0.75398223686155041</v>
      </c>
      <c r="AC175" s="9">
        <f t="shared" si="357"/>
        <v>3.3157279810811526</v>
      </c>
      <c r="AD175" s="9">
        <f t="shared" si="358"/>
        <v>5.1000777727437949</v>
      </c>
      <c r="AE175" s="9">
        <f t="shared" si="359"/>
        <v>0.49018860327202873</v>
      </c>
      <c r="AH175" s="3">
        <f t="shared" si="360"/>
        <v>9.2970425405071691</v>
      </c>
      <c r="AI175" s="3">
        <f t="shared" si="361"/>
        <v>12.953194003770994</v>
      </c>
      <c r="AJ175" s="3">
        <v>5000</v>
      </c>
      <c r="AK175" s="3">
        <f t="shared" si="362"/>
        <v>1000000</v>
      </c>
    </row>
    <row r="176" spans="1:38" x14ac:dyDescent="0.2">
      <c r="A176" s="2">
        <v>307</v>
      </c>
      <c r="B176" s="20">
        <v>0.04</v>
      </c>
      <c r="C176" s="1">
        <v>0.05</v>
      </c>
      <c r="D176" s="1">
        <v>8</v>
      </c>
      <c r="E176" s="1">
        <f t="shared" si="342"/>
        <v>1.6</v>
      </c>
      <c r="F176" s="21">
        <f t="shared" si="343"/>
        <v>1000</v>
      </c>
      <c r="G176" s="3">
        <f t="shared" si="344"/>
        <v>5</v>
      </c>
      <c r="H176" s="3">
        <f t="shared" si="345"/>
        <v>200</v>
      </c>
      <c r="I176" s="29">
        <v>1.514</v>
      </c>
      <c r="J176" s="29">
        <v>1.3860000000000001E-2</v>
      </c>
      <c r="K176" s="26"/>
      <c r="L176" s="9">
        <f t="shared" si="318"/>
        <v>4.7082001040000003E-5</v>
      </c>
      <c r="M176" s="22">
        <f t="shared" si="319"/>
        <v>0.25132741228718347</v>
      </c>
      <c r="N176" s="9">
        <f t="shared" si="320"/>
        <v>6.7966524984384984</v>
      </c>
      <c r="O176" s="9">
        <f t="shared" si="321"/>
        <v>6.3661977236758132</v>
      </c>
      <c r="Q176" s="9">
        <f t="shared" si="346"/>
        <v>1.2566370614359172E-3</v>
      </c>
      <c r="R176" s="9">
        <f t="shared" si="347"/>
        <v>5.6548667764616277E-2</v>
      </c>
      <c r="S176" s="9">
        <f t="shared" si="348"/>
        <v>1.0602875205865552E-3</v>
      </c>
      <c r="T176" s="9">
        <f t="shared" si="276"/>
        <v>5.9957846736617852E-2</v>
      </c>
      <c r="U176" s="23">
        <f t="shared" si="349"/>
        <v>6.127633031543839</v>
      </c>
      <c r="V176" s="9">
        <f t="shared" si="350"/>
        <v>3.4245873198251622</v>
      </c>
      <c r="W176" s="9">
        <f t="shared" si="351"/>
        <v>0.46720957901627869</v>
      </c>
      <c r="X176" s="9">
        <f t="shared" si="352"/>
        <v>0.45917040058881742</v>
      </c>
      <c r="Y176" s="9">
        <f t="shared" si="353"/>
        <v>50.265482457436697</v>
      </c>
      <c r="Z176" s="9">
        <f t="shared" si="354"/>
        <v>3.9272421443995293</v>
      </c>
      <c r="AA176" s="9">
        <f t="shared" si="355"/>
        <v>0.40741058003812958</v>
      </c>
      <c r="AB176" s="9">
        <f t="shared" si="356"/>
        <v>0.75398223686155041</v>
      </c>
      <c r="AC176" s="9">
        <f t="shared" si="357"/>
        <v>2.1220659078919377</v>
      </c>
      <c r="AD176" s="9">
        <f t="shared" si="358"/>
        <v>3.9871999911361469</v>
      </c>
      <c r="AE176" s="9">
        <f t="shared" si="359"/>
        <v>0.40128411004136322</v>
      </c>
      <c r="AH176" s="3">
        <f t="shared" si="360"/>
        <v>9.2970425405071691</v>
      </c>
      <c r="AI176" s="3">
        <f t="shared" si="361"/>
        <v>12.953194003770994</v>
      </c>
      <c r="AJ176" s="3">
        <v>5000</v>
      </c>
      <c r="AK176" s="3">
        <f t="shared" si="362"/>
        <v>1000000</v>
      </c>
    </row>
    <row r="177" spans="1:38" x14ac:dyDescent="0.2">
      <c r="A177" s="2">
        <v>308</v>
      </c>
      <c r="B177" s="20">
        <v>0.04</v>
      </c>
      <c r="C177" s="1">
        <v>0.05</v>
      </c>
      <c r="D177" s="1">
        <v>6</v>
      </c>
      <c r="E177" s="1">
        <f t="shared" si="342"/>
        <v>0.90000000000000013</v>
      </c>
      <c r="F177" s="21">
        <f t="shared" si="343"/>
        <v>1000</v>
      </c>
      <c r="G177" s="3">
        <f t="shared" si="344"/>
        <v>5</v>
      </c>
      <c r="H177" s="3">
        <f t="shared" si="345"/>
        <v>200</v>
      </c>
      <c r="I177" s="29">
        <v>1.121</v>
      </c>
      <c r="J177" s="29">
        <v>1.222E-2</v>
      </c>
      <c r="K177" s="26"/>
      <c r="L177" s="9">
        <f t="shared" si="318"/>
        <v>2.7327667400000002E-5</v>
      </c>
      <c r="M177" s="22">
        <f t="shared" si="319"/>
        <v>0.25132741228718347</v>
      </c>
      <c r="N177" s="9">
        <f t="shared" si="320"/>
        <v>6.5867312187793967</v>
      </c>
      <c r="O177" s="9">
        <f t="shared" si="321"/>
        <v>3.5809862195676456</v>
      </c>
      <c r="Q177" s="9">
        <f t="shared" si="346"/>
        <v>1.2566370614359172E-3</v>
      </c>
      <c r="R177" s="9">
        <f t="shared" si="347"/>
        <v>5.6548667764616277E-2</v>
      </c>
      <c r="S177" s="9">
        <f t="shared" si="348"/>
        <v>1.0602875205865552E-3</v>
      </c>
      <c r="T177" s="9">
        <f t="shared" si="276"/>
        <v>5.9957846736617852E-2</v>
      </c>
      <c r="U177" s="23">
        <f t="shared" si="349"/>
        <v>3.3424215274356706</v>
      </c>
      <c r="V177" s="9">
        <f t="shared" si="350"/>
        <v>2.5356422625653945</v>
      </c>
      <c r="W177" s="9">
        <f t="shared" si="351"/>
        <v>0.35493965899173802</v>
      </c>
      <c r="X177" s="9">
        <f t="shared" si="352"/>
        <v>0.34674062340135314</v>
      </c>
      <c r="Y177" s="9">
        <f t="shared" si="353"/>
        <v>50.265482457436697</v>
      </c>
      <c r="Z177" s="9">
        <f t="shared" si="354"/>
        <v>3.0382970871397612</v>
      </c>
      <c r="AA177" s="9">
        <f t="shared" si="355"/>
        <v>0.2962185639480226</v>
      </c>
      <c r="AB177" s="9">
        <f t="shared" si="356"/>
        <v>0.75398223686155041</v>
      </c>
      <c r="AC177" s="9">
        <f t="shared" si="357"/>
        <v>1.1936620731892151</v>
      </c>
      <c r="AD177" s="9">
        <f t="shared" si="358"/>
        <v>3.0982549338763796</v>
      </c>
      <c r="AE177" s="9">
        <f t="shared" si="359"/>
        <v>0.29048610240538397</v>
      </c>
      <c r="AH177" s="3">
        <f t="shared" si="360"/>
        <v>9.2970425405071691</v>
      </c>
      <c r="AI177" s="3">
        <f t="shared" si="361"/>
        <v>12.953194003770994</v>
      </c>
      <c r="AJ177" s="3">
        <v>5000</v>
      </c>
      <c r="AK177" s="3">
        <f t="shared" si="362"/>
        <v>1000000</v>
      </c>
    </row>
    <row r="178" spans="1:38" x14ac:dyDescent="0.2">
      <c r="A178" s="2">
        <v>309</v>
      </c>
      <c r="B178" s="20">
        <v>0.04</v>
      </c>
      <c r="C178" s="1">
        <v>0.05</v>
      </c>
      <c r="D178" s="1">
        <v>4</v>
      </c>
      <c r="E178" s="1">
        <f t="shared" si="342"/>
        <v>0.4</v>
      </c>
      <c r="F178" s="21">
        <f t="shared" si="343"/>
        <v>1000</v>
      </c>
      <c r="G178" s="3">
        <f t="shared" si="344"/>
        <v>5</v>
      </c>
      <c r="H178" s="3">
        <f t="shared" si="345"/>
        <v>200</v>
      </c>
      <c r="I178" s="29">
        <v>0.81200000000000006</v>
      </c>
      <c r="J178" s="29">
        <v>1.234E-2</v>
      </c>
      <c r="K178" s="26"/>
      <c r="L178" s="9" t="str">
        <f t="shared" si="318"/>
        <v/>
      </c>
      <c r="M178" s="22">
        <f t="shared" si="319"/>
        <v>0.25132741228718347</v>
      </c>
      <c r="N178" s="9" t="e">
        <f t="shared" si="320"/>
        <v>#VALUE!</v>
      </c>
      <c r="O178" s="9">
        <f t="shared" si="321"/>
        <v>1.5915494309189533</v>
      </c>
      <c r="Q178" s="9">
        <f t="shared" si="346"/>
        <v>1.2566370614359172E-3</v>
      </c>
      <c r="R178" s="9">
        <f t="shared" si="347"/>
        <v>5.6548667764616277E-2</v>
      </c>
      <c r="S178" s="9">
        <f t="shared" si="348"/>
        <v>1.0602875205865552E-3</v>
      </c>
      <c r="T178" s="9">
        <f t="shared" si="276"/>
        <v>5.9957846736617852E-2</v>
      </c>
      <c r="U178" s="23">
        <f t="shared" si="349"/>
        <v>1.3529847387869784</v>
      </c>
      <c r="V178" s="9">
        <f t="shared" si="350"/>
        <v>1.836700728994737</v>
      </c>
      <c r="W178" s="9">
        <f t="shared" si="351"/>
        <v>0.21778180499712002</v>
      </c>
      <c r="X178" s="9">
        <f t="shared" si="352"/>
        <v>0.21089720897487274</v>
      </c>
      <c r="Y178" s="9">
        <f t="shared" si="353"/>
        <v>50.265482457436697</v>
      </c>
      <c r="Z178" s="9">
        <f t="shared" si="354"/>
        <v>2.3393555535691037</v>
      </c>
      <c r="AA178" s="9">
        <f t="shared" si="355"/>
        <v>0.17098726159421501</v>
      </c>
      <c r="AB178" s="9">
        <f t="shared" si="356"/>
        <v>0.75398223686155041</v>
      </c>
      <c r="AC178" s="9">
        <f t="shared" si="357"/>
        <v>0.53051647697298443</v>
      </c>
      <c r="AD178" s="9">
        <f t="shared" si="358"/>
        <v>2.3993134003057217</v>
      </c>
      <c r="AE178" s="9">
        <f t="shared" si="359"/>
        <v>0.16671436084549515</v>
      </c>
      <c r="AH178" s="3">
        <f t="shared" si="360"/>
        <v>9.2970425405071691</v>
      </c>
      <c r="AI178" s="3">
        <f t="shared" si="361"/>
        <v>12.953194003770994</v>
      </c>
      <c r="AJ178" s="3">
        <v>5000</v>
      </c>
      <c r="AK178" s="3">
        <f t="shared" si="362"/>
        <v>1000000</v>
      </c>
    </row>
    <row r="179" spans="1:38" x14ac:dyDescent="0.2">
      <c r="A179" s="7"/>
      <c r="B179" s="6"/>
      <c r="C179" s="6"/>
      <c r="D179" s="6"/>
      <c r="E179" s="6"/>
      <c r="F179" s="6"/>
      <c r="G179" s="6"/>
      <c r="H179" s="6"/>
      <c r="I179" s="29"/>
      <c r="L179" s="9" t="str">
        <f t="shared" si="318"/>
        <v/>
      </c>
      <c r="M179" s="22" t="str">
        <f t="shared" si="319"/>
        <v/>
      </c>
      <c r="N179" s="9" t="str">
        <f t="shared" si="320"/>
        <v/>
      </c>
      <c r="O179" s="9" t="str">
        <f t="shared" si="321"/>
        <v/>
      </c>
      <c r="Q179" s="9"/>
      <c r="R179" s="9"/>
      <c r="S179" s="9"/>
      <c r="T179" s="9"/>
      <c r="U179" s="23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I179" s="9"/>
      <c r="AJ179" s="3"/>
      <c r="AK179" s="9"/>
      <c r="AL179" s="9" t="str">
        <f>IF(J179&gt;0,D179/#REF!/J179,"")</f>
        <v/>
      </c>
    </row>
    <row r="180" spans="1:38" x14ac:dyDescent="0.2">
      <c r="A180" s="6" t="s">
        <v>6</v>
      </c>
      <c r="B180" s="6" t="s">
        <v>19</v>
      </c>
      <c r="C180" s="6" t="s">
        <v>20</v>
      </c>
      <c r="D180" s="6" t="s">
        <v>1</v>
      </c>
      <c r="E180" s="6"/>
      <c r="F180" s="6" t="s">
        <v>7</v>
      </c>
      <c r="G180" s="6" t="s">
        <v>4</v>
      </c>
      <c r="H180" s="6" t="s">
        <v>2</v>
      </c>
      <c r="I180" s="29" t="s">
        <v>5</v>
      </c>
      <c r="L180" s="9" t="str">
        <f t="shared" si="318"/>
        <v/>
      </c>
      <c r="M180" s="22" t="str">
        <f t="shared" si="319"/>
        <v/>
      </c>
      <c r="N180" s="9" t="str">
        <f t="shared" si="320"/>
        <v/>
      </c>
      <c r="O180" s="9" t="str">
        <f t="shared" si="321"/>
        <v/>
      </c>
      <c r="Q180" s="9"/>
      <c r="R180" s="9"/>
      <c r="S180" s="9"/>
      <c r="T180" s="9"/>
      <c r="U180" s="23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I180" s="9"/>
      <c r="AJ180" s="3"/>
      <c r="AK180" s="9"/>
      <c r="AL180" s="9" t="str">
        <f>IF(J180&gt;0,D180/#REF!/J180,"")</f>
        <v/>
      </c>
    </row>
    <row r="181" spans="1:38" x14ac:dyDescent="0.2">
      <c r="A181" s="6"/>
      <c r="B181" s="6"/>
      <c r="C181" s="6"/>
      <c r="D181" s="6"/>
      <c r="E181" s="6"/>
      <c r="F181" s="11" t="s">
        <v>17</v>
      </c>
      <c r="G181" s="6"/>
      <c r="H181" s="6"/>
      <c r="I181" s="29"/>
      <c r="L181" s="9" t="str">
        <f t="shared" si="318"/>
        <v/>
      </c>
      <c r="M181" s="22" t="str">
        <f t="shared" si="319"/>
        <v/>
      </c>
      <c r="N181" s="9" t="str">
        <f t="shared" si="320"/>
        <v/>
      </c>
      <c r="O181" s="9" t="str">
        <f t="shared" si="321"/>
        <v/>
      </c>
      <c r="Q181" s="9"/>
      <c r="R181" s="9"/>
      <c r="S181" s="9"/>
      <c r="T181" s="9"/>
      <c r="U181" s="23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I181" s="9"/>
      <c r="AJ181" s="3"/>
      <c r="AK181" s="9"/>
      <c r="AL181" s="9" t="str">
        <f>IF(J181&gt;0,D181/#REF!/J181,"")</f>
        <v/>
      </c>
    </row>
    <row r="182" spans="1:38" x14ac:dyDescent="0.2">
      <c r="A182" s="2">
        <v>31</v>
      </c>
      <c r="B182" s="20">
        <v>0.04</v>
      </c>
      <c r="C182" s="1">
        <v>0.1</v>
      </c>
      <c r="D182" s="1">
        <v>20</v>
      </c>
      <c r="E182" s="1">
        <f t="shared" ref="E182:E190" si="363">0.5*C182*D182*D182</f>
        <v>20</v>
      </c>
      <c r="F182" s="21">
        <f t="shared" ref="F182:F190" si="364">AK182/1000</f>
        <v>2000</v>
      </c>
      <c r="G182" s="3">
        <f t="shared" ref="G182:G190" si="365">AJ182/1000</f>
        <v>10</v>
      </c>
      <c r="H182" s="3">
        <f t="shared" ref="H182:H190" si="366">AK182/AJ182</f>
        <v>200</v>
      </c>
      <c r="I182" s="29">
        <v>4.8559999999999999</v>
      </c>
      <c r="J182" s="29">
        <v>2.0320000000000001E-2</v>
      </c>
      <c r="K182" s="26"/>
      <c r="L182" s="9">
        <f t="shared" si="318"/>
        <v>2.1506923519999999E-4</v>
      </c>
      <c r="M182" s="22">
        <f t="shared" si="319"/>
        <v>0.50265482457436694</v>
      </c>
      <c r="N182" s="9">
        <f t="shared" si="320"/>
        <v>9.2993309719083435</v>
      </c>
      <c r="O182" s="9">
        <f t="shared" si="321"/>
        <v>39.78873577297383</v>
      </c>
      <c r="Q182" s="9">
        <f t="shared" ref="Q182:Q190" si="367">PI()*B182^2/4</f>
        <v>1.2566370614359172E-3</v>
      </c>
      <c r="R182" s="9">
        <f t="shared" ref="R182:R190" si="368">9*G182*Q182</f>
        <v>0.11309733552923255</v>
      </c>
      <c r="S182" s="9">
        <f t="shared" ref="S182:S190" si="369">0.75*R182/(F182*B182)</f>
        <v>1.0602875205865552E-3</v>
      </c>
      <c r="T182" s="9">
        <f t="shared" si="276"/>
        <v>0.1199156934732357</v>
      </c>
      <c r="U182" s="23">
        <f t="shared" ref="U182:U190" si="370">(E182-T182)/M182</f>
        <v>39.550171080841857</v>
      </c>
      <c r="V182" s="9">
        <f t="shared" ref="V182:V190" si="371">9*PI()*B182^3*I182*G182*1000/4</f>
        <v>21.968026453198135</v>
      </c>
      <c r="W182" s="9">
        <f t="shared" ref="W182:W190" si="372">E182/V182</f>
        <v>0.91041405301514344</v>
      </c>
      <c r="X182" s="9">
        <f t="shared" ref="X182:X190" si="373">E182/(V182+T182)</f>
        <v>0.9054714045877732</v>
      </c>
      <c r="Y182" s="9">
        <f t="shared" ref="Y182:Y190" si="374">1000*F182*PI()*B182^3/4</f>
        <v>100.53096491487339</v>
      </c>
      <c r="Z182" s="9">
        <f t="shared" ref="Z182:Z190" si="375">V182+$AG$2*Y182</f>
        <v>22.97333610234687</v>
      </c>
      <c r="AA182" s="9">
        <f t="shared" ref="AA182:AA190" si="376">E182/Z182</f>
        <v>0.87057447429051782</v>
      </c>
      <c r="AB182" s="9">
        <f t="shared" ref="AB182:AB190" si="377">M182+$AG$2*Y182</f>
        <v>1.5079644737231008</v>
      </c>
      <c r="AC182" s="9">
        <f t="shared" ref="AC182:AC190" si="378">E182/AB182</f>
        <v>13.262911924324611</v>
      </c>
      <c r="AD182" s="9">
        <f t="shared" ref="AD182:AD190" si="379">V182+T182+$AG$2*Y182</f>
        <v>23.093251795820105</v>
      </c>
      <c r="AE182" s="9">
        <f t="shared" ref="AE182:AE190" si="380">E182/AD182</f>
        <v>0.86605386616102342</v>
      </c>
      <c r="AH182" s="3">
        <f t="shared" ref="AH182:AH190" si="381">IF(AK182&gt;0,(AK182*0.17287/2000)^0.5,"")</f>
        <v>13.148003650744855</v>
      </c>
      <c r="AI182" s="3">
        <f t="shared" ref="AI182:AI190" si="382">IF(AK182&gt;0,(AK182/2.98/2000)^0.5,"")</f>
        <v>18.318582636182793</v>
      </c>
      <c r="AJ182" s="3">
        <v>10000</v>
      </c>
      <c r="AK182" s="3">
        <f t="shared" ref="AK182:AK199" si="383">IF(AJ182&gt;0,200*AJ182,"")</f>
        <v>2000000</v>
      </c>
    </row>
    <row r="183" spans="1:38" x14ac:dyDescent="0.2">
      <c r="A183" s="2">
        <v>32</v>
      </c>
      <c r="B183" s="20">
        <v>0.04</v>
      </c>
      <c r="C183" s="1">
        <v>0.1</v>
      </c>
      <c r="D183" s="1">
        <v>18</v>
      </c>
      <c r="E183" s="1">
        <f t="shared" si="363"/>
        <v>16.2</v>
      </c>
      <c r="F183" s="21">
        <f t="shared" si="364"/>
        <v>2000</v>
      </c>
      <c r="G183" s="3">
        <f t="shared" si="365"/>
        <v>10</v>
      </c>
      <c r="H183" s="3">
        <f t="shared" si="366"/>
        <v>200</v>
      </c>
      <c r="I183" s="29">
        <v>4.2789999999999999</v>
      </c>
      <c r="J183" s="29">
        <v>1.9400000000000001E-2</v>
      </c>
      <c r="K183" s="26"/>
      <c r="L183" s="9">
        <f t="shared" si="318"/>
        <v>1.8606605324E-4</v>
      </c>
      <c r="M183" s="22">
        <f t="shared" si="319"/>
        <v>0.50265482457436694</v>
      </c>
      <c r="N183" s="9">
        <f t="shared" si="320"/>
        <v>8.7065854936495022</v>
      </c>
      <c r="O183" s="9">
        <f t="shared" si="321"/>
        <v>32.228875976108803</v>
      </c>
      <c r="Q183" s="9">
        <f t="shared" si="367"/>
        <v>1.2566370614359172E-3</v>
      </c>
      <c r="R183" s="9">
        <f t="shared" si="368"/>
        <v>0.11309733552923255</v>
      </c>
      <c r="S183" s="9">
        <f t="shared" si="369"/>
        <v>1.0602875205865552E-3</v>
      </c>
      <c r="T183" s="9">
        <f t="shared" si="276"/>
        <v>0.1199156934732357</v>
      </c>
      <c r="U183" s="23">
        <f t="shared" si="370"/>
        <v>31.99031128397683</v>
      </c>
      <c r="V183" s="9">
        <f t="shared" si="371"/>
        <v>19.357739949183447</v>
      </c>
      <c r="W183" s="9">
        <f t="shared" si="372"/>
        <v>0.83687455470148264</v>
      </c>
      <c r="X183" s="9">
        <f t="shared" si="373"/>
        <v>0.83172227177697333</v>
      </c>
      <c r="Y183" s="9">
        <f t="shared" si="374"/>
        <v>100.53096491487339</v>
      </c>
      <c r="Z183" s="9">
        <f t="shared" si="375"/>
        <v>20.363049598332182</v>
      </c>
      <c r="AA183" s="9">
        <f t="shared" si="376"/>
        <v>0.7955586378047641</v>
      </c>
      <c r="AB183" s="9">
        <f t="shared" si="377"/>
        <v>1.5079644737231008</v>
      </c>
      <c r="AC183" s="9">
        <f t="shared" si="378"/>
        <v>10.742958658702934</v>
      </c>
      <c r="AD183" s="9">
        <f t="shared" si="379"/>
        <v>20.482965291805417</v>
      </c>
      <c r="AE183" s="9">
        <f t="shared" si="380"/>
        <v>0.79090111071374536</v>
      </c>
      <c r="AH183" s="3">
        <f t="shared" si="381"/>
        <v>13.148003650744855</v>
      </c>
      <c r="AI183" s="3">
        <f t="shared" si="382"/>
        <v>18.318582636182793</v>
      </c>
      <c r="AJ183" s="3">
        <v>10000</v>
      </c>
      <c r="AK183" s="3">
        <f t="shared" si="383"/>
        <v>2000000</v>
      </c>
    </row>
    <row r="184" spans="1:38" x14ac:dyDescent="0.2">
      <c r="A184" s="2">
        <v>33</v>
      </c>
      <c r="B184" s="20">
        <v>0.04</v>
      </c>
      <c r="C184" s="1">
        <v>0.1</v>
      </c>
      <c r="D184" s="1">
        <v>16</v>
      </c>
      <c r="E184" s="1">
        <f t="shared" si="363"/>
        <v>12.8</v>
      </c>
      <c r="F184" s="21">
        <f t="shared" si="364"/>
        <v>2000</v>
      </c>
      <c r="G184" s="3">
        <f t="shared" si="365"/>
        <v>10</v>
      </c>
      <c r="H184" s="3">
        <f t="shared" si="366"/>
        <v>200</v>
      </c>
      <c r="I184" s="29">
        <v>3.7185999999999999</v>
      </c>
      <c r="J184" s="29">
        <v>1.8200000000000001E-2</v>
      </c>
      <c r="K184" s="26"/>
      <c r="L184" s="9">
        <f t="shared" si="318"/>
        <v>1.5789727824799999E-4</v>
      </c>
      <c r="M184" s="22">
        <f t="shared" si="319"/>
        <v>0.50265482457436694</v>
      </c>
      <c r="N184" s="9">
        <f t="shared" si="320"/>
        <v>8.1065361873406019</v>
      </c>
      <c r="O184" s="9">
        <f t="shared" si="321"/>
        <v>25.464790894703253</v>
      </c>
      <c r="Q184" s="9">
        <f t="shared" si="367"/>
        <v>1.2566370614359172E-3</v>
      </c>
      <c r="R184" s="9">
        <f t="shared" si="368"/>
        <v>0.11309733552923255</v>
      </c>
      <c r="S184" s="9">
        <f t="shared" si="369"/>
        <v>1.0602875205865552E-3</v>
      </c>
      <c r="T184" s="9">
        <f t="shared" si="276"/>
        <v>0.1199156934732357</v>
      </c>
      <c r="U184" s="23">
        <f t="shared" si="370"/>
        <v>25.226226202571279</v>
      </c>
      <c r="V184" s="9">
        <f t="shared" si="371"/>
        <v>16.822550075960169</v>
      </c>
      <c r="W184" s="9">
        <f t="shared" si="372"/>
        <v>0.7608834535907556</v>
      </c>
      <c r="X184" s="9">
        <f t="shared" si="373"/>
        <v>0.75549805879454712</v>
      </c>
      <c r="Y184" s="9">
        <f t="shared" si="374"/>
        <v>100.53096491487339</v>
      </c>
      <c r="Z184" s="9">
        <f t="shared" si="375"/>
        <v>17.827859725108905</v>
      </c>
      <c r="AA184" s="9">
        <f t="shared" si="376"/>
        <v>0.71797737907777992</v>
      </c>
      <c r="AB184" s="9">
        <f t="shared" si="377"/>
        <v>1.5079644737231008</v>
      </c>
      <c r="AC184" s="9">
        <f t="shared" si="378"/>
        <v>8.4882636315677509</v>
      </c>
      <c r="AD184" s="9">
        <f t="shared" si="379"/>
        <v>17.94777541858214</v>
      </c>
      <c r="AE184" s="9">
        <f t="shared" si="380"/>
        <v>0.71318030794766829</v>
      </c>
      <c r="AH184" s="3">
        <f t="shared" si="381"/>
        <v>13.148003650744855</v>
      </c>
      <c r="AI184" s="3">
        <f t="shared" si="382"/>
        <v>18.318582636182793</v>
      </c>
      <c r="AJ184" s="3">
        <v>10000</v>
      </c>
      <c r="AK184" s="3">
        <f t="shared" si="383"/>
        <v>2000000</v>
      </c>
    </row>
    <row r="185" spans="1:38" x14ac:dyDescent="0.2">
      <c r="A185" s="2">
        <v>34</v>
      </c>
      <c r="B185" s="20">
        <v>0.04</v>
      </c>
      <c r="C185" s="1">
        <v>0.1</v>
      </c>
      <c r="D185" s="1">
        <v>14</v>
      </c>
      <c r="E185" s="1">
        <f t="shared" si="363"/>
        <v>9.8000000000000007</v>
      </c>
      <c r="F185" s="21">
        <f t="shared" si="364"/>
        <v>2000</v>
      </c>
      <c r="G185" s="3">
        <f t="shared" si="365"/>
        <v>10</v>
      </c>
      <c r="H185" s="3">
        <f t="shared" si="366"/>
        <v>200</v>
      </c>
      <c r="I185" s="29">
        <v>3.1316000000000002</v>
      </c>
      <c r="J185" s="29">
        <v>1.7100000000000001E-2</v>
      </c>
      <c r="K185" s="26"/>
      <c r="L185" s="9">
        <f t="shared" si="318"/>
        <v>1.2839144148799999E-4</v>
      </c>
      <c r="M185" s="22">
        <f t="shared" si="319"/>
        <v>0.50265482457436694</v>
      </c>
      <c r="N185" s="9">
        <f t="shared" si="320"/>
        <v>7.6329075259396868</v>
      </c>
      <c r="O185" s="9">
        <f t="shared" si="321"/>
        <v>19.496480528757179</v>
      </c>
      <c r="Q185" s="9">
        <f t="shared" si="367"/>
        <v>1.2566370614359172E-3</v>
      </c>
      <c r="R185" s="9">
        <f t="shared" si="368"/>
        <v>0.11309733552923255</v>
      </c>
      <c r="S185" s="9">
        <f t="shared" si="369"/>
        <v>1.0602875205865552E-3</v>
      </c>
      <c r="T185" s="9">
        <f t="shared" si="276"/>
        <v>0.1199156934732357</v>
      </c>
      <c r="U185" s="23">
        <f t="shared" si="370"/>
        <v>19.257915836625205</v>
      </c>
      <c r="V185" s="9">
        <f t="shared" si="371"/>
        <v>14.167024637733789</v>
      </c>
      <c r="W185" s="9">
        <f t="shared" si="372"/>
        <v>0.69174722643580056</v>
      </c>
      <c r="X185" s="9">
        <f t="shared" si="373"/>
        <v>0.68594113034781978</v>
      </c>
      <c r="Y185" s="9">
        <f t="shared" si="374"/>
        <v>100.53096491487339</v>
      </c>
      <c r="Z185" s="9">
        <f t="shared" si="375"/>
        <v>15.172334286882522</v>
      </c>
      <c r="AA185" s="9">
        <f t="shared" si="376"/>
        <v>0.64591247560849907</v>
      </c>
      <c r="AB185" s="9">
        <f t="shared" si="377"/>
        <v>1.5079644737231008</v>
      </c>
      <c r="AC185" s="9">
        <f t="shared" si="378"/>
        <v>6.4988268429190601</v>
      </c>
      <c r="AD185" s="9">
        <f t="shared" si="379"/>
        <v>15.292249980355757</v>
      </c>
      <c r="AE185" s="9">
        <f t="shared" si="380"/>
        <v>0.64084748892994581</v>
      </c>
      <c r="AH185" s="3">
        <f t="shared" si="381"/>
        <v>13.148003650744855</v>
      </c>
      <c r="AI185" s="3">
        <f t="shared" si="382"/>
        <v>18.318582636182793</v>
      </c>
      <c r="AJ185" s="3">
        <v>10000</v>
      </c>
      <c r="AK185" s="3">
        <f t="shared" si="383"/>
        <v>2000000</v>
      </c>
    </row>
    <row r="186" spans="1:38" x14ac:dyDescent="0.2">
      <c r="A186" s="2">
        <v>35</v>
      </c>
      <c r="B186" s="20">
        <v>0.04</v>
      </c>
      <c r="C186" s="1">
        <v>0.1</v>
      </c>
      <c r="D186" s="1">
        <v>12</v>
      </c>
      <c r="E186" s="1">
        <f t="shared" si="363"/>
        <v>7.2000000000000011</v>
      </c>
      <c r="F186" s="21">
        <f t="shared" si="364"/>
        <v>2000</v>
      </c>
      <c r="G186" s="3">
        <f t="shared" si="365"/>
        <v>10</v>
      </c>
      <c r="H186" s="3">
        <f t="shared" si="366"/>
        <v>200</v>
      </c>
      <c r="I186" s="29">
        <v>2.5470000000000002</v>
      </c>
      <c r="J186" s="29">
        <v>1.5699999999999999E-2</v>
      </c>
      <c r="K186" s="26"/>
      <c r="L186" s="9">
        <f t="shared" si="318"/>
        <v>9.9006241880000005E-5</v>
      </c>
      <c r="M186" s="22">
        <f t="shared" si="319"/>
        <v>0.50265482457436694</v>
      </c>
      <c r="N186" s="9">
        <f t="shared" si="320"/>
        <v>7.2722687613238808</v>
      </c>
      <c r="O186" s="9">
        <f t="shared" si="321"/>
        <v>14.323944878270582</v>
      </c>
      <c r="Q186" s="9">
        <f t="shared" si="367"/>
        <v>1.2566370614359172E-3</v>
      </c>
      <c r="R186" s="9">
        <f t="shared" si="368"/>
        <v>0.11309733552923255</v>
      </c>
      <c r="S186" s="9">
        <f t="shared" si="369"/>
        <v>1.0602875205865552E-3</v>
      </c>
      <c r="T186" s="9">
        <f t="shared" si="276"/>
        <v>0.1199156934732357</v>
      </c>
      <c r="U186" s="23">
        <f t="shared" si="370"/>
        <v>14.085380186138606</v>
      </c>
      <c r="V186" s="9">
        <f t="shared" si="371"/>
        <v>11.522356543718217</v>
      </c>
      <c r="W186" s="9">
        <f t="shared" si="372"/>
        <v>0.62487217546876839</v>
      </c>
      <c r="X186" s="9">
        <f t="shared" si="373"/>
        <v>0.61843597652694193</v>
      </c>
      <c r="Y186" s="9">
        <f t="shared" si="374"/>
        <v>100.53096491487339</v>
      </c>
      <c r="Z186" s="9">
        <f t="shared" si="375"/>
        <v>12.527666192866951</v>
      </c>
      <c r="AA186" s="9">
        <f t="shared" si="376"/>
        <v>0.57472795723911962</v>
      </c>
      <c r="AB186" s="9">
        <f t="shared" si="377"/>
        <v>1.5079644737231008</v>
      </c>
      <c r="AC186" s="9">
        <f t="shared" si="378"/>
        <v>4.7746482927568605</v>
      </c>
      <c r="AD186" s="9">
        <f t="shared" si="379"/>
        <v>12.647581886340186</v>
      </c>
      <c r="AE186" s="9">
        <f t="shared" si="380"/>
        <v>0.56927878109065599</v>
      </c>
      <c r="AH186" s="3">
        <f t="shared" si="381"/>
        <v>13.148003650744855</v>
      </c>
      <c r="AI186" s="3">
        <f t="shared" si="382"/>
        <v>18.318582636182793</v>
      </c>
      <c r="AJ186" s="3">
        <v>10000</v>
      </c>
      <c r="AK186" s="3">
        <f t="shared" si="383"/>
        <v>2000000</v>
      </c>
    </row>
    <row r="187" spans="1:38" x14ac:dyDescent="0.2">
      <c r="A187" s="2">
        <v>36</v>
      </c>
      <c r="B187" s="20">
        <v>0.04</v>
      </c>
      <c r="C187" s="1">
        <v>0.1</v>
      </c>
      <c r="D187" s="1">
        <v>10</v>
      </c>
      <c r="E187" s="1">
        <f t="shared" si="363"/>
        <v>5</v>
      </c>
      <c r="F187" s="21">
        <f t="shared" si="364"/>
        <v>2000</v>
      </c>
      <c r="G187" s="3">
        <f t="shared" si="365"/>
        <v>10</v>
      </c>
      <c r="H187" s="3">
        <f t="shared" si="366"/>
        <v>200</v>
      </c>
      <c r="I187" s="29">
        <v>2.0089999999999999</v>
      </c>
      <c r="J187" s="29">
        <v>1.456E-2</v>
      </c>
      <c r="K187" s="26"/>
      <c r="L187" s="9">
        <f t="shared" si="318"/>
        <v>7.1963413639999994E-5</v>
      </c>
      <c r="M187" s="22">
        <f t="shared" si="319"/>
        <v>0.50265482457436694</v>
      </c>
      <c r="N187" s="9">
        <f t="shared" si="320"/>
        <v>6.9479750154887183</v>
      </c>
      <c r="O187" s="9">
        <f t="shared" si="321"/>
        <v>9.9471839432434574</v>
      </c>
      <c r="Q187" s="9">
        <f t="shared" si="367"/>
        <v>1.2566370614359172E-3</v>
      </c>
      <c r="R187" s="9">
        <f t="shared" si="368"/>
        <v>0.11309733552923255</v>
      </c>
      <c r="S187" s="9">
        <f t="shared" si="369"/>
        <v>1.0602875205865552E-3</v>
      </c>
      <c r="T187" s="9">
        <f t="shared" si="276"/>
        <v>0.1199156934732357</v>
      </c>
      <c r="U187" s="23">
        <f t="shared" si="370"/>
        <v>9.7086192511114824</v>
      </c>
      <c r="V187" s="9">
        <f t="shared" si="371"/>
        <v>9.0885018831291298</v>
      </c>
      <c r="W187" s="9">
        <f t="shared" si="372"/>
        <v>0.55014567464429276</v>
      </c>
      <c r="X187" s="9">
        <f t="shared" si="373"/>
        <v>0.54298145782446727</v>
      </c>
      <c r="Y187" s="9">
        <f t="shared" si="374"/>
        <v>100.53096491487339</v>
      </c>
      <c r="Z187" s="9">
        <f t="shared" si="375"/>
        <v>10.093811532277863</v>
      </c>
      <c r="AA187" s="9">
        <f t="shared" si="376"/>
        <v>0.49535301744153465</v>
      </c>
      <c r="AB187" s="9">
        <f t="shared" si="377"/>
        <v>1.5079644737231008</v>
      </c>
      <c r="AC187" s="9">
        <f t="shared" si="378"/>
        <v>3.3157279810811526</v>
      </c>
      <c r="AD187" s="9">
        <f t="shared" si="379"/>
        <v>10.213727225751098</v>
      </c>
      <c r="AE187" s="9">
        <f t="shared" si="380"/>
        <v>0.48953725603655029</v>
      </c>
      <c r="AH187" s="3">
        <f t="shared" si="381"/>
        <v>13.148003650744855</v>
      </c>
      <c r="AI187" s="3">
        <f t="shared" si="382"/>
        <v>18.318582636182793</v>
      </c>
      <c r="AJ187" s="3">
        <v>10000</v>
      </c>
      <c r="AK187" s="3">
        <f t="shared" si="383"/>
        <v>2000000</v>
      </c>
    </row>
    <row r="188" spans="1:38" x14ac:dyDescent="0.2">
      <c r="A188" s="2">
        <v>37</v>
      </c>
      <c r="B188" s="20">
        <v>0.04</v>
      </c>
      <c r="C188" s="1">
        <v>0.1</v>
      </c>
      <c r="D188" s="1">
        <v>8</v>
      </c>
      <c r="E188" s="1">
        <f t="shared" si="363"/>
        <v>3.2</v>
      </c>
      <c r="F188" s="21">
        <f t="shared" si="364"/>
        <v>2000</v>
      </c>
      <c r="G188" s="3">
        <f t="shared" si="365"/>
        <v>10</v>
      </c>
      <c r="H188" s="3">
        <f t="shared" si="366"/>
        <v>200</v>
      </c>
      <c r="I188" s="29">
        <v>1.516</v>
      </c>
      <c r="J188" s="29">
        <v>1.3140000000000001E-2</v>
      </c>
      <c r="K188" s="26"/>
      <c r="L188" s="9">
        <f t="shared" si="318"/>
        <v>4.7182531999999998E-5</v>
      </c>
      <c r="M188" s="22">
        <f t="shared" si="319"/>
        <v>0.50265482457436694</v>
      </c>
      <c r="N188" s="9">
        <f t="shared" si="320"/>
        <v>6.7821709949775491</v>
      </c>
      <c r="O188" s="9">
        <f t="shared" si="321"/>
        <v>6.3661977236758132</v>
      </c>
      <c r="Q188" s="9">
        <f t="shared" si="367"/>
        <v>1.2566370614359172E-3</v>
      </c>
      <c r="R188" s="9">
        <f t="shared" si="368"/>
        <v>0.11309733552923255</v>
      </c>
      <c r="S188" s="9">
        <f t="shared" si="369"/>
        <v>1.0602875205865552E-3</v>
      </c>
      <c r="T188" s="9">
        <f t="shared" si="276"/>
        <v>0.1199156934732357</v>
      </c>
      <c r="U188" s="23">
        <f t="shared" si="370"/>
        <v>6.127633031543839</v>
      </c>
      <c r="V188" s="9">
        <f t="shared" si="371"/>
        <v>6.858222426492663</v>
      </c>
      <c r="W188" s="9">
        <f t="shared" si="372"/>
        <v>0.46659320754000388</v>
      </c>
      <c r="X188" s="9">
        <f t="shared" si="373"/>
        <v>0.4585750446589954</v>
      </c>
      <c r="Y188" s="9">
        <f t="shared" si="374"/>
        <v>100.53096491487339</v>
      </c>
      <c r="Z188" s="9">
        <f t="shared" si="375"/>
        <v>7.8635320756413964</v>
      </c>
      <c r="AA188" s="9">
        <f t="shared" si="376"/>
        <v>0.40694181307055827</v>
      </c>
      <c r="AB188" s="9">
        <f t="shared" si="377"/>
        <v>1.5079644737231008</v>
      </c>
      <c r="AC188" s="9">
        <f t="shared" si="378"/>
        <v>2.1220659078919377</v>
      </c>
      <c r="AD188" s="9">
        <f t="shared" si="379"/>
        <v>7.9834477691146333</v>
      </c>
      <c r="AE188" s="9">
        <f t="shared" si="380"/>
        <v>0.40082932744669053</v>
      </c>
      <c r="AH188" s="3">
        <f t="shared" si="381"/>
        <v>13.148003650744855</v>
      </c>
      <c r="AI188" s="3">
        <f t="shared" si="382"/>
        <v>18.318582636182793</v>
      </c>
      <c r="AJ188" s="3">
        <v>10000</v>
      </c>
      <c r="AK188" s="3">
        <f t="shared" si="383"/>
        <v>2000000</v>
      </c>
    </row>
    <row r="189" spans="1:38" x14ac:dyDescent="0.2">
      <c r="A189" s="2">
        <v>38</v>
      </c>
      <c r="B189" s="20">
        <v>0.04</v>
      </c>
      <c r="C189" s="1">
        <v>0.1</v>
      </c>
      <c r="D189" s="1">
        <v>6</v>
      </c>
      <c r="E189" s="1">
        <f t="shared" si="363"/>
        <v>1.8000000000000003</v>
      </c>
      <c r="F189" s="21">
        <f t="shared" si="364"/>
        <v>2000</v>
      </c>
      <c r="G189" s="3">
        <f t="shared" si="365"/>
        <v>10</v>
      </c>
      <c r="H189" s="3">
        <f t="shared" si="366"/>
        <v>200</v>
      </c>
      <c r="I189" s="29">
        <v>1.119</v>
      </c>
      <c r="J189" s="29">
        <v>1.166E-2</v>
      </c>
      <c r="K189" s="26"/>
      <c r="L189" s="9">
        <f t="shared" si="318"/>
        <v>2.722713644E-5</v>
      </c>
      <c r="M189" s="22">
        <f t="shared" si="319"/>
        <v>0.50265482457436694</v>
      </c>
      <c r="N189" s="9">
        <f t="shared" si="320"/>
        <v>6.6110514558394016</v>
      </c>
      <c r="O189" s="9">
        <f t="shared" si="321"/>
        <v>3.5809862195676456</v>
      </c>
      <c r="Q189" s="9">
        <f t="shared" si="367"/>
        <v>1.2566370614359172E-3</v>
      </c>
      <c r="R189" s="9">
        <f t="shared" si="368"/>
        <v>0.11309733552923255</v>
      </c>
      <c r="S189" s="9">
        <f t="shared" si="369"/>
        <v>1.0602875205865552E-3</v>
      </c>
      <c r="T189" s="9">
        <f t="shared" si="276"/>
        <v>0.1199156934732357</v>
      </c>
      <c r="U189" s="23">
        <f t="shared" si="370"/>
        <v>3.3424215274356706</v>
      </c>
      <c r="V189" s="9">
        <f t="shared" si="371"/>
        <v>5.0622367382884503</v>
      </c>
      <c r="W189" s="9">
        <f t="shared" si="372"/>
        <v>0.35557404622854183</v>
      </c>
      <c r="X189" s="9">
        <f t="shared" si="373"/>
        <v>0.34734601571495755</v>
      </c>
      <c r="Y189" s="9">
        <f t="shared" si="374"/>
        <v>100.53096491487339</v>
      </c>
      <c r="Z189" s="9">
        <f t="shared" si="375"/>
        <v>6.0675463874371847</v>
      </c>
      <c r="AA189" s="9">
        <f t="shared" si="376"/>
        <v>0.29666027831725994</v>
      </c>
      <c r="AB189" s="9">
        <f t="shared" si="377"/>
        <v>1.5079644737231008</v>
      </c>
      <c r="AC189" s="9">
        <f t="shared" si="378"/>
        <v>1.1936620731892151</v>
      </c>
      <c r="AD189" s="9">
        <f t="shared" si="379"/>
        <v>6.1874620809104197</v>
      </c>
      <c r="AE189" s="9">
        <f t="shared" si="380"/>
        <v>0.29091087370916852</v>
      </c>
      <c r="AH189" s="3">
        <f t="shared" si="381"/>
        <v>13.148003650744855</v>
      </c>
      <c r="AI189" s="3">
        <f t="shared" si="382"/>
        <v>18.318582636182793</v>
      </c>
      <c r="AJ189" s="3">
        <v>10000</v>
      </c>
      <c r="AK189" s="3">
        <f t="shared" si="383"/>
        <v>2000000</v>
      </c>
    </row>
    <row r="190" spans="1:38" x14ac:dyDescent="0.2">
      <c r="A190" s="2">
        <v>39</v>
      </c>
      <c r="B190" s="20">
        <v>0.04</v>
      </c>
      <c r="C190" s="1">
        <v>0.1</v>
      </c>
      <c r="D190" s="1">
        <v>4</v>
      </c>
      <c r="E190" s="1">
        <f t="shared" si="363"/>
        <v>0.8</v>
      </c>
      <c r="F190" s="21">
        <f t="shared" si="364"/>
        <v>2000</v>
      </c>
      <c r="G190" s="3">
        <f t="shared" si="365"/>
        <v>10</v>
      </c>
      <c r="H190" s="3">
        <f t="shared" si="366"/>
        <v>200</v>
      </c>
      <c r="I190" s="29">
        <v>0.81100000000000005</v>
      </c>
      <c r="J190" s="29">
        <v>1.2E-2</v>
      </c>
      <c r="K190" s="26"/>
      <c r="L190" s="9" t="str">
        <f t="shared" si="318"/>
        <v/>
      </c>
      <c r="M190" s="22">
        <f t="shared" si="319"/>
        <v>0.50265482457436694</v>
      </c>
      <c r="N190" s="9" t="e">
        <f t="shared" si="320"/>
        <v>#VALUE!</v>
      </c>
      <c r="O190" s="9">
        <f t="shared" si="321"/>
        <v>1.5915494309189533</v>
      </c>
      <c r="Q190" s="9">
        <f t="shared" si="367"/>
        <v>1.2566370614359172E-3</v>
      </c>
      <c r="R190" s="9">
        <f t="shared" si="368"/>
        <v>0.11309733552923255</v>
      </c>
      <c r="S190" s="9">
        <f t="shared" si="369"/>
        <v>1.0602875205865552E-3</v>
      </c>
      <c r="T190" s="9">
        <f t="shared" si="276"/>
        <v>0.1199156934732357</v>
      </c>
      <c r="U190" s="23">
        <f t="shared" si="370"/>
        <v>1.3529847387869784</v>
      </c>
      <c r="V190" s="9">
        <f t="shared" si="371"/>
        <v>3.6688775645683052</v>
      </c>
      <c r="W190" s="9">
        <f t="shared" si="372"/>
        <v>0.21805033989847281</v>
      </c>
      <c r="X190" s="9">
        <f t="shared" si="373"/>
        <v>0.21114902437657071</v>
      </c>
      <c r="Y190" s="9">
        <f t="shared" si="374"/>
        <v>100.53096491487339</v>
      </c>
      <c r="Z190" s="9">
        <f t="shared" si="375"/>
        <v>4.6741872137170386</v>
      </c>
      <c r="AA190" s="9">
        <f t="shared" si="376"/>
        <v>0.17115275093224575</v>
      </c>
      <c r="AB190" s="9">
        <f t="shared" si="377"/>
        <v>1.5079644737231008</v>
      </c>
      <c r="AC190" s="9">
        <f t="shared" si="378"/>
        <v>0.53051647697298443</v>
      </c>
      <c r="AD190" s="9">
        <f t="shared" si="379"/>
        <v>4.7941029071902745</v>
      </c>
      <c r="AE190" s="9">
        <f t="shared" si="380"/>
        <v>0.16687167870346439</v>
      </c>
      <c r="AH190" s="3">
        <f t="shared" si="381"/>
        <v>13.148003650744855</v>
      </c>
      <c r="AI190" s="3">
        <f t="shared" si="382"/>
        <v>18.318582636182793</v>
      </c>
      <c r="AJ190" s="3">
        <v>10000</v>
      </c>
      <c r="AK190" s="3">
        <f t="shared" si="383"/>
        <v>2000000</v>
      </c>
    </row>
    <row r="191" spans="1:38" x14ac:dyDescent="0.2">
      <c r="A191" s="2"/>
      <c r="B191" s="20"/>
      <c r="C191" s="1"/>
      <c r="D191" s="1"/>
      <c r="E191" s="1"/>
      <c r="F191" s="21"/>
      <c r="G191" s="3"/>
      <c r="H191" s="3"/>
      <c r="I191" s="29"/>
      <c r="J191" s="29"/>
      <c r="K191" s="26"/>
      <c r="L191" s="9"/>
      <c r="M191" s="22"/>
      <c r="N191" s="9"/>
      <c r="O191" s="9"/>
      <c r="Q191" s="9"/>
      <c r="R191" s="9"/>
      <c r="S191" s="9"/>
      <c r="T191" s="9"/>
      <c r="U191" s="23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H191" s="3"/>
      <c r="AI191" s="3"/>
      <c r="AJ191" s="3"/>
      <c r="AK191" s="3"/>
    </row>
    <row r="192" spans="1:38" x14ac:dyDescent="0.2">
      <c r="A192" s="2" t="s">
        <v>181</v>
      </c>
      <c r="B192" s="20">
        <v>0.04</v>
      </c>
      <c r="C192" s="1">
        <v>0.1</v>
      </c>
      <c r="D192" s="1">
        <v>20</v>
      </c>
      <c r="E192" s="1">
        <f t="shared" ref="E192:E199" si="384">0.5*C192*D192*D192</f>
        <v>20</v>
      </c>
      <c r="F192" s="21">
        <f t="shared" ref="F192:F199" si="385">AK192/1000</f>
        <v>2000</v>
      </c>
      <c r="G192" s="3">
        <f t="shared" ref="G192:G199" si="386">AJ192/1000</f>
        <v>10</v>
      </c>
      <c r="H192" s="3">
        <f t="shared" ref="H192:H199" si="387">AK192/AJ192</f>
        <v>200</v>
      </c>
      <c r="I192" s="29">
        <v>3.508</v>
      </c>
      <c r="J192" s="29">
        <v>1.3979999999999999E-2</v>
      </c>
      <c r="K192" s="26"/>
      <c r="L192" s="9">
        <f t="shared" ref="L192:L233" si="388">IF(E192&gt;0.866,0.00001450997+0.00005026548*(I192-0.866),"")</f>
        <v>1.4731136816E-4</v>
      </c>
      <c r="M192" s="22">
        <f t="shared" ref="M192:M233" si="389">IF(E192&gt;0,1000*PI()*G192*B192^3/4,"")</f>
        <v>0.50265482457436694</v>
      </c>
      <c r="N192" s="9">
        <f t="shared" ref="N192:N233" si="390">IF(E192&gt;0,E192/(L192*G192*1000),"")</f>
        <v>13.576684711988625</v>
      </c>
      <c r="O192" s="9">
        <f t="shared" ref="O192:O233" si="391">IF(E192&gt;0,E192/M192,"")</f>
        <v>39.78873577297383</v>
      </c>
      <c r="Q192" s="9">
        <f t="shared" ref="Q192:Q199" si="392">PI()*B192^2/4</f>
        <v>1.2566370614359172E-3</v>
      </c>
      <c r="R192" s="9">
        <f t="shared" ref="R192:R199" si="393">9*G192*Q192</f>
        <v>0.11309733552923255</v>
      </c>
      <c r="S192" s="9">
        <f t="shared" ref="S192:S199" si="394">0.75*R192/(F192*B192)</f>
        <v>1.0602875205865552E-3</v>
      </c>
      <c r="T192" s="9">
        <f t="shared" ref="T192:T199" si="395">R192*S192*1000</f>
        <v>0.1199156934732357</v>
      </c>
      <c r="U192" s="23">
        <f t="shared" ref="U192:U199" si="396">(E192-T192)/M192</f>
        <v>39.550171080841857</v>
      </c>
      <c r="V192" s="9">
        <f t="shared" ref="V192:V199" si="397">9*PI()*B192^3*I192*G192*1000/4</f>
        <v>15.869818121461915</v>
      </c>
      <c r="W192" s="9">
        <f t="shared" ref="W192:W199" si="398">E192/V192</f>
        <v>1.2602538886663446</v>
      </c>
      <c r="X192" s="9">
        <f t="shared" ref="X192:X199" si="399">E192/(V192+T192)</f>
        <v>1.250802560660458</v>
      </c>
      <c r="Y192" s="9">
        <f t="shared" ref="Y192:Y199" si="400">1000*F192*PI()*B192^3/4</f>
        <v>100.53096491487339</v>
      </c>
      <c r="Z192" s="9">
        <f t="shared" ref="Z192:Z199" si="401">V192+$AG$2*Y192</f>
        <v>16.87512777061065</v>
      </c>
      <c r="AA192" s="9">
        <f t="shared" ref="AA192:AA199" si="402">E192/Z192</f>
        <v>1.185176211514769</v>
      </c>
      <c r="AB192" s="9">
        <f t="shared" ref="AB192:AB199" si="403">M192+$AG$2*Y192</f>
        <v>1.5079644737231008</v>
      </c>
      <c r="AC192" s="9">
        <f t="shared" ref="AC192:AC199" si="404">E192/AB192</f>
        <v>13.262911924324611</v>
      </c>
      <c r="AD192" s="9">
        <f t="shared" ref="AD192:AD199" si="405">V192+T192+$AG$2*Y192</f>
        <v>16.995043464083885</v>
      </c>
      <c r="AE192" s="9">
        <f t="shared" ref="AE192:AE199" si="406">E192/AD192</f>
        <v>1.176813701139781</v>
      </c>
      <c r="AH192" s="3">
        <f t="shared" ref="AH192:AH199" si="407">IF(AK192&gt;0,(AK192*0.17287/2000)^0.5,"")</f>
        <v>13.148003650744855</v>
      </c>
      <c r="AI192" s="3">
        <f t="shared" ref="AI192:AI199" si="408">IF(AK192&gt;0,(AK192/2.98/2000)^0.5,"")</f>
        <v>18.318582636182793</v>
      </c>
      <c r="AJ192" s="3">
        <v>10000</v>
      </c>
      <c r="AK192" s="3">
        <f t="shared" si="383"/>
        <v>2000000</v>
      </c>
    </row>
    <row r="193" spans="1:38" x14ac:dyDescent="0.2">
      <c r="A193" s="2" t="s">
        <v>182</v>
      </c>
      <c r="B193" s="20">
        <v>0.04</v>
      </c>
      <c r="C193" s="1">
        <v>0.1</v>
      </c>
      <c r="D193" s="1">
        <v>18</v>
      </c>
      <c r="E193" s="1">
        <f t="shared" si="384"/>
        <v>16.2</v>
      </c>
      <c r="F193" s="21">
        <f t="shared" si="385"/>
        <v>2000</v>
      </c>
      <c r="G193" s="3">
        <f t="shared" si="386"/>
        <v>10</v>
      </c>
      <c r="H193" s="3">
        <f t="shared" si="387"/>
        <v>200</v>
      </c>
      <c r="I193" s="29">
        <v>3.044</v>
      </c>
      <c r="J193" s="29">
        <v>1.308E-2</v>
      </c>
      <c r="K193" s="26"/>
      <c r="L193" s="9">
        <f t="shared" si="388"/>
        <v>1.2398818544E-4</v>
      </c>
      <c r="M193" s="22">
        <f t="shared" si="389"/>
        <v>0.50265482457436694</v>
      </c>
      <c r="N193" s="9">
        <f t="shared" si="390"/>
        <v>13.065761017882997</v>
      </c>
      <c r="O193" s="9">
        <f t="shared" si="391"/>
        <v>32.228875976108803</v>
      </c>
      <c r="Q193" s="9">
        <f t="shared" si="392"/>
        <v>1.2566370614359172E-3</v>
      </c>
      <c r="R193" s="9">
        <f t="shared" si="393"/>
        <v>0.11309733552923255</v>
      </c>
      <c r="S193" s="9">
        <f t="shared" si="394"/>
        <v>1.0602875205865552E-3</v>
      </c>
      <c r="T193" s="9">
        <f t="shared" si="395"/>
        <v>0.1199156934732357</v>
      </c>
      <c r="U193" s="23">
        <f t="shared" si="396"/>
        <v>31.99031128397683</v>
      </c>
      <c r="V193" s="9">
        <f t="shared" si="397"/>
        <v>13.77073157403936</v>
      </c>
      <c r="W193" s="9">
        <f t="shared" si="398"/>
        <v>1.1764080879000145</v>
      </c>
      <c r="X193" s="9">
        <f t="shared" si="399"/>
        <v>1.1662523486496206</v>
      </c>
      <c r="Y193" s="9">
        <f t="shared" si="400"/>
        <v>100.53096491487339</v>
      </c>
      <c r="Z193" s="9">
        <f t="shared" si="401"/>
        <v>14.776041223188093</v>
      </c>
      <c r="AA193" s="9">
        <f t="shared" si="402"/>
        <v>1.0963694372060415</v>
      </c>
      <c r="AB193" s="9">
        <f t="shared" si="403"/>
        <v>1.5079644737231008</v>
      </c>
      <c r="AC193" s="9">
        <f t="shared" si="404"/>
        <v>10.742958658702934</v>
      </c>
      <c r="AD193" s="9">
        <f t="shared" si="405"/>
        <v>14.895956916661328</v>
      </c>
      <c r="AE193" s="9">
        <f t="shared" si="406"/>
        <v>1.0875434247450113</v>
      </c>
      <c r="AH193" s="3">
        <f t="shared" si="407"/>
        <v>13.148003650744855</v>
      </c>
      <c r="AI193" s="3">
        <f t="shared" si="408"/>
        <v>18.318582636182793</v>
      </c>
      <c r="AJ193" s="3">
        <v>10000</v>
      </c>
      <c r="AK193" s="3">
        <f t="shared" si="383"/>
        <v>2000000</v>
      </c>
    </row>
    <row r="194" spans="1:38" x14ac:dyDescent="0.2">
      <c r="A194" s="2" t="s">
        <v>183</v>
      </c>
      <c r="B194" s="20">
        <v>0.04</v>
      </c>
      <c r="C194" s="1">
        <v>0.1</v>
      </c>
      <c r="D194" s="1">
        <v>16</v>
      </c>
      <c r="E194" s="1">
        <f t="shared" si="384"/>
        <v>12.8</v>
      </c>
      <c r="F194" s="21">
        <f t="shared" si="385"/>
        <v>2000</v>
      </c>
      <c r="G194" s="3">
        <f t="shared" si="386"/>
        <v>10</v>
      </c>
      <c r="H194" s="3">
        <f t="shared" si="387"/>
        <v>200</v>
      </c>
      <c r="I194" s="29">
        <v>2.5960000000000001</v>
      </c>
      <c r="J194" s="29">
        <v>1.2279999999999999E-2</v>
      </c>
      <c r="K194" s="26"/>
      <c r="L194" s="9">
        <f t="shared" si="388"/>
        <v>1.014692504E-4</v>
      </c>
      <c r="M194" s="22">
        <f t="shared" si="389"/>
        <v>0.50265482457436694</v>
      </c>
      <c r="N194" s="9">
        <f t="shared" si="390"/>
        <v>12.614659071138661</v>
      </c>
      <c r="O194" s="9">
        <f t="shared" si="391"/>
        <v>25.464790894703253</v>
      </c>
      <c r="Q194" s="9">
        <f t="shared" si="392"/>
        <v>1.2566370614359172E-3</v>
      </c>
      <c r="R194" s="9">
        <f t="shared" si="393"/>
        <v>0.11309733552923255</v>
      </c>
      <c r="S194" s="9">
        <f t="shared" si="394"/>
        <v>1.0602875205865552E-3</v>
      </c>
      <c r="T194" s="9">
        <f t="shared" si="395"/>
        <v>0.1199156934732357</v>
      </c>
      <c r="U194" s="23">
        <f t="shared" si="396"/>
        <v>25.226226202571279</v>
      </c>
      <c r="V194" s="9">
        <f t="shared" si="397"/>
        <v>11.744027321355512</v>
      </c>
      <c r="W194" s="9">
        <f t="shared" si="398"/>
        <v>1.0899157205402863</v>
      </c>
      <c r="X194" s="9">
        <f t="shared" si="399"/>
        <v>1.078899315682929</v>
      </c>
      <c r="Y194" s="9">
        <f t="shared" si="400"/>
        <v>100.53096491487339</v>
      </c>
      <c r="Z194" s="9">
        <f t="shared" si="401"/>
        <v>12.749336970504245</v>
      </c>
      <c r="AA194" s="9">
        <f t="shared" si="402"/>
        <v>1.003973777586471</v>
      </c>
      <c r="AB194" s="9">
        <f t="shared" si="403"/>
        <v>1.5079644737231008</v>
      </c>
      <c r="AC194" s="9">
        <f t="shared" si="404"/>
        <v>8.4882636315677509</v>
      </c>
      <c r="AD194" s="9">
        <f t="shared" si="405"/>
        <v>12.86925266397748</v>
      </c>
      <c r="AE194" s="9">
        <f t="shared" si="406"/>
        <v>0.99461875014923551</v>
      </c>
      <c r="AH194" s="3">
        <f t="shared" si="407"/>
        <v>13.148003650744855</v>
      </c>
      <c r="AI194" s="3">
        <f t="shared" si="408"/>
        <v>18.318582636182793</v>
      </c>
      <c r="AJ194" s="3">
        <v>10000</v>
      </c>
      <c r="AK194" s="3">
        <f t="shared" si="383"/>
        <v>2000000</v>
      </c>
    </row>
    <row r="195" spans="1:38" x14ac:dyDescent="0.2">
      <c r="A195" s="2" t="s">
        <v>184</v>
      </c>
      <c r="B195" s="20">
        <v>0.04</v>
      </c>
      <c r="C195" s="1">
        <v>0.1</v>
      </c>
      <c r="D195" s="1">
        <v>14</v>
      </c>
      <c r="E195" s="1">
        <f t="shared" si="384"/>
        <v>9.8000000000000007</v>
      </c>
      <c r="F195" s="21">
        <f t="shared" si="385"/>
        <v>2000</v>
      </c>
      <c r="G195" s="3">
        <f t="shared" si="386"/>
        <v>10</v>
      </c>
      <c r="H195" s="3">
        <f t="shared" si="387"/>
        <v>200</v>
      </c>
      <c r="I195" s="29">
        <v>2.1789999999999998</v>
      </c>
      <c r="J195" s="29">
        <v>1.1440000000000001E-2</v>
      </c>
      <c r="K195" s="26"/>
      <c r="L195" s="9">
        <f t="shared" si="388"/>
        <v>8.0508545239999982E-5</v>
      </c>
      <c r="M195" s="22">
        <f t="shared" si="389"/>
        <v>0.50265482457436694</v>
      </c>
      <c r="N195" s="9">
        <f t="shared" si="390"/>
        <v>12.172620894820186</v>
      </c>
      <c r="O195" s="9">
        <f t="shared" si="391"/>
        <v>19.496480528757179</v>
      </c>
      <c r="Q195" s="9">
        <f t="shared" si="392"/>
        <v>1.2566370614359172E-3</v>
      </c>
      <c r="R195" s="9">
        <f t="shared" si="393"/>
        <v>0.11309733552923255</v>
      </c>
      <c r="S195" s="9">
        <f t="shared" si="394"/>
        <v>1.0602875205865552E-3</v>
      </c>
      <c r="T195" s="9">
        <f t="shared" si="395"/>
        <v>0.1199156934732357</v>
      </c>
      <c r="U195" s="23">
        <f t="shared" si="396"/>
        <v>19.257915836625205</v>
      </c>
      <c r="V195" s="9">
        <f t="shared" si="397"/>
        <v>9.8575637647279102</v>
      </c>
      <c r="W195" s="9">
        <f t="shared" si="398"/>
        <v>0.99416044713462748</v>
      </c>
      <c r="X195" s="9">
        <f t="shared" si="399"/>
        <v>0.98221199462803577</v>
      </c>
      <c r="Y195" s="9">
        <f t="shared" si="400"/>
        <v>100.53096491487339</v>
      </c>
      <c r="Z195" s="9">
        <f t="shared" si="401"/>
        <v>10.862873413876644</v>
      </c>
      <c r="AA195" s="9">
        <f t="shared" si="402"/>
        <v>0.9021554082993466</v>
      </c>
      <c r="AB195" s="9">
        <f t="shared" si="403"/>
        <v>1.5079644737231008</v>
      </c>
      <c r="AC195" s="9">
        <f t="shared" si="404"/>
        <v>6.4988268429190601</v>
      </c>
      <c r="AD195" s="9">
        <f t="shared" si="405"/>
        <v>10.982789107349879</v>
      </c>
      <c r="AE195" s="9">
        <f t="shared" si="406"/>
        <v>0.89230521538847229</v>
      </c>
      <c r="AH195" s="3">
        <f t="shared" si="407"/>
        <v>13.148003650744855</v>
      </c>
      <c r="AI195" s="3">
        <f t="shared" si="408"/>
        <v>18.318582636182793</v>
      </c>
      <c r="AJ195" s="3">
        <v>10000</v>
      </c>
      <c r="AK195" s="3">
        <f t="shared" si="383"/>
        <v>2000000</v>
      </c>
    </row>
    <row r="196" spans="1:38" x14ac:dyDescent="0.2">
      <c r="A196" s="2" t="s">
        <v>185</v>
      </c>
      <c r="B196" s="20">
        <v>0.04</v>
      </c>
      <c r="C196" s="1">
        <v>0.1</v>
      </c>
      <c r="D196" s="1">
        <v>12</v>
      </c>
      <c r="E196" s="1">
        <f t="shared" si="384"/>
        <v>7.2000000000000011</v>
      </c>
      <c r="F196" s="21">
        <f t="shared" si="385"/>
        <v>2000</v>
      </c>
      <c r="G196" s="3">
        <f t="shared" si="386"/>
        <v>10</v>
      </c>
      <c r="H196" s="3">
        <f t="shared" si="387"/>
        <v>200</v>
      </c>
      <c r="I196" s="29">
        <v>1.7769999999999999</v>
      </c>
      <c r="J196" s="29">
        <v>1.052E-2</v>
      </c>
      <c r="K196" s="26"/>
      <c r="L196" s="9">
        <f t="shared" si="388"/>
        <v>6.0301822279999994E-5</v>
      </c>
      <c r="M196" s="22">
        <f t="shared" si="389"/>
        <v>0.50265482457436694</v>
      </c>
      <c r="N196" s="9">
        <f t="shared" si="390"/>
        <v>11.939937679773884</v>
      </c>
      <c r="O196" s="9">
        <f t="shared" si="391"/>
        <v>14.323944878270582</v>
      </c>
      <c r="Q196" s="9">
        <f t="shared" si="392"/>
        <v>1.2566370614359172E-3</v>
      </c>
      <c r="R196" s="9">
        <f t="shared" si="393"/>
        <v>0.11309733552923255</v>
      </c>
      <c r="S196" s="9">
        <f t="shared" si="394"/>
        <v>1.0602875205865552E-3</v>
      </c>
      <c r="T196" s="9">
        <f t="shared" si="395"/>
        <v>0.1199156934732357</v>
      </c>
      <c r="U196" s="23">
        <f t="shared" si="396"/>
        <v>14.085380186138606</v>
      </c>
      <c r="V196" s="9">
        <f t="shared" si="397"/>
        <v>8.0389586094178522</v>
      </c>
      <c r="W196" s="9">
        <f t="shared" si="398"/>
        <v>0.89563839669046319</v>
      </c>
      <c r="X196" s="9">
        <f t="shared" si="399"/>
        <v>0.88247468127419115</v>
      </c>
      <c r="Y196" s="9">
        <f t="shared" si="400"/>
        <v>100.53096491487339</v>
      </c>
      <c r="Z196" s="9">
        <f t="shared" si="401"/>
        <v>9.0442682585665857</v>
      </c>
      <c r="AA196" s="9">
        <f t="shared" si="402"/>
        <v>0.7960843037998433</v>
      </c>
      <c r="AB196" s="9">
        <f t="shared" si="403"/>
        <v>1.5079644737231008</v>
      </c>
      <c r="AC196" s="9">
        <f t="shared" si="404"/>
        <v>4.7746482927568605</v>
      </c>
      <c r="AD196" s="9">
        <f t="shared" si="405"/>
        <v>9.1641839520398207</v>
      </c>
      <c r="AE196" s="9">
        <f t="shared" si="406"/>
        <v>0.78566733684971268</v>
      </c>
      <c r="AH196" s="3">
        <f t="shared" si="407"/>
        <v>13.148003650744855</v>
      </c>
      <c r="AI196" s="3">
        <f t="shared" si="408"/>
        <v>18.318582636182793</v>
      </c>
      <c r="AJ196" s="3">
        <v>10000</v>
      </c>
      <c r="AK196" s="3">
        <f t="shared" si="383"/>
        <v>2000000</v>
      </c>
    </row>
    <row r="197" spans="1:38" x14ac:dyDescent="0.2">
      <c r="A197" s="2" t="s">
        <v>186</v>
      </c>
      <c r="B197" s="20">
        <v>0.04</v>
      </c>
      <c r="C197" s="1">
        <v>0.1</v>
      </c>
      <c r="D197" s="1">
        <v>10</v>
      </c>
      <c r="E197" s="1">
        <f t="shared" si="384"/>
        <v>5</v>
      </c>
      <c r="F197" s="21">
        <f t="shared" si="385"/>
        <v>2000</v>
      </c>
      <c r="G197" s="3">
        <f t="shared" si="386"/>
        <v>10</v>
      </c>
      <c r="H197" s="3">
        <f t="shared" si="387"/>
        <v>200</v>
      </c>
      <c r="I197" s="29">
        <v>1.4179999999999999</v>
      </c>
      <c r="J197" s="29">
        <v>9.5600000000000008E-3</v>
      </c>
      <c r="K197" s="26"/>
      <c r="L197" s="9">
        <f t="shared" si="388"/>
        <v>4.2256514959999999E-5</v>
      </c>
      <c r="M197" s="22">
        <f t="shared" si="389"/>
        <v>0.50265482457436694</v>
      </c>
      <c r="N197" s="9">
        <f t="shared" si="390"/>
        <v>11.832494953104861</v>
      </c>
      <c r="O197" s="9">
        <f t="shared" si="391"/>
        <v>9.9471839432434574</v>
      </c>
      <c r="Q197" s="9">
        <f t="shared" si="392"/>
        <v>1.2566370614359172E-3</v>
      </c>
      <c r="R197" s="9">
        <f t="shared" si="393"/>
        <v>0.11309733552923255</v>
      </c>
      <c r="S197" s="9">
        <f t="shared" si="394"/>
        <v>1.0602875205865552E-3</v>
      </c>
      <c r="T197" s="9">
        <f t="shared" si="395"/>
        <v>0.1199156934732357</v>
      </c>
      <c r="U197" s="23">
        <f t="shared" si="396"/>
        <v>9.7086192511114824</v>
      </c>
      <c r="V197" s="9">
        <f t="shared" si="397"/>
        <v>6.4148808712180712</v>
      </c>
      <c r="W197" s="9">
        <f t="shared" si="398"/>
        <v>0.77943770124145573</v>
      </c>
      <c r="X197" s="9">
        <f t="shared" si="399"/>
        <v>0.7651347598203605</v>
      </c>
      <c r="Y197" s="9">
        <f t="shared" si="400"/>
        <v>100.53096491487339</v>
      </c>
      <c r="Z197" s="9">
        <f t="shared" si="401"/>
        <v>7.4201905203668055</v>
      </c>
      <c r="AA197" s="9">
        <f t="shared" si="402"/>
        <v>0.67383714559297225</v>
      </c>
      <c r="AB197" s="9">
        <f t="shared" si="403"/>
        <v>1.5079644737231008</v>
      </c>
      <c r="AC197" s="9">
        <f t="shared" si="404"/>
        <v>3.3157279810811526</v>
      </c>
      <c r="AD197" s="9">
        <f t="shared" si="405"/>
        <v>7.5401062138400405</v>
      </c>
      <c r="AE197" s="9">
        <f t="shared" si="406"/>
        <v>0.66312063228265716</v>
      </c>
      <c r="AH197" s="3">
        <f t="shared" si="407"/>
        <v>13.148003650744855</v>
      </c>
      <c r="AI197" s="3">
        <f t="shared" si="408"/>
        <v>18.318582636182793</v>
      </c>
      <c r="AJ197" s="3">
        <v>10000</v>
      </c>
      <c r="AK197" s="3">
        <f t="shared" si="383"/>
        <v>2000000</v>
      </c>
    </row>
    <row r="198" spans="1:38" x14ac:dyDescent="0.2">
      <c r="A198" s="2" t="s">
        <v>187</v>
      </c>
      <c r="B198" s="20">
        <v>0.04</v>
      </c>
      <c r="C198" s="1">
        <v>0.1</v>
      </c>
      <c r="D198" s="1">
        <v>8</v>
      </c>
      <c r="E198" s="1">
        <f t="shared" si="384"/>
        <v>3.2</v>
      </c>
      <c r="F198" s="21">
        <f t="shared" si="385"/>
        <v>2000</v>
      </c>
      <c r="G198" s="3">
        <f t="shared" si="386"/>
        <v>10</v>
      </c>
      <c r="H198" s="3">
        <f t="shared" si="387"/>
        <v>200</v>
      </c>
      <c r="I198" s="29">
        <v>1.125</v>
      </c>
      <c r="J198" s="29">
        <v>8.7600000000000004E-3</v>
      </c>
      <c r="K198" s="26"/>
      <c r="L198" s="9">
        <f t="shared" si="388"/>
        <v>2.752872932E-5</v>
      </c>
      <c r="M198" s="22">
        <f t="shared" si="389"/>
        <v>0.50265482457436694</v>
      </c>
      <c r="N198" s="9">
        <f t="shared" si="390"/>
        <v>11.624219784365987</v>
      </c>
      <c r="O198" s="9">
        <f t="shared" si="391"/>
        <v>6.3661977236758132</v>
      </c>
      <c r="Q198" s="9">
        <f t="shared" si="392"/>
        <v>1.2566370614359172E-3</v>
      </c>
      <c r="R198" s="9">
        <f t="shared" si="393"/>
        <v>0.11309733552923255</v>
      </c>
      <c r="S198" s="9">
        <f t="shared" si="394"/>
        <v>1.0602875205865552E-3</v>
      </c>
      <c r="T198" s="9">
        <f t="shared" si="395"/>
        <v>0.1199156934732357</v>
      </c>
      <c r="U198" s="23">
        <f t="shared" si="396"/>
        <v>6.127633031543839</v>
      </c>
      <c r="V198" s="9">
        <f t="shared" si="397"/>
        <v>5.0893800988154654</v>
      </c>
      <c r="W198" s="9">
        <f t="shared" si="398"/>
        <v>0.62876026900501858</v>
      </c>
      <c r="X198" s="9">
        <f t="shared" si="399"/>
        <v>0.61428648469855496</v>
      </c>
      <c r="Y198" s="9">
        <f t="shared" si="400"/>
        <v>100.53096491487339</v>
      </c>
      <c r="Z198" s="9">
        <f t="shared" si="401"/>
        <v>6.0946897479641997</v>
      </c>
      <c r="AA198" s="9">
        <f t="shared" si="402"/>
        <v>0.52504723494233507</v>
      </c>
      <c r="AB198" s="9">
        <f t="shared" si="403"/>
        <v>1.5079644737231008</v>
      </c>
      <c r="AC198" s="9">
        <f t="shared" si="404"/>
        <v>2.1220659078919377</v>
      </c>
      <c r="AD198" s="9">
        <f t="shared" si="405"/>
        <v>6.2146054414374348</v>
      </c>
      <c r="AE198" s="9">
        <f t="shared" si="406"/>
        <v>0.51491603612728176</v>
      </c>
      <c r="AH198" s="3">
        <f t="shared" si="407"/>
        <v>13.148003650744855</v>
      </c>
      <c r="AI198" s="3">
        <f t="shared" si="408"/>
        <v>18.318582636182793</v>
      </c>
      <c r="AJ198" s="3">
        <v>10000</v>
      </c>
      <c r="AK198" s="3">
        <f t="shared" si="383"/>
        <v>2000000</v>
      </c>
    </row>
    <row r="199" spans="1:38" x14ac:dyDescent="0.2">
      <c r="A199" s="2" t="s">
        <v>188</v>
      </c>
      <c r="B199" s="20">
        <v>0.04</v>
      </c>
      <c r="C199" s="1">
        <v>0.1</v>
      </c>
      <c r="D199" s="1">
        <v>6</v>
      </c>
      <c r="E199" s="1">
        <f t="shared" si="384"/>
        <v>1.8000000000000003</v>
      </c>
      <c r="F199" s="21">
        <f t="shared" si="385"/>
        <v>2000</v>
      </c>
      <c r="G199" s="3">
        <f t="shared" si="386"/>
        <v>10</v>
      </c>
      <c r="H199" s="3">
        <f t="shared" si="387"/>
        <v>200</v>
      </c>
      <c r="I199" s="29">
        <v>0.88800000000000001</v>
      </c>
      <c r="J199" s="29">
        <v>8.8000000000000005E-3</v>
      </c>
      <c r="K199" s="26"/>
      <c r="L199" s="9">
        <f t="shared" si="388"/>
        <v>1.5615810560000002E-5</v>
      </c>
      <c r="M199" s="22">
        <f t="shared" si="389"/>
        <v>0.50265482457436694</v>
      </c>
      <c r="N199" s="9">
        <f t="shared" si="390"/>
        <v>11.526779177321169</v>
      </c>
      <c r="O199" s="9">
        <f t="shared" si="391"/>
        <v>3.5809862195676456</v>
      </c>
      <c r="Q199" s="9">
        <f t="shared" si="392"/>
        <v>1.2566370614359172E-3</v>
      </c>
      <c r="R199" s="9">
        <f t="shared" si="393"/>
        <v>0.11309733552923255</v>
      </c>
      <c r="S199" s="9">
        <f t="shared" si="394"/>
        <v>1.0602875205865552E-3</v>
      </c>
      <c r="T199" s="9">
        <f t="shared" si="395"/>
        <v>0.1199156934732357</v>
      </c>
      <c r="U199" s="23">
        <f t="shared" si="396"/>
        <v>3.3424215274356706</v>
      </c>
      <c r="V199" s="9">
        <f t="shared" si="397"/>
        <v>4.0172173579983408</v>
      </c>
      <c r="W199" s="9">
        <f t="shared" si="398"/>
        <v>0.44807134879475041</v>
      </c>
      <c r="X199" s="9">
        <f t="shared" si="399"/>
        <v>0.43508390414462039</v>
      </c>
      <c r="Y199" s="9">
        <f t="shared" si="400"/>
        <v>100.53096491487339</v>
      </c>
      <c r="Z199" s="9">
        <f t="shared" si="401"/>
        <v>5.0225270071470742</v>
      </c>
      <c r="AA199" s="9">
        <f t="shared" si="402"/>
        <v>0.35838533022094132</v>
      </c>
      <c r="AB199" s="9">
        <f t="shared" si="403"/>
        <v>1.5079644737231008</v>
      </c>
      <c r="AC199" s="9">
        <f t="shared" si="404"/>
        <v>1.1936620731892151</v>
      </c>
      <c r="AD199" s="9">
        <f t="shared" si="405"/>
        <v>5.1424427006203111</v>
      </c>
      <c r="AE199" s="9">
        <f t="shared" si="406"/>
        <v>0.35002820736979218</v>
      </c>
      <c r="AH199" s="3">
        <f t="shared" si="407"/>
        <v>13.148003650744855</v>
      </c>
      <c r="AI199" s="3">
        <f t="shared" si="408"/>
        <v>18.318582636182793</v>
      </c>
      <c r="AJ199" s="3">
        <v>10000</v>
      </c>
      <c r="AK199" s="3">
        <f t="shared" si="383"/>
        <v>2000000</v>
      </c>
    </row>
    <row r="200" spans="1:38" x14ac:dyDescent="0.2">
      <c r="A200" s="7"/>
      <c r="B200" s="6"/>
      <c r="C200" s="6"/>
      <c r="D200" s="6"/>
      <c r="E200" s="6"/>
      <c r="F200" s="6"/>
      <c r="G200" s="6"/>
      <c r="H200" s="6"/>
      <c r="I200" s="29"/>
      <c r="L200" s="9" t="str">
        <f t="shared" si="388"/>
        <v/>
      </c>
      <c r="M200" s="22" t="str">
        <f t="shared" si="389"/>
        <v/>
      </c>
      <c r="N200" s="9" t="str">
        <f t="shared" si="390"/>
        <v/>
      </c>
      <c r="O200" s="9" t="str">
        <f t="shared" si="391"/>
        <v/>
      </c>
      <c r="Q200" s="9"/>
      <c r="R200" s="9"/>
      <c r="S200" s="9"/>
      <c r="T200" s="9"/>
      <c r="U200" s="23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I200" s="9"/>
      <c r="AJ200" s="3"/>
      <c r="AK200" s="9"/>
      <c r="AL200" s="9" t="str">
        <f>IF(J200&gt;0,D200/#REF!/J200,"")</f>
        <v/>
      </c>
    </row>
    <row r="201" spans="1:38" x14ac:dyDescent="0.2">
      <c r="A201" s="6" t="s">
        <v>6</v>
      </c>
      <c r="B201" s="6" t="s">
        <v>19</v>
      </c>
      <c r="C201" s="6" t="s">
        <v>20</v>
      </c>
      <c r="D201" s="6" t="s">
        <v>1</v>
      </c>
      <c r="E201" s="6"/>
      <c r="F201" s="6" t="s">
        <v>7</v>
      </c>
      <c r="G201" s="6" t="s">
        <v>4</v>
      </c>
      <c r="H201" s="6" t="s">
        <v>2</v>
      </c>
      <c r="I201" s="29" t="s">
        <v>5</v>
      </c>
      <c r="L201" s="9" t="str">
        <f t="shared" si="388"/>
        <v/>
      </c>
      <c r="M201" s="22" t="str">
        <f t="shared" si="389"/>
        <v/>
      </c>
      <c r="N201" s="9" t="str">
        <f t="shared" si="390"/>
        <v/>
      </c>
      <c r="O201" s="9" t="str">
        <f t="shared" si="391"/>
        <v/>
      </c>
      <c r="Q201" s="9"/>
      <c r="R201" s="9"/>
      <c r="S201" s="9"/>
      <c r="T201" s="9"/>
      <c r="U201" s="23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I201" s="9"/>
      <c r="AJ201" s="3"/>
      <c r="AK201" s="9"/>
      <c r="AL201" s="9" t="str">
        <f>IF(J201&gt;0,D201/#REF!/J201,"")</f>
        <v/>
      </c>
    </row>
    <row r="202" spans="1:38" x14ac:dyDescent="0.2">
      <c r="A202" s="6"/>
      <c r="B202" s="6"/>
      <c r="C202" s="6"/>
      <c r="D202" s="6"/>
      <c r="E202" s="6"/>
      <c r="F202" s="11" t="s">
        <v>17</v>
      </c>
      <c r="G202" s="6"/>
      <c r="H202" s="6"/>
      <c r="I202" s="29"/>
      <c r="L202" s="9" t="str">
        <f t="shared" si="388"/>
        <v/>
      </c>
      <c r="M202" s="22" t="str">
        <f t="shared" si="389"/>
        <v/>
      </c>
      <c r="N202" s="9" t="str">
        <f t="shared" si="390"/>
        <v/>
      </c>
      <c r="O202" s="9" t="str">
        <f t="shared" si="391"/>
        <v/>
      </c>
      <c r="Q202" s="9"/>
      <c r="R202" s="9"/>
      <c r="S202" s="9"/>
      <c r="T202" s="9"/>
      <c r="U202" s="23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I202" s="9"/>
      <c r="AJ202" s="3"/>
      <c r="AK202" s="9"/>
      <c r="AL202" s="9" t="str">
        <f>IF(J202&gt;0,D202/#REF!/J202,"")</f>
        <v/>
      </c>
    </row>
    <row r="203" spans="1:38" x14ac:dyDescent="0.2">
      <c r="A203" s="2" t="s">
        <v>70</v>
      </c>
      <c r="B203" s="20">
        <v>0.04</v>
      </c>
      <c r="C203" s="1">
        <v>0.1</v>
      </c>
      <c r="D203" s="1">
        <v>20</v>
      </c>
      <c r="E203" s="1">
        <f t="shared" ref="E203:E211" si="409">0.5*C203*D203*D203</f>
        <v>20</v>
      </c>
      <c r="F203" s="21">
        <f t="shared" ref="F203:F211" si="410">AK203/1000</f>
        <v>2000</v>
      </c>
      <c r="G203" s="3">
        <f t="shared" ref="G203:G211" si="411">AJ203/1000</f>
        <v>10</v>
      </c>
      <c r="H203" s="3">
        <f t="shared" ref="H203:H211" si="412">AK203/AJ203</f>
        <v>200</v>
      </c>
      <c r="I203" s="29"/>
      <c r="J203" s="29"/>
      <c r="K203" s="26"/>
      <c r="L203" s="9">
        <f t="shared" si="388"/>
        <v>-2.901993568E-5</v>
      </c>
      <c r="M203" s="22">
        <f t="shared" si="389"/>
        <v>0.50265482457436694</v>
      </c>
      <c r="N203" s="9">
        <f t="shared" si="390"/>
        <v>-68.918140345099474</v>
      </c>
      <c r="O203" s="9">
        <f t="shared" si="391"/>
        <v>39.78873577297383</v>
      </c>
      <c r="Q203" s="9">
        <f t="shared" ref="Q203:Q211" si="413">PI()*B203^2/4</f>
        <v>1.2566370614359172E-3</v>
      </c>
      <c r="R203" s="9">
        <f t="shared" ref="R203:R211" si="414">9*G203*Q203</f>
        <v>0.11309733552923255</v>
      </c>
      <c r="S203" s="9">
        <f t="shared" ref="S203:S211" si="415">0.75*R203/(F203*B203)</f>
        <v>1.0602875205865552E-3</v>
      </c>
      <c r="T203" s="9">
        <f t="shared" si="276"/>
        <v>0.1199156934732357</v>
      </c>
      <c r="U203" s="23">
        <f t="shared" ref="U203:U211" si="416">(E203-T203)/M203</f>
        <v>39.550171080841857</v>
      </c>
      <c r="V203" s="9">
        <f t="shared" ref="V203:V211" si="417">9*PI()*B203^3*I203*G203*1000/4</f>
        <v>0</v>
      </c>
      <c r="W203" s="9" t="e">
        <f t="shared" ref="W203:W211" si="418">E203/V203</f>
        <v>#DIV/0!</v>
      </c>
      <c r="X203" s="9">
        <f t="shared" ref="X203:X211" si="419">E203/(V203+T203)</f>
        <v>166.78384138656423</v>
      </c>
      <c r="Y203" s="9">
        <f t="shared" ref="Y203:Y211" si="420">1000*F203*PI()*B203^3/4</f>
        <v>100.53096491487339</v>
      </c>
      <c r="Z203" s="9">
        <f t="shared" ref="Z203:Z211" si="421">V203+$AG$2*Y203</f>
        <v>1.0053096491487339</v>
      </c>
      <c r="AA203" s="9">
        <f t="shared" ref="AA203:AA211" si="422">E203/Z203</f>
        <v>19.894367886486915</v>
      </c>
      <c r="AB203" s="9">
        <f t="shared" ref="AB203:AB211" si="423">M203+$AG$2*Y203</f>
        <v>1.5079644737231008</v>
      </c>
      <c r="AC203" s="9">
        <f t="shared" ref="AC203:AC211" si="424">E203/AB203</f>
        <v>13.262911924324611</v>
      </c>
      <c r="AD203" s="9">
        <f t="shared" ref="AD203:AD211" si="425">V203+T203+$AG$2*Y203</f>
        <v>1.1252253426219696</v>
      </c>
      <c r="AE203" s="9">
        <f t="shared" ref="AE203:AE211" si="426">E203/AD203</f>
        <v>17.774217521084747</v>
      </c>
      <c r="AH203" s="3">
        <f t="shared" ref="AH203:AH211" si="427">IF(AK203&gt;0,(AK203*0.17287/2000)^0.5,"")</f>
        <v>13.148003650744855</v>
      </c>
      <c r="AI203" s="3">
        <f t="shared" ref="AI203:AI211" si="428">IF(AK203&gt;0,(AK203/2.98/2000)^0.5,"")</f>
        <v>18.318582636182793</v>
      </c>
      <c r="AJ203" s="3">
        <v>10000</v>
      </c>
      <c r="AK203" s="3">
        <f t="shared" ref="AK203:AK211" si="429">IF(AJ203&gt;0,200*AJ203,"")</f>
        <v>2000000</v>
      </c>
    </row>
    <row r="204" spans="1:38" x14ac:dyDescent="0.2">
      <c r="A204" s="2" t="s">
        <v>71</v>
      </c>
      <c r="B204" s="20">
        <v>0.04</v>
      </c>
      <c r="C204" s="1">
        <v>0.1</v>
      </c>
      <c r="D204" s="1">
        <v>18</v>
      </c>
      <c r="E204" s="1">
        <f t="shared" si="409"/>
        <v>16.2</v>
      </c>
      <c r="F204" s="21">
        <f t="shared" si="410"/>
        <v>2000</v>
      </c>
      <c r="G204" s="3">
        <f t="shared" si="411"/>
        <v>10</v>
      </c>
      <c r="H204" s="3">
        <f t="shared" si="412"/>
        <v>200</v>
      </c>
      <c r="I204" s="29">
        <v>4.0979999999999999</v>
      </c>
      <c r="J204" s="29">
        <v>1.8859999999999998E-2</v>
      </c>
      <c r="K204" s="26"/>
      <c r="L204" s="9">
        <f t="shared" si="388"/>
        <v>1.7696800136000001E-4</v>
      </c>
      <c r="M204" s="22">
        <f t="shared" si="389"/>
        <v>0.50265482457436694</v>
      </c>
      <c r="N204" s="9">
        <f t="shared" si="390"/>
        <v>9.154197298665812</v>
      </c>
      <c r="O204" s="9">
        <f t="shared" si="391"/>
        <v>32.228875976108803</v>
      </c>
      <c r="Q204" s="9">
        <f t="shared" si="413"/>
        <v>1.2566370614359172E-3</v>
      </c>
      <c r="R204" s="9">
        <f t="shared" si="414"/>
        <v>0.11309733552923255</v>
      </c>
      <c r="S204" s="9">
        <f t="shared" si="415"/>
        <v>1.0602875205865552E-3</v>
      </c>
      <c r="T204" s="9">
        <f t="shared" si="276"/>
        <v>0.1199156934732357</v>
      </c>
      <c r="U204" s="23">
        <f t="shared" si="416"/>
        <v>31.99031128397683</v>
      </c>
      <c r="V204" s="9">
        <f t="shared" si="417"/>
        <v>18.538915239951802</v>
      </c>
      <c r="W204" s="9">
        <f t="shared" si="418"/>
        <v>0.87383753527760977</v>
      </c>
      <c r="X204" s="9">
        <f t="shared" si="419"/>
        <v>0.86822159747316541</v>
      </c>
      <c r="Y204" s="9">
        <f t="shared" si="420"/>
        <v>100.53096491487339</v>
      </c>
      <c r="Z204" s="9">
        <f t="shared" si="421"/>
        <v>19.544224889100537</v>
      </c>
      <c r="AA204" s="9">
        <f t="shared" si="422"/>
        <v>0.82888935692888221</v>
      </c>
      <c r="AB204" s="9">
        <f t="shared" si="423"/>
        <v>1.5079644737231008</v>
      </c>
      <c r="AC204" s="9">
        <f t="shared" si="424"/>
        <v>10.742958658702934</v>
      </c>
      <c r="AD204" s="9">
        <f t="shared" si="425"/>
        <v>19.664140582573772</v>
      </c>
      <c r="AE204" s="9">
        <f t="shared" si="426"/>
        <v>0.82383463096049714</v>
      </c>
      <c r="AH204" s="3">
        <f t="shared" si="427"/>
        <v>13.148003650744855</v>
      </c>
      <c r="AI204" s="3">
        <f t="shared" si="428"/>
        <v>18.318582636182793</v>
      </c>
      <c r="AJ204" s="3">
        <v>10000</v>
      </c>
      <c r="AK204" s="3">
        <f t="shared" si="429"/>
        <v>2000000</v>
      </c>
    </row>
    <row r="205" spans="1:38" x14ac:dyDescent="0.2">
      <c r="A205" s="2" t="s">
        <v>72</v>
      </c>
      <c r="B205" s="20">
        <v>0.04</v>
      </c>
      <c r="C205" s="1">
        <v>0.1</v>
      </c>
      <c r="D205" s="1">
        <v>16</v>
      </c>
      <c r="E205" s="1">
        <f t="shared" si="409"/>
        <v>12.8</v>
      </c>
      <c r="F205" s="21">
        <f t="shared" si="410"/>
        <v>2000</v>
      </c>
      <c r="G205" s="3">
        <f t="shared" si="411"/>
        <v>10</v>
      </c>
      <c r="H205" s="3">
        <f t="shared" si="412"/>
        <v>200</v>
      </c>
      <c r="I205" s="29">
        <v>3.52</v>
      </c>
      <c r="J205" s="29">
        <v>1.772E-2</v>
      </c>
      <c r="K205" s="26"/>
      <c r="L205" s="9">
        <f t="shared" si="388"/>
        <v>1.4791455392E-4</v>
      </c>
      <c r="M205" s="22">
        <f t="shared" si="389"/>
        <v>0.50265482457436694</v>
      </c>
      <c r="N205" s="9">
        <f t="shared" si="390"/>
        <v>8.65364472986405</v>
      </c>
      <c r="O205" s="9">
        <f t="shared" si="391"/>
        <v>25.464790894703253</v>
      </c>
      <c r="Q205" s="9">
        <f t="shared" si="413"/>
        <v>1.2566370614359172E-3</v>
      </c>
      <c r="R205" s="9">
        <f t="shared" si="414"/>
        <v>0.11309733552923255</v>
      </c>
      <c r="S205" s="9">
        <f t="shared" si="415"/>
        <v>1.0602875205865552E-3</v>
      </c>
      <c r="T205" s="9">
        <f t="shared" si="276"/>
        <v>0.1199156934732357</v>
      </c>
      <c r="U205" s="23">
        <f t="shared" si="416"/>
        <v>25.226226202571279</v>
      </c>
      <c r="V205" s="9">
        <f t="shared" si="417"/>
        <v>15.924104842515947</v>
      </c>
      <c r="W205" s="9">
        <f t="shared" si="418"/>
        <v>0.80381284389846119</v>
      </c>
      <c r="X205" s="9">
        <f t="shared" si="419"/>
        <v>0.79780501223416223</v>
      </c>
      <c r="Y205" s="9">
        <f t="shared" si="420"/>
        <v>100.53096491487339</v>
      </c>
      <c r="Z205" s="9">
        <f t="shared" si="421"/>
        <v>16.92941449166468</v>
      </c>
      <c r="AA205" s="9">
        <f t="shared" si="422"/>
        <v>0.75608048974772124</v>
      </c>
      <c r="AB205" s="9">
        <f t="shared" si="423"/>
        <v>1.5079644737231008</v>
      </c>
      <c r="AC205" s="9">
        <f t="shared" si="424"/>
        <v>8.4882636315677509</v>
      </c>
      <c r="AD205" s="9">
        <f t="shared" si="425"/>
        <v>17.049330185137919</v>
      </c>
      <c r="AE205" s="9">
        <f t="shared" si="426"/>
        <v>0.75076263178701863</v>
      </c>
      <c r="AH205" s="3">
        <f t="shared" si="427"/>
        <v>13.148003650744855</v>
      </c>
      <c r="AI205" s="3">
        <f t="shared" si="428"/>
        <v>18.318582636182793</v>
      </c>
      <c r="AJ205" s="3">
        <v>10000</v>
      </c>
      <c r="AK205" s="3">
        <f t="shared" si="429"/>
        <v>2000000</v>
      </c>
    </row>
    <row r="206" spans="1:38" x14ac:dyDescent="0.2">
      <c r="A206" s="2" t="s">
        <v>73</v>
      </c>
      <c r="B206" s="20">
        <v>0.04</v>
      </c>
      <c r="C206" s="1">
        <v>0.1</v>
      </c>
      <c r="D206" s="1">
        <v>14</v>
      </c>
      <c r="E206" s="1">
        <f t="shared" si="409"/>
        <v>9.8000000000000007</v>
      </c>
      <c r="F206" s="21">
        <f t="shared" si="410"/>
        <v>2000</v>
      </c>
      <c r="G206" s="3">
        <f t="shared" si="411"/>
        <v>10</v>
      </c>
      <c r="H206" s="3">
        <f t="shared" si="412"/>
        <v>200</v>
      </c>
      <c r="I206" s="29">
        <v>2.9430000000000001</v>
      </c>
      <c r="J206" s="29">
        <v>1.636E-2</v>
      </c>
      <c r="K206" s="26"/>
      <c r="L206" s="9">
        <f t="shared" si="388"/>
        <v>1.1891137195999999E-4</v>
      </c>
      <c r="M206" s="22">
        <f t="shared" si="389"/>
        <v>0.50265482457436694</v>
      </c>
      <c r="N206" s="9">
        <f t="shared" si="390"/>
        <v>8.2414321174400165</v>
      </c>
      <c r="O206" s="9">
        <f t="shared" si="391"/>
        <v>19.496480528757179</v>
      </c>
      <c r="Q206" s="9">
        <f t="shared" si="413"/>
        <v>1.2566370614359172E-3</v>
      </c>
      <c r="R206" s="9">
        <f t="shared" si="414"/>
        <v>0.11309733552923255</v>
      </c>
      <c r="S206" s="9">
        <f t="shared" si="415"/>
        <v>1.0602875205865552E-3</v>
      </c>
      <c r="T206" s="9">
        <f t="shared" si="276"/>
        <v>0.1199156934732357</v>
      </c>
      <c r="U206" s="23">
        <f t="shared" si="416"/>
        <v>19.257915836625205</v>
      </c>
      <c r="V206" s="9">
        <f t="shared" si="417"/>
        <v>13.313818338501259</v>
      </c>
      <c r="W206" s="9">
        <f t="shared" si="418"/>
        <v>0.73607734091279409</v>
      </c>
      <c r="X206" s="9">
        <f t="shared" si="419"/>
        <v>0.72950677575381428</v>
      </c>
      <c r="Y206" s="9">
        <f t="shared" si="420"/>
        <v>100.53096491487339</v>
      </c>
      <c r="Z206" s="9">
        <f t="shared" si="421"/>
        <v>14.319127987649992</v>
      </c>
      <c r="AA206" s="9">
        <f t="shared" si="422"/>
        <v>0.68439921819627125</v>
      </c>
      <c r="AB206" s="9">
        <f t="shared" si="423"/>
        <v>1.5079644737231008</v>
      </c>
      <c r="AC206" s="9">
        <f t="shared" si="424"/>
        <v>6.4988268429190601</v>
      </c>
      <c r="AD206" s="9">
        <f t="shared" si="425"/>
        <v>14.439043681123227</v>
      </c>
      <c r="AE206" s="9">
        <f t="shared" si="426"/>
        <v>0.6787153094364522</v>
      </c>
      <c r="AH206" s="3">
        <f t="shared" si="427"/>
        <v>13.148003650744855</v>
      </c>
      <c r="AI206" s="3">
        <f t="shared" si="428"/>
        <v>18.318582636182793</v>
      </c>
      <c r="AJ206" s="3">
        <v>10000</v>
      </c>
      <c r="AK206" s="3">
        <f t="shared" si="429"/>
        <v>2000000</v>
      </c>
    </row>
    <row r="207" spans="1:38" x14ac:dyDescent="0.2">
      <c r="A207" s="2" t="s">
        <v>74</v>
      </c>
      <c r="B207" s="20">
        <v>0.04</v>
      </c>
      <c r="C207" s="1">
        <v>0.1</v>
      </c>
      <c r="D207" s="1">
        <v>12</v>
      </c>
      <c r="E207" s="1">
        <f t="shared" si="409"/>
        <v>7.2000000000000011</v>
      </c>
      <c r="F207" s="21">
        <f t="shared" si="410"/>
        <v>2000</v>
      </c>
      <c r="G207" s="3">
        <f t="shared" si="411"/>
        <v>10</v>
      </c>
      <c r="H207" s="3">
        <f t="shared" si="412"/>
        <v>200</v>
      </c>
      <c r="I207" s="29">
        <v>2.347</v>
      </c>
      <c r="J207" s="29">
        <v>1.474E-2</v>
      </c>
      <c r="K207" s="26"/>
      <c r="L207" s="9">
        <f t="shared" si="388"/>
        <v>8.8953145879999988E-5</v>
      </c>
      <c r="M207" s="22">
        <f t="shared" si="389"/>
        <v>0.50265482457436694</v>
      </c>
      <c r="N207" s="9">
        <f t="shared" si="390"/>
        <v>8.0941488114574174</v>
      </c>
      <c r="O207" s="9">
        <f t="shared" si="391"/>
        <v>14.323944878270582</v>
      </c>
      <c r="Q207" s="9">
        <f t="shared" si="413"/>
        <v>1.2566370614359172E-3</v>
      </c>
      <c r="R207" s="9">
        <f t="shared" si="414"/>
        <v>0.11309733552923255</v>
      </c>
      <c r="S207" s="9">
        <f t="shared" si="415"/>
        <v>1.0602875205865552E-3</v>
      </c>
      <c r="T207" s="9">
        <f t="shared" si="276"/>
        <v>0.1199156934732357</v>
      </c>
      <c r="U207" s="23">
        <f t="shared" si="416"/>
        <v>14.085380186138606</v>
      </c>
      <c r="V207" s="9">
        <f t="shared" si="417"/>
        <v>10.617577859484355</v>
      </c>
      <c r="W207" s="9">
        <f t="shared" si="418"/>
        <v>0.67812076306730007</v>
      </c>
      <c r="X207" s="9">
        <f t="shared" si="419"/>
        <v>0.67054755045853287</v>
      </c>
      <c r="Y207" s="9">
        <f t="shared" si="420"/>
        <v>100.53096491487339</v>
      </c>
      <c r="Z207" s="9">
        <f t="shared" si="421"/>
        <v>11.622887508633088</v>
      </c>
      <c r="AA207" s="9">
        <f t="shared" si="422"/>
        <v>0.61946740813348533</v>
      </c>
      <c r="AB207" s="9">
        <f t="shared" si="423"/>
        <v>1.5079644737231008</v>
      </c>
      <c r="AC207" s="9">
        <f t="shared" si="424"/>
        <v>4.7746482927568605</v>
      </c>
      <c r="AD207" s="9">
        <f t="shared" si="425"/>
        <v>11.742803202106323</v>
      </c>
      <c r="AE207" s="9">
        <f t="shared" si="426"/>
        <v>0.61314150259356526</v>
      </c>
      <c r="AH207" s="3">
        <f t="shared" si="427"/>
        <v>13.148003650744855</v>
      </c>
      <c r="AI207" s="3">
        <f t="shared" si="428"/>
        <v>18.318582636182793</v>
      </c>
      <c r="AJ207" s="3">
        <v>10000</v>
      </c>
      <c r="AK207" s="3">
        <f t="shared" si="429"/>
        <v>2000000</v>
      </c>
    </row>
    <row r="208" spans="1:38" x14ac:dyDescent="0.2">
      <c r="A208" s="2" t="s">
        <v>75</v>
      </c>
      <c r="B208" s="20">
        <v>0.04</v>
      </c>
      <c r="C208" s="1">
        <v>0.1</v>
      </c>
      <c r="D208" s="1">
        <v>10</v>
      </c>
      <c r="E208" s="1">
        <f t="shared" si="409"/>
        <v>5</v>
      </c>
      <c r="F208" s="21">
        <f t="shared" si="410"/>
        <v>2000</v>
      </c>
      <c r="G208" s="3">
        <f t="shared" si="411"/>
        <v>10</v>
      </c>
      <c r="H208" s="3">
        <f t="shared" si="412"/>
        <v>200</v>
      </c>
      <c r="I208" s="29">
        <v>1.8089999999999999</v>
      </c>
      <c r="J208" s="29">
        <v>1.302E-2</v>
      </c>
      <c r="K208" s="26"/>
      <c r="L208" s="9">
        <f t="shared" si="388"/>
        <v>6.1910317640000005E-5</v>
      </c>
      <c r="M208" s="22">
        <f t="shared" si="389"/>
        <v>0.50265482457436694</v>
      </c>
      <c r="N208" s="9">
        <f t="shared" si="390"/>
        <v>8.0761982664574816</v>
      </c>
      <c r="O208" s="9">
        <f t="shared" si="391"/>
        <v>9.9471839432434574</v>
      </c>
      <c r="Q208" s="9">
        <f t="shared" si="413"/>
        <v>1.2566370614359172E-3</v>
      </c>
      <c r="R208" s="9">
        <f t="shared" si="414"/>
        <v>0.11309733552923255</v>
      </c>
      <c r="S208" s="9">
        <f t="shared" si="415"/>
        <v>1.0602875205865552E-3</v>
      </c>
      <c r="T208" s="9">
        <f t="shared" ref="T208:T287" si="430">R208*S208*1000</f>
        <v>0.1199156934732357</v>
      </c>
      <c r="U208" s="23">
        <f t="shared" si="416"/>
        <v>9.7086192511114824</v>
      </c>
      <c r="V208" s="9">
        <f t="shared" si="417"/>
        <v>8.1837231988952688</v>
      </c>
      <c r="W208" s="9">
        <f t="shared" si="418"/>
        <v>0.61096885592061034</v>
      </c>
      <c r="X208" s="9">
        <f t="shared" si="419"/>
        <v>0.60214564539834126</v>
      </c>
      <c r="Y208" s="9">
        <f t="shared" si="420"/>
        <v>100.53096491487339</v>
      </c>
      <c r="Z208" s="9">
        <f t="shared" si="421"/>
        <v>9.1890328480440022</v>
      </c>
      <c r="AA208" s="9">
        <f t="shared" si="422"/>
        <v>0.54412690461372237</v>
      </c>
      <c r="AB208" s="9">
        <f t="shared" si="423"/>
        <v>1.5079644737231008</v>
      </c>
      <c r="AC208" s="9">
        <f t="shared" si="424"/>
        <v>3.3157279810811526</v>
      </c>
      <c r="AD208" s="9">
        <f t="shared" si="425"/>
        <v>9.3089485415172373</v>
      </c>
      <c r="AE208" s="9">
        <f t="shared" si="426"/>
        <v>0.53711758934968457</v>
      </c>
      <c r="AH208" s="3">
        <f t="shared" si="427"/>
        <v>13.148003650744855</v>
      </c>
      <c r="AI208" s="3">
        <f t="shared" si="428"/>
        <v>18.318582636182793</v>
      </c>
      <c r="AJ208" s="3">
        <v>10000</v>
      </c>
      <c r="AK208" s="3">
        <f t="shared" si="429"/>
        <v>2000000</v>
      </c>
    </row>
    <row r="209" spans="1:38" x14ac:dyDescent="0.2">
      <c r="A209" s="2" t="s">
        <v>76</v>
      </c>
      <c r="B209" s="20">
        <v>0.04</v>
      </c>
      <c r="C209" s="1">
        <v>0.1</v>
      </c>
      <c r="D209" s="1">
        <v>8</v>
      </c>
      <c r="E209" s="1">
        <f t="shared" si="409"/>
        <v>3.2</v>
      </c>
      <c r="F209" s="21">
        <f t="shared" si="410"/>
        <v>2000</v>
      </c>
      <c r="G209" s="3">
        <f t="shared" si="411"/>
        <v>10</v>
      </c>
      <c r="H209" s="3">
        <f t="shared" si="412"/>
        <v>200</v>
      </c>
      <c r="I209" s="29">
        <v>1.3879999999999999</v>
      </c>
      <c r="J209" s="29">
        <v>1.1259999999999999E-2</v>
      </c>
      <c r="K209" s="26"/>
      <c r="L209" s="9">
        <f t="shared" si="388"/>
        <v>4.0748550559999998E-5</v>
      </c>
      <c r="M209" s="22">
        <f t="shared" si="389"/>
        <v>0.50265482457436694</v>
      </c>
      <c r="N209" s="9">
        <f t="shared" si="390"/>
        <v>7.8530400616045872</v>
      </c>
      <c r="O209" s="9">
        <f t="shared" si="391"/>
        <v>6.3661977236758132</v>
      </c>
      <c r="Q209" s="9">
        <f t="shared" si="413"/>
        <v>1.2566370614359172E-3</v>
      </c>
      <c r="R209" s="9">
        <f t="shared" si="414"/>
        <v>0.11309733552923255</v>
      </c>
      <c r="S209" s="9">
        <f t="shared" si="415"/>
        <v>1.0602875205865552E-3</v>
      </c>
      <c r="T209" s="9">
        <f t="shared" si="430"/>
        <v>0.1199156934732357</v>
      </c>
      <c r="U209" s="23">
        <f t="shared" si="416"/>
        <v>6.127633031543839</v>
      </c>
      <c r="V209" s="9">
        <f t="shared" si="417"/>
        <v>6.2791640685829924</v>
      </c>
      <c r="W209" s="9">
        <f t="shared" si="418"/>
        <v>0.50962197595867864</v>
      </c>
      <c r="X209" s="9">
        <f t="shared" si="419"/>
        <v>0.50007190392822021</v>
      </c>
      <c r="Y209" s="9">
        <f t="shared" si="420"/>
        <v>100.53096491487339</v>
      </c>
      <c r="Z209" s="9">
        <f t="shared" si="421"/>
        <v>7.2844737177317267</v>
      </c>
      <c r="AA209" s="9">
        <f t="shared" si="422"/>
        <v>0.43929048603890508</v>
      </c>
      <c r="AB209" s="9">
        <f t="shared" si="423"/>
        <v>1.5079644737231008</v>
      </c>
      <c r="AC209" s="9">
        <f t="shared" si="424"/>
        <v>2.1220659078919377</v>
      </c>
      <c r="AD209" s="9">
        <f t="shared" si="425"/>
        <v>7.4043894112049617</v>
      </c>
      <c r="AE209" s="9">
        <f t="shared" si="426"/>
        <v>0.43217608127923196</v>
      </c>
      <c r="AH209" s="3">
        <f t="shared" si="427"/>
        <v>13.148003650744855</v>
      </c>
      <c r="AI209" s="3">
        <f t="shared" si="428"/>
        <v>18.318582636182793</v>
      </c>
      <c r="AJ209" s="3">
        <v>10000</v>
      </c>
      <c r="AK209" s="3">
        <f t="shared" si="429"/>
        <v>2000000</v>
      </c>
    </row>
    <row r="210" spans="1:38" x14ac:dyDescent="0.2">
      <c r="A210" s="2" t="s">
        <v>77</v>
      </c>
      <c r="B210" s="20">
        <v>0.04</v>
      </c>
      <c r="C210" s="1">
        <v>0.1</v>
      </c>
      <c r="D210" s="1">
        <v>6</v>
      </c>
      <c r="E210" s="1">
        <f t="shared" si="409"/>
        <v>1.8000000000000003</v>
      </c>
      <c r="F210" s="21">
        <f t="shared" si="410"/>
        <v>2000</v>
      </c>
      <c r="G210" s="3">
        <f t="shared" si="411"/>
        <v>10</v>
      </c>
      <c r="H210" s="3">
        <f t="shared" si="412"/>
        <v>200</v>
      </c>
      <c r="I210" s="29">
        <v>1.0940000000000001</v>
      </c>
      <c r="J210" s="29">
        <v>1.132E-2</v>
      </c>
      <c r="K210" s="26"/>
      <c r="L210" s="9">
        <f t="shared" si="388"/>
        <v>2.5970499440000005E-5</v>
      </c>
      <c r="M210" s="22">
        <f t="shared" si="389"/>
        <v>0.50265482457436694</v>
      </c>
      <c r="N210" s="9">
        <f t="shared" si="390"/>
        <v>6.9309410246751879</v>
      </c>
      <c r="O210" s="9">
        <f t="shared" si="391"/>
        <v>3.5809862195676456</v>
      </c>
      <c r="Q210" s="9">
        <f t="shared" si="413"/>
        <v>1.2566370614359172E-3</v>
      </c>
      <c r="R210" s="9">
        <f t="shared" si="414"/>
        <v>0.11309733552923255</v>
      </c>
      <c r="S210" s="9">
        <f t="shared" si="415"/>
        <v>1.0602875205865552E-3</v>
      </c>
      <c r="T210" s="9">
        <f t="shared" si="430"/>
        <v>0.1199156934732357</v>
      </c>
      <c r="U210" s="23">
        <f t="shared" si="416"/>
        <v>3.3424215274356706</v>
      </c>
      <c r="V210" s="9">
        <f t="shared" si="417"/>
        <v>4.9491394027592186</v>
      </c>
      <c r="W210" s="9">
        <f t="shared" si="418"/>
        <v>0.36369959573102217</v>
      </c>
      <c r="X210" s="9">
        <f t="shared" si="419"/>
        <v>0.35509576554767369</v>
      </c>
      <c r="Y210" s="9">
        <f t="shared" si="420"/>
        <v>100.53096491487339</v>
      </c>
      <c r="Z210" s="9">
        <f t="shared" si="421"/>
        <v>5.954449051907952</v>
      </c>
      <c r="AA210" s="9">
        <f t="shared" si="422"/>
        <v>0.30229497041766373</v>
      </c>
      <c r="AB210" s="9">
        <f t="shared" si="423"/>
        <v>1.5079644737231008</v>
      </c>
      <c r="AC210" s="9">
        <f t="shared" si="424"/>
        <v>1.1936620731892151</v>
      </c>
      <c r="AD210" s="9">
        <f t="shared" si="425"/>
        <v>6.0743647453811889</v>
      </c>
      <c r="AE210" s="9">
        <f t="shared" si="426"/>
        <v>0.29632728284363891</v>
      </c>
      <c r="AH210" s="3">
        <f t="shared" si="427"/>
        <v>13.148003650744855</v>
      </c>
      <c r="AI210" s="3">
        <f t="shared" si="428"/>
        <v>18.318582636182793</v>
      </c>
      <c r="AJ210" s="3">
        <v>10000</v>
      </c>
      <c r="AK210" s="3">
        <f t="shared" si="429"/>
        <v>2000000</v>
      </c>
    </row>
    <row r="211" spans="1:38" x14ac:dyDescent="0.2">
      <c r="A211" s="2" t="s">
        <v>78</v>
      </c>
      <c r="B211" s="20">
        <v>0.04</v>
      </c>
      <c r="C211" s="1">
        <v>0.1</v>
      </c>
      <c r="D211" s="1">
        <v>4</v>
      </c>
      <c r="E211" s="1">
        <f t="shared" si="409"/>
        <v>0.8</v>
      </c>
      <c r="F211" s="21">
        <f t="shared" si="410"/>
        <v>2000</v>
      </c>
      <c r="G211" s="3">
        <f t="shared" si="411"/>
        <v>10</v>
      </c>
      <c r="H211" s="3">
        <f t="shared" si="412"/>
        <v>200</v>
      </c>
      <c r="I211" s="29">
        <v>0.81100000000000005</v>
      </c>
      <c r="J211" s="29">
        <v>1.1900000000000001E-2</v>
      </c>
      <c r="K211" s="26"/>
      <c r="L211" s="9" t="str">
        <f t="shared" si="388"/>
        <v/>
      </c>
      <c r="M211" s="22">
        <f t="shared" si="389"/>
        <v>0.50265482457436694</v>
      </c>
      <c r="N211" s="9" t="e">
        <f t="shared" si="390"/>
        <v>#VALUE!</v>
      </c>
      <c r="O211" s="9">
        <f t="shared" si="391"/>
        <v>1.5915494309189533</v>
      </c>
      <c r="Q211" s="9">
        <f t="shared" si="413"/>
        <v>1.2566370614359172E-3</v>
      </c>
      <c r="R211" s="9">
        <f t="shared" si="414"/>
        <v>0.11309733552923255</v>
      </c>
      <c r="S211" s="9">
        <f t="shared" si="415"/>
        <v>1.0602875205865552E-3</v>
      </c>
      <c r="T211" s="9">
        <f t="shared" si="430"/>
        <v>0.1199156934732357</v>
      </c>
      <c r="U211" s="23">
        <f t="shared" si="416"/>
        <v>1.3529847387869784</v>
      </c>
      <c r="V211" s="9">
        <f t="shared" si="417"/>
        <v>3.6688775645683052</v>
      </c>
      <c r="W211" s="9">
        <f t="shared" si="418"/>
        <v>0.21805033989847281</v>
      </c>
      <c r="X211" s="9">
        <f t="shared" si="419"/>
        <v>0.21114902437657071</v>
      </c>
      <c r="Y211" s="9">
        <f t="shared" si="420"/>
        <v>100.53096491487339</v>
      </c>
      <c r="Z211" s="9">
        <f t="shared" si="421"/>
        <v>4.6741872137170386</v>
      </c>
      <c r="AA211" s="9">
        <f t="shared" si="422"/>
        <v>0.17115275093224575</v>
      </c>
      <c r="AB211" s="9">
        <f t="shared" si="423"/>
        <v>1.5079644737231008</v>
      </c>
      <c r="AC211" s="9">
        <f t="shared" si="424"/>
        <v>0.53051647697298443</v>
      </c>
      <c r="AD211" s="9">
        <f t="shared" si="425"/>
        <v>4.7941029071902745</v>
      </c>
      <c r="AE211" s="9">
        <f t="shared" si="426"/>
        <v>0.16687167870346439</v>
      </c>
      <c r="AH211" s="3">
        <f t="shared" si="427"/>
        <v>13.148003650744855</v>
      </c>
      <c r="AI211" s="3">
        <f t="shared" si="428"/>
        <v>18.318582636182793</v>
      </c>
      <c r="AJ211" s="3">
        <v>10000</v>
      </c>
      <c r="AK211" s="3">
        <f t="shared" si="429"/>
        <v>2000000</v>
      </c>
    </row>
    <row r="212" spans="1:38" x14ac:dyDescent="0.2">
      <c r="A212" s="7"/>
      <c r="B212" s="6"/>
      <c r="C212" s="6"/>
      <c r="D212" s="6"/>
      <c r="E212" s="6"/>
      <c r="F212" s="6"/>
      <c r="G212" s="6"/>
      <c r="H212" s="6"/>
      <c r="I212" s="29"/>
      <c r="L212" s="9" t="str">
        <f t="shared" si="388"/>
        <v/>
      </c>
      <c r="M212" s="22" t="str">
        <f t="shared" si="389"/>
        <v/>
      </c>
      <c r="N212" s="9" t="str">
        <f t="shared" si="390"/>
        <v/>
      </c>
      <c r="O212" s="9" t="str">
        <f t="shared" si="391"/>
        <v/>
      </c>
      <c r="Q212" s="9"/>
      <c r="R212" s="9"/>
      <c r="S212" s="9"/>
      <c r="T212" s="9"/>
      <c r="U212" s="23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I212" s="9"/>
      <c r="AJ212" s="3"/>
      <c r="AK212" s="3"/>
      <c r="AL212" s="9" t="str">
        <f>IF(J212&gt;0,D212/#REF!/J212,"")</f>
        <v/>
      </c>
    </row>
    <row r="213" spans="1:38" x14ac:dyDescent="0.2">
      <c r="A213" s="6" t="s">
        <v>22</v>
      </c>
      <c r="B213" s="6" t="s">
        <v>19</v>
      </c>
      <c r="C213" s="6" t="s">
        <v>20</v>
      </c>
      <c r="D213" s="6" t="s">
        <v>1</v>
      </c>
      <c r="E213" s="6"/>
      <c r="F213" s="6" t="s">
        <v>11</v>
      </c>
      <c r="G213" s="6" t="s">
        <v>4</v>
      </c>
      <c r="H213" s="6" t="s">
        <v>15</v>
      </c>
      <c r="I213" s="29" t="s">
        <v>5</v>
      </c>
      <c r="L213" s="9" t="str">
        <f t="shared" si="388"/>
        <v/>
      </c>
      <c r="M213" s="22" t="str">
        <f t="shared" si="389"/>
        <v/>
      </c>
      <c r="N213" s="9" t="str">
        <f t="shared" si="390"/>
        <v/>
      </c>
      <c r="O213" s="9" t="str">
        <f t="shared" si="391"/>
        <v/>
      </c>
      <c r="Q213" s="9"/>
      <c r="R213" s="9"/>
      <c r="S213" s="9"/>
      <c r="T213" s="9"/>
      <c r="U213" s="23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I213" s="9"/>
      <c r="AJ213" s="3"/>
      <c r="AK213" s="3"/>
      <c r="AL213" s="9" t="str">
        <f>IF(J213&gt;0,D213/#REF!/J213,"")</f>
        <v/>
      </c>
    </row>
    <row r="214" spans="1:38" x14ac:dyDescent="0.2">
      <c r="A214" s="6"/>
      <c r="B214" s="6"/>
      <c r="C214" s="6"/>
      <c r="D214" s="6"/>
      <c r="E214" s="6"/>
      <c r="F214" s="11" t="s">
        <v>17</v>
      </c>
      <c r="G214" s="6"/>
      <c r="H214" s="6"/>
      <c r="I214" s="29"/>
      <c r="L214" s="9" t="str">
        <f t="shared" si="388"/>
        <v/>
      </c>
      <c r="M214" s="22" t="str">
        <f t="shared" si="389"/>
        <v/>
      </c>
      <c r="N214" s="9" t="str">
        <f t="shared" si="390"/>
        <v/>
      </c>
      <c r="O214" s="9" t="str">
        <f t="shared" si="391"/>
        <v/>
      </c>
      <c r="Q214" s="9"/>
      <c r="R214" s="9"/>
      <c r="S214" s="9"/>
      <c r="T214" s="9"/>
      <c r="U214" s="23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I214" s="9"/>
      <c r="AJ214" s="3"/>
      <c r="AK214" s="3"/>
      <c r="AL214" s="9" t="str">
        <f>IF(J214&gt;0,D214/#REF!/J214,"")</f>
        <v/>
      </c>
    </row>
    <row r="215" spans="1:38" s="9" customFormat="1" x14ac:dyDescent="0.2">
      <c r="A215" s="2">
        <v>91</v>
      </c>
      <c r="B215" s="20">
        <v>0.04</v>
      </c>
      <c r="C215" s="3">
        <v>0.5</v>
      </c>
      <c r="D215" s="3">
        <v>20</v>
      </c>
      <c r="E215" s="3">
        <f t="shared" ref="E215:E223" si="431">0.5*C215*D215*D215</f>
        <v>100</v>
      </c>
      <c r="F215" s="21">
        <f t="shared" ref="F215:F223" si="432">AK215/1000</f>
        <v>10000</v>
      </c>
      <c r="G215" s="3">
        <f t="shared" ref="G215:G223" si="433">AJ215/1000</f>
        <v>50</v>
      </c>
      <c r="H215" s="3">
        <f t="shared" ref="H215:H223" si="434">AK215/AJ215</f>
        <v>200</v>
      </c>
      <c r="I215" s="29">
        <v>5.4180000000000001</v>
      </c>
      <c r="J215" s="29">
        <v>1.95E-2</v>
      </c>
      <c r="K215" s="26"/>
      <c r="L215" s="9">
        <f t="shared" si="388"/>
        <v>2.4331843496000003E-4</v>
      </c>
      <c r="M215" s="22">
        <f t="shared" si="389"/>
        <v>2.5132741228718349</v>
      </c>
      <c r="N215" s="9">
        <f t="shared" si="390"/>
        <v>8.219681341978001</v>
      </c>
      <c r="O215" s="9">
        <f t="shared" si="391"/>
        <v>39.78873577297383</v>
      </c>
      <c r="Q215" s="9">
        <f t="shared" ref="Q215:Q223" si="435">PI()*B215^2/4</f>
        <v>1.2566370614359172E-3</v>
      </c>
      <c r="R215" s="9">
        <f t="shared" ref="R215:R223" si="436">9*G215*Q215</f>
        <v>0.56548667764616278</v>
      </c>
      <c r="S215" s="9">
        <f t="shared" ref="S215:S223" si="437">0.75*R215/(F215*B215)</f>
        <v>1.0602875205865552E-3</v>
      </c>
      <c r="T215" s="9">
        <f t="shared" si="430"/>
        <v>0.59957846736617859</v>
      </c>
      <c r="U215" s="23">
        <f t="shared" ref="U215:U223" si="438">(E215-T215)/M215</f>
        <v>39.550171080841857</v>
      </c>
      <c r="V215" s="9">
        <f t="shared" ref="V215:V223" si="439">9*PI()*B215^3*I215*G215*1000/4</f>
        <v>122.55227277947643</v>
      </c>
      <c r="W215" s="9">
        <f t="shared" ref="W215:W223" si="440">E215/V215</f>
        <v>0.8159783391364962</v>
      </c>
      <c r="X215" s="9">
        <f t="shared" ref="X215:X223" si="441">E215/(V215+T215)</f>
        <v>0.81200565795444202</v>
      </c>
      <c r="Y215" s="9">
        <f t="shared" ref="Y215:Y223" si="442">1000*F215*PI()*B215^3/4</f>
        <v>502.65482457436701</v>
      </c>
      <c r="Z215" s="9">
        <f t="shared" ref="Z215:Z223" si="443">V215+$AG$2*Y215</f>
        <v>127.57882102522009</v>
      </c>
      <c r="AA215" s="9">
        <f t="shared" ref="AA215:AA223" si="444">E215/Z215</f>
        <v>0.78382915907517092</v>
      </c>
      <c r="AB215" s="9">
        <f t="shared" ref="AB215:AB223" si="445">M215+$AG$2*Y215</f>
        <v>7.5398223686155053</v>
      </c>
      <c r="AC215" s="9">
        <f t="shared" ref="AC215:AC223" si="446">E215/AB215</f>
        <v>13.262911924324609</v>
      </c>
      <c r="AD215" s="9">
        <f t="shared" ref="AD215:AD223" si="447">V215+T215+$AG$2*Y215</f>
        <v>128.17839949258627</v>
      </c>
      <c r="AE215" s="9">
        <f t="shared" ref="AE215:AE223" si="448">E215/AD215</f>
        <v>0.78016265139731222</v>
      </c>
      <c r="AH215" s="3">
        <f t="shared" ref="AH215:AH223" si="449">IF(AK215&gt;0,(AK215*0.17287/2000)^0.5,"")</f>
        <v>29.399829931480898</v>
      </c>
      <c r="AI215" s="3">
        <f t="shared" ref="AI215:AI223" si="450">IF(AK215&gt;0,(AK215/2.98/2000)^0.5,"")</f>
        <v>40.961596025952026</v>
      </c>
      <c r="AJ215" s="3">
        <v>50000</v>
      </c>
      <c r="AK215" s="3">
        <f t="shared" ref="AK215:AK223" si="451">IF(AJ215&gt;0,200*AJ215,"")</f>
        <v>10000000</v>
      </c>
    </row>
    <row r="216" spans="1:38" x14ac:dyDescent="0.2">
      <c r="A216" s="2">
        <v>92</v>
      </c>
      <c r="B216" s="20">
        <v>0.04</v>
      </c>
      <c r="C216" s="1">
        <v>0.5</v>
      </c>
      <c r="D216" s="1">
        <v>18</v>
      </c>
      <c r="E216" s="1">
        <f t="shared" si="431"/>
        <v>81</v>
      </c>
      <c r="F216" s="21">
        <f t="shared" si="432"/>
        <v>10000</v>
      </c>
      <c r="G216" s="3">
        <f t="shared" si="433"/>
        <v>50</v>
      </c>
      <c r="H216" s="3">
        <f t="shared" si="434"/>
        <v>200</v>
      </c>
      <c r="I216" s="29">
        <v>4.6459999999999999</v>
      </c>
      <c r="J216" s="29">
        <v>1.874E-2</v>
      </c>
      <c r="K216" s="26"/>
      <c r="L216" s="9">
        <f t="shared" si="388"/>
        <v>2.0451348440000001E-4</v>
      </c>
      <c r="M216" s="22">
        <f t="shared" si="389"/>
        <v>2.5132741228718349</v>
      </c>
      <c r="N216" s="9">
        <f t="shared" si="390"/>
        <v>7.9212380775416484</v>
      </c>
      <c r="O216" s="9">
        <f t="shared" si="391"/>
        <v>32.228875976108803</v>
      </c>
      <c r="Q216" s="9">
        <f t="shared" si="435"/>
        <v>1.2566370614359172E-3</v>
      </c>
      <c r="R216" s="9">
        <f t="shared" si="436"/>
        <v>0.56548667764616278</v>
      </c>
      <c r="S216" s="9">
        <f t="shared" si="437"/>
        <v>1.0602875205865552E-3</v>
      </c>
      <c r="T216" s="9">
        <f t="shared" si="430"/>
        <v>0.59957846736617859</v>
      </c>
      <c r="U216" s="23">
        <f t="shared" si="438"/>
        <v>31.99031128397683</v>
      </c>
      <c r="V216" s="9">
        <f t="shared" si="439"/>
        <v>105.09004417376292</v>
      </c>
      <c r="W216" s="9">
        <f t="shared" si="440"/>
        <v>0.77076758923109001</v>
      </c>
      <c r="X216" s="9">
        <f t="shared" si="441"/>
        <v>0.76639501566806489</v>
      </c>
      <c r="Y216" s="9">
        <f t="shared" si="442"/>
        <v>502.65482457436701</v>
      </c>
      <c r="Z216" s="9">
        <f t="shared" si="443"/>
        <v>110.11659241950659</v>
      </c>
      <c r="AA216" s="9">
        <f t="shared" si="444"/>
        <v>0.73558396804922621</v>
      </c>
      <c r="AB216" s="9">
        <f t="shared" si="445"/>
        <v>7.5398223686155053</v>
      </c>
      <c r="AC216" s="9">
        <f t="shared" si="446"/>
        <v>10.742958658702934</v>
      </c>
      <c r="AD216" s="9">
        <f t="shared" si="447"/>
        <v>110.71617088687276</v>
      </c>
      <c r="AE216" s="9">
        <f t="shared" si="448"/>
        <v>0.73160044599775709</v>
      </c>
      <c r="AH216" s="3">
        <f t="shared" si="449"/>
        <v>29.399829931480898</v>
      </c>
      <c r="AI216" s="3">
        <f t="shared" si="450"/>
        <v>40.961596025952026</v>
      </c>
      <c r="AJ216" s="3">
        <v>50000</v>
      </c>
      <c r="AK216" s="3">
        <f t="shared" si="451"/>
        <v>10000000</v>
      </c>
    </row>
    <row r="217" spans="1:38" x14ac:dyDescent="0.2">
      <c r="A217" s="2">
        <v>93</v>
      </c>
      <c r="B217" s="20">
        <v>0.04</v>
      </c>
      <c r="C217" s="1">
        <v>0.5</v>
      </c>
      <c r="D217" s="1">
        <v>16</v>
      </c>
      <c r="E217" s="1">
        <f t="shared" si="431"/>
        <v>64</v>
      </c>
      <c r="F217" s="21">
        <f t="shared" si="432"/>
        <v>10000</v>
      </c>
      <c r="G217" s="3">
        <f t="shared" si="433"/>
        <v>50</v>
      </c>
      <c r="H217" s="3">
        <f t="shared" si="434"/>
        <v>200</v>
      </c>
      <c r="I217" s="29">
        <v>3.91</v>
      </c>
      <c r="J217" s="29">
        <v>1.7600000000000001E-2</v>
      </c>
      <c r="K217" s="26"/>
      <c r="L217" s="9">
        <f t="shared" si="388"/>
        <v>1.6751809112000002E-4</v>
      </c>
      <c r="M217" s="22">
        <f t="shared" si="389"/>
        <v>2.5132741228718349</v>
      </c>
      <c r="N217" s="9">
        <f t="shared" si="390"/>
        <v>7.6409657693811939</v>
      </c>
      <c r="O217" s="9">
        <f t="shared" si="391"/>
        <v>25.464790894703249</v>
      </c>
      <c r="Q217" s="9">
        <f t="shared" si="435"/>
        <v>1.2566370614359172E-3</v>
      </c>
      <c r="R217" s="9">
        <f t="shared" si="436"/>
        <v>0.56548667764616278</v>
      </c>
      <c r="S217" s="9">
        <f t="shared" si="437"/>
        <v>1.0602875205865552E-3</v>
      </c>
      <c r="T217" s="9">
        <f t="shared" si="430"/>
        <v>0.59957846736617859</v>
      </c>
      <c r="U217" s="23">
        <f t="shared" si="438"/>
        <v>25.226226202571276</v>
      </c>
      <c r="V217" s="9">
        <f t="shared" si="439"/>
        <v>88.442116383859869</v>
      </c>
      <c r="W217" s="9">
        <f t="shared" si="440"/>
        <v>0.7236371382410699</v>
      </c>
      <c r="X217" s="9">
        <f t="shared" si="441"/>
        <v>0.71876439579158313</v>
      </c>
      <c r="Y217" s="9">
        <f t="shared" si="442"/>
        <v>502.65482457436701</v>
      </c>
      <c r="Z217" s="9">
        <f t="shared" si="443"/>
        <v>93.468664629603538</v>
      </c>
      <c r="AA217" s="9">
        <f t="shared" si="444"/>
        <v>0.68472145454969757</v>
      </c>
      <c r="AB217" s="9">
        <f t="shared" si="445"/>
        <v>7.5398223686155053</v>
      </c>
      <c r="AC217" s="9">
        <f t="shared" si="446"/>
        <v>8.4882636315677491</v>
      </c>
      <c r="AD217" s="9">
        <f t="shared" si="447"/>
        <v>94.068243096969709</v>
      </c>
      <c r="AE217" s="9">
        <f t="shared" si="448"/>
        <v>0.68035713108860729</v>
      </c>
      <c r="AH217" s="3">
        <f t="shared" si="449"/>
        <v>29.399829931480898</v>
      </c>
      <c r="AI217" s="3">
        <f t="shared" si="450"/>
        <v>40.961596025952026</v>
      </c>
      <c r="AJ217" s="3">
        <v>50000</v>
      </c>
      <c r="AK217" s="3">
        <f t="shared" si="451"/>
        <v>10000000</v>
      </c>
    </row>
    <row r="218" spans="1:38" x14ac:dyDescent="0.2">
      <c r="A218" s="2">
        <v>94</v>
      </c>
      <c r="B218" s="20">
        <v>0.04</v>
      </c>
      <c r="C218" s="1">
        <v>0.5</v>
      </c>
      <c r="D218" s="1">
        <v>14</v>
      </c>
      <c r="E218" s="1">
        <f t="shared" si="431"/>
        <v>49</v>
      </c>
      <c r="F218" s="21">
        <f t="shared" si="432"/>
        <v>10000</v>
      </c>
      <c r="G218" s="3">
        <f t="shared" si="433"/>
        <v>50</v>
      </c>
      <c r="H218" s="3">
        <f t="shared" si="434"/>
        <v>200</v>
      </c>
      <c r="I218" s="29">
        <v>3.23</v>
      </c>
      <c r="J218" s="29">
        <v>1.644E-2</v>
      </c>
      <c r="K218" s="26"/>
      <c r="L218" s="9">
        <f t="shared" si="388"/>
        <v>1.3333756471999998E-4</v>
      </c>
      <c r="M218" s="22">
        <f t="shared" si="389"/>
        <v>2.5132741228718349</v>
      </c>
      <c r="N218" s="9">
        <f t="shared" si="390"/>
        <v>7.3497667522122123</v>
      </c>
      <c r="O218" s="9">
        <f t="shared" si="391"/>
        <v>19.496480528757175</v>
      </c>
      <c r="Q218" s="9">
        <f t="shared" si="435"/>
        <v>1.2566370614359172E-3</v>
      </c>
      <c r="R218" s="9">
        <f t="shared" si="436"/>
        <v>0.56548667764616278</v>
      </c>
      <c r="S218" s="9">
        <f t="shared" si="437"/>
        <v>1.0602875205865552E-3</v>
      </c>
      <c r="T218" s="9">
        <f t="shared" si="430"/>
        <v>0.59957846736617859</v>
      </c>
      <c r="U218" s="23">
        <f t="shared" si="438"/>
        <v>19.257915836625202</v>
      </c>
      <c r="V218" s="9">
        <f t="shared" si="439"/>
        <v>73.060878751884246</v>
      </c>
      <c r="W218" s="9">
        <f t="shared" si="440"/>
        <v>0.67067356480072837</v>
      </c>
      <c r="X218" s="9">
        <f t="shared" si="441"/>
        <v>0.66521444272537511</v>
      </c>
      <c r="Y218" s="9">
        <f t="shared" si="442"/>
        <v>502.65482457436701</v>
      </c>
      <c r="Z218" s="9">
        <f t="shared" si="443"/>
        <v>78.087426997627915</v>
      </c>
      <c r="AA218" s="9">
        <f t="shared" si="444"/>
        <v>0.6275017872145856</v>
      </c>
      <c r="AB218" s="9">
        <f t="shared" si="445"/>
        <v>7.5398223686155053</v>
      </c>
      <c r="AC218" s="9">
        <f t="shared" si="446"/>
        <v>6.4988268429190583</v>
      </c>
      <c r="AD218" s="9">
        <f t="shared" si="447"/>
        <v>78.687005464994087</v>
      </c>
      <c r="AE218" s="9">
        <f t="shared" si="448"/>
        <v>0.62272035529168657</v>
      </c>
      <c r="AH218" s="3">
        <f t="shared" si="449"/>
        <v>29.399829931480898</v>
      </c>
      <c r="AI218" s="3">
        <f t="shared" si="450"/>
        <v>40.961596025952026</v>
      </c>
      <c r="AJ218" s="3">
        <v>50000</v>
      </c>
      <c r="AK218" s="3">
        <f t="shared" si="451"/>
        <v>10000000</v>
      </c>
    </row>
    <row r="219" spans="1:38" x14ac:dyDescent="0.2">
      <c r="A219" s="2">
        <v>95</v>
      </c>
      <c r="B219" s="20">
        <v>0.04</v>
      </c>
      <c r="C219" s="1">
        <v>0.5</v>
      </c>
      <c r="D219" s="1">
        <v>12</v>
      </c>
      <c r="E219" s="1">
        <f t="shared" si="431"/>
        <v>36</v>
      </c>
      <c r="F219" s="21">
        <f t="shared" si="432"/>
        <v>10000</v>
      </c>
      <c r="G219" s="3">
        <f t="shared" si="433"/>
        <v>50</v>
      </c>
      <c r="H219" s="3">
        <f t="shared" si="434"/>
        <v>200</v>
      </c>
      <c r="I219" s="29">
        <v>2.6139999999999999</v>
      </c>
      <c r="J219" s="29">
        <v>1.528E-2</v>
      </c>
      <c r="K219" s="26"/>
      <c r="L219" s="9">
        <f t="shared" si="388"/>
        <v>1.0237402904E-4</v>
      </c>
      <c r="M219" s="22">
        <f t="shared" si="389"/>
        <v>2.5132741228718349</v>
      </c>
      <c r="N219" s="9">
        <f t="shared" si="390"/>
        <v>7.0330337366977975</v>
      </c>
      <c r="O219" s="9">
        <f t="shared" si="391"/>
        <v>14.323944878270579</v>
      </c>
      <c r="Q219" s="9">
        <f t="shared" si="435"/>
        <v>1.2566370614359172E-3</v>
      </c>
      <c r="R219" s="9">
        <f t="shared" si="436"/>
        <v>0.56548667764616278</v>
      </c>
      <c r="S219" s="9">
        <f t="shared" si="437"/>
        <v>1.0602875205865552E-3</v>
      </c>
      <c r="T219" s="9">
        <f t="shared" si="430"/>
        <v>0.59957846736617859</v>
      </c>
      <c r="U219" s="23">
        <f t="shared" si="438"/>
        <v>14.085380186138604</v>
      </c>
      <c r="V219" s="9">
        <f t="shared" si="439"/>
        <v>59.127287014682786</v>
      </c>
      <c r="W219" s="9">
        <f t="shared" si="440"/>
        <v>0.60885594143800814</v>
      </c>
      <c r="X219" s="9">
        <f t="shared" si="441"/>
        <v>0.60274383578391333</v>
      </c>
      <c r="Y219" s="9">
        <f t="shared" si="442"/>
        <v>502.65482457436701</v>
      </c>
      <c r="Z219" s="9">
        <f t="shared" si="443"/>
        <v>64.153835260426462</v>
      </c>
      <c r="AA219" s="9">
        <f t="shared" si="444"/>
        <v>0.56115117442100515</v>
      </c>
      <c r="AB219" s="9">
        <f t="shared" si="445"/>
        <v>7.5398223686155053</v>
      </c>
      <c r="AC219" s="9">
        <f t="shared" si="446"/>
        <v>4.7746482927568588</v>
      </c>
      <c r="AD219" s="9">
        <f t="shared" si="447"/>
        <v>64.753413727792633</v>
      </c>
      <c r="AE219" s="9">
        <f t="shared" si="448"/>
        <v>0.55595524509850724</v>
      </c>
      <c r="AH219" s="3">
        <f t="shared" si="449"/>
        <v>29.399829931480898</v>
      </c>
      <c r="AI219" s="3">
        <f t="shared" si="450"/>
        <v>40.961596025952026</v>
      </c>
      <c r="AJ219" s="3">
        <v>50000</v>
      </c>
      <c r="AK219" s="3">
        <f t="shared" si="451"/>
        <v>10000000</v>
      </c>
    </row>
    <row r="220" spans="1:38" x14ac:dyDescent="0.2">
      <c r="A220" s="2">
        <v>96</v>
      </c>
      <c r="B220" s="20">
        <v>0.04</v>
      </c>
      <c r="C220" s="1">
        <v>0.5</v>
      </c>
      <c r="D220" s="1">
        <v>10</v>
      </c>
      <c r="E220" s="1">
        <f t="shared" si="431"/>
        <v>25</v>
      </c>
      <c r="F220" s="21">
        <f t="shared" si="432"/>
        <v>10000</v>
      </c>
      <c r="G220" s="3">
        <f t="shared" si="433"/>
        <v>50</v>
      </c>
      <c r="H220" s="3">
        <f t="shared" si="434"/>
        <v>200</v>
      </c>
      <c r="I220" s="29">
        <v>2.0550000000000002</v>
      </c>
      <c r="J220" s="29">
        <v>1.3979999999999999E-2</v>
      </c>
      <c r="K220" s="26"/>
      <c r="L220" s="9">
        <f t="shared" si="388"/>
        <v>7.427562572E-5</v>
      </c>
      <c r="M220" s="22">
        <f t="shared" si="389"/>
        <v>2.5132741228718349</v>
      </c>
      <c r="N220" s="9">
        <f t="shared" si="390"/>
        <v>6.7316834446453715</v>
      </c>
      <c r="O220" s="9">
        <f t="shared" si="391"/>
        <v>9.9471839432434574</v>
      </c>
      <c r="Q220" s="9">
        <f t="shared" si="435"/>
        <v>1.2566370614359172E-3</v>
      </c>
      <c r="R220" s="9">
        <f t="shared" si="436"/>
        <v>0.56548667764616278</v>
      </c>
      <c r="S220" s="9">
        <f t="shared" si="437"/>
        <v>1.0602875205865552E-3</v>
      </c>
      <c r="T220" s="9">
        <f t="shared" si="430"/>
        <v>0.59957846736617859</v>
      </c>
      <c r="U220" s="23">
        <f t="shared" si="438"/>
        <v>9.7086192511114824</v>
      </c>
      <c r="V220" s="9">
        <f t="shared" si="439"/>
        <v>46.483004902514594</v>
      </c>
      <c r="W220" s="9">
        <f t="shared" si="440"/>
        <v>0.5378309782775591</v>
      </c>
      <c r="X220" s="9">
        <f t="shared" si="441"/>
        <v>0.53098190903417519</v>
      </c>
      <c r="Y220" s="9">
        <f t="shared" si="442"/>
        <v>502.65482457436701</v>
      </c>
      <c r="Z220" s="9">
        <f t="shared" si="443"/>
        <v>51.509553148258263</v>
      </c>
      <c r="AA220" s="9">
        <f t="shared" si="444"/>
        <v>0.48534686231975877</v>
      </c>
      <c r="AB220" s="9">
        <f t="shared" si="445"/>
        <v>7.5398223686155053</v>
      </c>
      <c r="AC220" s="9">
        <f t="shared" si="446"/>
        <v>3.3157279810811522</v>
      </c>
      <c r="AD220" s="9">
        <f t="shared" si="447"/>
        <v>52.109131615624442</v>
      </c>
      <c r="AE220" s="9">
        <f t="shared" si="448"/>
        <v>0.47976236073955186</v>
      </c>
      <c r="AH220" s="3">
        <f t="shared" si="449"/>
        <v>29.399829931480898</v>
      </c>
      <c r="AI220" s="3">
        <f t="shared" si="450"/>
        <v>40.961596025952026</v>
      </c>
      <c r="AJ220" s="3">
        <v>50000</v>
      </c>
      <c r="AK220" s="3">
        <f t="shared" si="451"/>
        <v>10000000</v>
      </c>
    </row>
    <row r="221" spans="1:38" x14ac:dyDescent="0.2">
      <c r="A221" s="2">
        <v>97</v>
      </c>
      <c r="B221" s="20">
        <v>0.04</v>
      </c>
      <c r="C221" s="1">
        <v>0.5</v>
      </c>
      <c r="D221" s="1">
        <v>8</v>
      </c>
      <c r="E221" s="1">
        <f t="shared" si="431"/>
        <v>16</v>
      </c>
      <c r="F221" s="21">
        <f t="shared" si="432"/>
        <v>10000</v>
      </c>
      <c r="G221" s="3">
        <f t="shared" si="433"/>
        <v>50</v>
      </c>
      <c r="H221" s="3">
        <f t="shared" si="434"/>
        <v>200</v>
      </c>
      <c r="I221" s="29">
        <v>1.5489999999999999</v>
      </c>
      <c r="J221" s="29">
        <v>1.2919999999999999E-2</v>
      </c>
      <c r="K221" s="26"/>
      <c r="L221" s="9">
        <f t="shared" si="388"/>
        <v>4.884129284E-5</v>
      </c>
      <c r="M221" s="22">
        <f t="shared" si="389"/>
        <v>2.5132741228718349</v>
      </c>
      <c r="N221" s="9">
        <f t="shared" si="390"/>
        <v>6.5518331189203627</v>
      </c>
      <c r="O221" s="9">
        <f t="shared" si="391"/>
        <v>6.3661977236758123</v>
      </c>
      <c r="Q221" s="9">
        <f t="shared" si="435"/>
        <v>1.2566370614359172E-3</v>
      </c>
      <c r="R221" s="9">
        <f t="shared" si="436"/>
        <v>0.56548667764616278</v>
      </c>
      <c r="S221" s="9">
        <f t="shared" si="437"/>
        <v>1.0602875205865552E-3</v>
      </c>
      <c r="T221" s="9">
        <f t="shared" si="430"/>
        <v>0.59957846736617859</v>
      </c>
      <c r="U221" s="23">
        <f t="shared" si="438"/>
        <v>6.1276330315438372</v>
      </c>
      <c r="V221" s="9">
        <f t="shared" si="439"/>
        <v>35.037554546956251</v>
      </c>
      <c r="W221" s="9">
        <f t="shared" si="440"/>
        <v>0.45665287451946146</v>
      </c>
      <c r="X221" s="9">
        <f t="shared" si="441"/>
        <v>0.44896989871687099</v>
      </c>
      <c r="Y221" s="9">
        <f t="shared" si="442"/>
        <v>502.65482457436701</v>
      </c>
      <c r="Z221" s="9">
        <f t="shared" si="443"/>
        <v>40.06410279269992</v>
      </c>
      <c r="AA221" s="9">
        <f t="shared" si="444"/>
        <v>0.39935999772133574</v>
      </c>
      <c r="AB221" s="9">
        <f t="shared" si="445"/>
        <v>7.5398223686155053</v>
      </c>
      <c r="AC221" s="9">
        <f t="shared" si="446"/>
        <v>2.1220659078919373</v>
      </c>
      <c r="AD221" s="9">
        <f t="shared" si="447"/>
        <v>40.663681260066099</v>
      </c>
      <c r="AE221" s="9">
        <f t="shared" si="448"/>
        <v>0.39347150833864253</v>
      </c>
      <c r="AH221" s="3">
        <f t="shared" si="449"/>
        <v>29.399829931480898</v>
      </c>
      <c r="AI221" s="3">
        <f t="shared" si="450"/>
        <v>40.961596025952026</v>
      </c>
      <c r="AJ221" s="3">
        <v>50000</v>
      </c>
      <c r="AK221" s="3">
        <f t="shared" si="451"/>
        <v>10000000</v>
      </c>
    </row>
    <row r="222" spans="1:38" x14ac:dyDescent="0.2">
      <c r="A222" s="2">
        <v>98</v>
      </c>
      <c r="B222" s="20">
        <v>0.04</v>
      </c>
      <c r="C222" s="1">
        <v>0.5</v>
      </c>
      <c r="D222" s="1">
        <v>6</v>
      </c>
      <c r="E222" s="1">
        <f t="shared" si="431"/>
        <v>9</v>
      </c>
      <c r="F222" s="21">
        <f t="shared" si="432"/>
        <v>10000</v>
      </c>
      <c r="G222" s="3">
        <f t="shared" si="433"/>
        <v>50</v>
      </c>
      <c r="H222" s="3">
        <f t="shared" si="434"/>
        <v>200</v>
      </c>
      <c r="I222" s="29">
        <v>1.1279999999999999</v>
      </c>
      <c r="J222" s="29">
        <v>1.162E-2</v>
      </c>
      <c r="K222" s="26"/>
      <c r="L222" s="9">
        <f t="shared" si="388"/>
        <v>2.7679525759999993E-5</v>
      </c>
      <c r="M222" s="22">
        <f t="shared" si="389"/>
        <v>2.5132741228718349</v>
      </c>
      <c r="N222" s="9">
        <f t="shared" si="390"/>
        <v>6.503001588998325</v>
      </c>
      <c r="O222" s="9">
        <f t="shared" si="391"/>
        <v>3.5809862195676447</v>
      </c>
      <c r="Q222" s="9">
        <f t="shared" si="435"/>
        <v>1.2566370614359172E-3</v>
      </c>
      <c r="R222" s="9">
        <f t="shared" si="436"/>
        <v>0.56548667764616278</v>
      </c>
      <c r="S222" s="9">
        <f t="shared" si="437"/>
        <v>1.0602875205865552E-3</v>
      </c>
      <c r="T222" s="9">
        <f t="shared" si="430"/>
        <v>0.59957846736617859</v>
      </c>
      <c r="U222" s="23">
        <f t="shared" si="438"/>
        <v>3.3424215274356697</v>
      </c>
      <c r="V222" s="9">
        <f t="shared" si="439"/>
        <v>25.514758895394863</v>
      </c>
      <c r="W222" s="9">
        <f t="shared" si="440"/>
        <v>0.35273701926395246</v>
      </c>
      <c r="X222" s="9">
        <f t="shared" si="441"/>
        <v>0.34463826805094316</v>
      </c>
      <c r="Y222" s="9">
        <f t="shared" si="442"/>
        <v>502.65482457436701</v>
      </c>
      <c r="Z222" s="9">
        <f t="shared" si="443"/>
        <v>30.541307141138532</v>
      </c>
      <c r="AA222" s="9">
        <f t="shared" si="444"/>
        <v>0.29468286862801557</v>
      </c>
      <c r="AB222" s="9">
        <f t="shared" si="445"/>
        <v>7.5398223686155053</v>
      </c>
      <c r="AC222" s="9">
        <f t="shared" si="446"/>
        <v>1.1936620731892147</v>
      </c>
      <c r="AD222" s="9">
        <f t="shared" si="447"/>
        <v>31.140885608504711</v>
      </c>
      <c r="AE222" s="9">
        <f t="shared" si="448"/>
        <v>0.28900912174257692</v>
      </c>
      <c r="AH222" s="3">
        <f t="shared" si="449"/>
        <v>29.399829931480898</v>
      </c>
      <c r="AI222" s="3">
        <f t="shared" si="450"/>
        <v>40.961596025952026</v>
      </c>
      <c r="AJ222" s="3">
        <v>50000</v>
      </c>
      <c r="AK222" s="3">
        <f t="shared" si="451"/>
        <v>10000000</v>
      </c>
    </row>
    <row r="223" spans="1:38" x14ac:dyDescent="0.2">
      <c r="A223" s="2">
        <v>99</v>
      </c>
      <c r="B223" s="20">
        <v>0.04</v>
      </c>
      <c r="C223" s="1">
        <v>0.5</v>
      </c>
      <c r="D223" s="1">
        <v>4</v>
      </c>
      <c r="E223" s="1">
        <f t="shared" si="431"/>
        <v>4</v>
      </c>
      <c r="F223" s="21">
        <f t="shared" si="432"/>
        <v>10000</v>
      </c>
      <c r="G223" s="3">
        <f t="shared" si="433"/>
        <v>50</v>
      </c>
      <c r="H223" s="3">
        <f t="shared" si="434"/>
        <v>200</v>
      </c>
      <c r="I223" s="29">
        <v>0.81399999999999995</v>
      </c>
      <c r="J223" s="29">
        <v>1.174E-2</v>
      </c>
      <c r="K223" s="26"/>
      <c r="L223" s="9">
        <f t="shared" si="388"/>
        <v>1.1896165039999997E-5</v>
      </c>
      <c r="M223" s="22">
        <f t="shared" si="389"/>
        <v>2.5132741228718349</v>
      </c>
      <c r="N223" s="9">
        <f t="shared" si="390"/>
        <v>6.7248562651077703</v>
      </c>
      <c r="O223" s="9">
        <f t="shared" si="391"/>
        <v>1.5915494309189531</v>
      </c>
      <c r="Q223" s="9">
        <f t="shared" si="435"/>
        <v>1.2566370614359172E-3</v>
      </c>
      <c r="R223" s="9">
        <f t="shared" si="436"/>
        <v>0.56548667764616278</v>
      </c>
      <c r="S223" s="9">
        <f t="shared" si="437"/>
        <v>1.0602875205865552E-3</v>
      </c>
      <c r="T223" s="9">
        <f t="shared" si="430"/>
        <v>0.59957846736617859</v>
      </c>
      <c r="U223" s="23">
        <f t="shared" si="438"/>
        <v>1.3529847387869782</v>
      </c>
      <c r="V223" s="9">
        <f t="shared" si="439"/>
        <v>18.412246224159063</v>
      </c>
      <c r="W223" s="9">
        <f t="shared" si="440"/>
        <v>0.21724671456715167</v>
      </c>
      <c r="X223" s="9">
        <f t="shared" si="441"/>
        <v>0.21039537576753745</v>
      </c>
      <c r="Y223" s="9">
        <f t="shared" si="442"/>
        <v>502.65482457436701</v>
      </c>
      <c r="Z223" s="9">
        <f t="shared" si="443"/>
        <v>23.438794469902732</v>
      </c>
      <c r="AA223" s="9">
        <f t="shared" si="444"/>
        <v>0.17065724114507325</v>
      </c>
      <c r="AB223" s="9">
        <f t="shared" si="445"/>
        <v>7.5398223686155053</v>
      </c>
      <c r="AC223" s="9">
        <f t="shared" si="446"/>
        <v>0.53051647697298432</v>
      </c>
      <c r="AD223" s="9">
        <f t="shared" si="447"/>
        <v>24.03837293726891</v>
      </c>
      <c r="AE223" s="9">
        <f t="shared" si="448"/>
        <v>0.16640061332098025</v>
      </c>
      <c r="AH223" s="3">
        <f t="shared" si="449"/>
        <v>29.399829931480898</v>
      </c>
      <c r="AI223" s="3">
        <f t="shared" si="450"/>
        <v>40.961596025952026</v>
      </c>
      <c r="AJ223" s="3">
        <v>50000</v>
      </c>
      <c r="AK223" s="3">
        <f t="shared" si="451"/>
        <v>10000000</v>
      </c>
    </row>
    <row r="224" spans="1:38" x14ac:dyDescent="0.2">
      <c r="A224" s="2"/>
      <c r="B224" s="20"/>
      <c r="C224" s="1"/>
      <c r="D224" s="1"/>
      <c r="E224" s="1"/>
      <c r="F224" s="21"/>
      <c r="G224" s="3"/>
      <c r="H224" s="3"/>
      <c r="I224" s="29"/>
      <c r="J224" s="29"/>
      <c r="K224" s="26"/>
      <c r="L224" s="9" t="str">
        <f t="shared" si="388"/>
        <v/>
      </c>
      <c r="M224" s="22" t="str">
        <f t="shared" si="389"/>
        <v/>
      </c>
      <c r="N224" s="9" t="str">
        <f t="shared" si="390"/>
        <v/>
      </c>
      <c r="O224" s="9" t="str">
        <f t="shared" si="391"/>
        <v/>
      </c>
      <c r="Q224" s="9"/>
      <c r="R224" s="9"/>
      <c r="S224" s="9"/>
      <c r="T224" s="9"/>
      <c r="U224" s="23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H224" s="3"/>
      <c r="AI224" s="3"/>
      <c r="AJ224" s="3"/>
      <c r="AK224" s="3"/>
    </row>
    <row r="225" spans="1:37" s="9" customFormat="1" x14ac:dyDescent="0.2">
      <c r="A225" s="2" t="s">
        <v>87</v>
      </c>
      <c r="B225" s="20">
        <v>0.04</v>
      </c>
      <c r="C225" s="3">
        <v>0.5</v>
      </c>
      <c r="D225" s="3">
        <v>20</v>
      </c>
      <c r="E225" s="3">
        <f>0.5*C225*D225*D225</f>
        <v>100</v>
      </c>
      <c r="F225" s="21">
        <f t="shared" ref="F225:F242" si="452">AK225/1000</f>
        <v>10000</v>
      </c>
      <c r="G225" s="3">
        <f t="shared" ref="G225:G242" si="453">AJ225/1000</f>
        <v>50</v>
      </c>
      <c r="H225" s="3">
        <f t="shared" ref="H225:H242" si="454">AK225/AJ225</f>
        <v>200</v>
      </c>
      <c r="I225" s="29">
        <v>5.2480000000000002</v>
      </c>
      <c r="J225" s="29">
        <v>1.9460000000000002E-2</v>
      </c>
      <c r="K225" s="26"/>
      <c r="L225" s="9">
        <f t="shared" si="388"/>
        <v>2.3477330336000004E-4</v>
      </c>
      <c r="M225" s="22">
        <f t="shared" si="389"/>
        <v>2.5132741228718349</v>
      </c>
      <c r="N225" s="9">
        <f t="shared" si="390"/>
        <v>8.5188561534750455</v>
      </c>
      <c r="O225" s="9">
        <f t="shared" si="391"/>
        <v>39.78873577297383</v>
      </c>
      <c r="Q225" s="9">
        <f t="shared" ref="Q225:Q233" si="455">PI()*B225^2/4</f>
        <v>1.2566370614359172E-3</v>
      </c>
      <c r="R225" s="9">
        <f t="shared" ref="R225:R233" si="456">9*G225*Q225</f>
        <v>0.56548667764616278</v>
      </c>
      <c r="S225" s="9">
        <f t="shared" ref="S225:S233" si="457">0.75*R225/(F225*B225)</f>
        <v>1.0602875205865552E-3</v>
      </c>
      <c r="T225" s="9">
        <f t="shared" si="430"/>
        <v>0.59957846736617859</v>
      </c>
      <c r="U225" s="23">
        <f t="shared" ref="U225:U233" si="458">(E225-T225)/M225</f>
        <v>39.550171080841857</v>
      </c>
      <c r="V225" s="9">
        <f t="shared" ref="V225:V233" si="459">9*PI()*B225^3*I225*G225*1000/4</f>
        <v>118.70696337148253</v>
      </c>
      <c r="W225" s="9">
        <f t="shared" ref="W225:W233" si="460">E225/V225</f>
        <v>0.84241056429907313</v>
      </c>
      <c r="X225" s="9">
        <f t="shared" ref="X225:X233" si="461">E225/(V225+T225)</f>
        <v>0.8381770057091531</v>
      </c>
      <c r="Y225" s="9">
        <f t="shared" ref="Y225:Y233" si="462">1000*F225*PI()*B225^3/4</f>
        <v>502.65482457436701</v>
      </c>
      <c r="Z225" s="9">
        <f t="shared" ref="Z225:Z233" si="463">V225+$AG$2*Y225</f>
        <v>123.7335116172262</v>
      </c>
      <c r="AA225" s="9">
        <f t="shared" ref="AA225:AA233" si="464">E225/Z225</f>
        <v>0.80818849067626386</v>
      </c>
      <c r="AB225" s="9">
        <f t="shared" ref="AB225:AB233" si="465">M225+$AG$2*Y225</f>
        <v>7.5398223686155053</v>
      </c>
      <c r="AC225" s="9">
        <f t="shared" ref="AC225:AC233" si="466">E225/AB225</f>
        <v>13.262911924324609</v>
      </c>
      <c r="AD225" s="9">
        <f t="shared" ref="AD225:AD233" si="467">V225+T225+$AG$2*Y225</f>
        <v>124.33309008459237</v>
      </c>
      <c r="AE225" s="9">
        <f t="shared" ref="AE225:AE233" si="468">E225/AD225</f>
        <v>0.80429111777052353</v>
      </c>
      <c r="AH225" s="3">
        <f t="shared" ref="AH225:AH242" si="469">IF(AK225&gt;0,(AK225*0.17287/2000)^0.5,"")</f>
        <v>29.399829931480898</v>
      </c>
      <c r="AI225" s="3">
        <f t="shared" ref="AI225:AI242" si="470">IF(AK225&gt;0,(AK225/2.98/2000)^0.5,"")</f>
        <v>40.961596025952026</v>
      </c>
      <c r="AJ225" s="3">
        <v>50000</v>
      </c>
      <c r="AK225" s="3">
        <f t="shared" ref="AK225:AK242" si="471">IF(AJ225&gt;0,200*AJ225,"")</f>
        <v>10000000</v>
      </c>
    </row>
    <row r="226" spans="1:37" x14ac:dyDescent="0.2">
      <c r="A226" s="2" t="s">
        <v>79</v>
      </c>
      <c r="B226" s="20">
        <v>0.04</v>
      </c>
      <c r="C226" s="1">
        <v>0.5</v>
      </c>
      <c r="D226" s="1">
        <v>18</v>
      </c>
      <c r="E226" s="1">
        <f t="shared" ref="E226:E242" si="472">0.5*C226*D226*D226</f>
        <v>81</v>
      </c>
      <c r="F226" s="21">
        <f t="shared" si="452"/>
        <v>10000</v>
      </c>
      <c r="G226" s="3">
        <f t="shared" si="453"/>
        <v>50</v>
      </c>
      <c r="H226" s="3">
        <f t="shared" si="454"/>
        <v>200</v>
      </c>
      <c r="I226" s="29">
        <v>4.4139999999999997</v>
      </c>
      <c r="J226" s="29">
        <v>1.806E-2</v>
      </c>
      <c r="K226" s="26"/>
      <c r="L226" s="9">
        <f t="shared" si="388"/>
        <v>1.9285189303999998E-4</v>
      </c>
      <c r="M226" s="22">
        <f t="shared" si="389"/>
        <v>2.5132741228718349</v>
      </c>
      <c r="N226" s="9">
        <f t="shared" si="390"/>
        <v>8.4002286649267734</v>
      </c>
      <c r="O226" s="9">
        <f t="shared" si="391"/>
        <v>32.228875976108803</v>
      </c>
      <c r="Q226" s="9">
        <f t="shared" si="455"/>
        <v>1.2566370614359172E-3</v>
      </c>
      <c r="R226" s="9">
        <f t="shared" si="456"/>
        <v>0.56548667764616278</v>
      </c>
      <c r="S226" s="9">
        <f t="shared" si="457"/>
        <v>1.0602875205865552E-3</v>
      </c>
      <c r="T226" s="9">
        <f t="shared" si="430"/>
        <v>0.59957846736617859</v>
      </c>
      <c r="U226" s="23">
        <f t="shared" si="458"/>
        <v>31.99031128397683</v>
      </c>
      <c r="V226" s="9">
        <f t="shared" si="459"/>
        <v>99.842327805206509</v>
      </c>
      <c r="W226" s="9">
        <f t="shared" si="460"/>
        <v>0.81127916166009173</v>
      </c>
      <c r="X226" s="9">
        <f t="shared" si="461"/>
        <v>0.80643630737341343</v>
      </c>
      <c r="Y226" s="9">
        <f t="shared" si="462"/>
        <v>502.65482457436701</v>
      </c>
      <c r="Z226" s="9">
        <f t="shared" si="463"/>
        <v>104.86887605095018</v>
      </c>
      <c r="AA226" s="9">
        <f t="shared" si="464"/>
        <v>0.77239313560151468</v>
      </c>
      <c r="AB226" s="9">
        <f t="shared" si="465"/>
        <v>7.5398223686155053</v>
      </c>
      <c r="AC226" s="9">
        <f t="shared" si="466"/>
        <v>10.742958658702934</v>
      </c>
      <c r="AD226" s="9">
        <f t="shared" si="467"/>
        <v>105.46845451831635</v>
      </c>
      <c r="AE226" s="9">
        <f t="shared" si="468"/>
        <v>0.7680021516379858</v>
      </c>
      <c r="AH226" s="3">
        <f t="shared" si="469"/>
        <v>29.399829931480898</v>
      </c>
      <c r="AI226" s="3">
        <f t="shared" si="470"/>
        <v>40.961596025952026</v>
      </c>
      <c r="AJ226" s="3">
        <v>50000</v>
      </c>
      <c r="AK226" s="3">
        <f t="shared" si="471"/>
        <v>10000000</v>
      </c>
    </row>
    <row r="227" spans="1:37" x14ac:dyDescent="0.2">
      <c r="A227" s="2" t="s">
        <v>80</v>
      </c>
      <c r="B227" s="20">
        <v>0.04</v>
      </c>
      <c r="C227" s="1">
        <v>0.5</v>
      </c>
      <c r="D227" s="1">
        <v>16</v>
      </c>
      <c r="E227" s="1">
        <f t="shared" si="472"/>
        <v>64</v>
      </c>
      <c r="F227" s="21">
        <f t="shared" si="452"/>
        <v>10000</v>
      </c>
      <c r="G227" s="3">
        <f t="shared" si="453"/>
        <v>50</v>
      </c>
      <c r="H227" s="3">
        <f t="shared" si="454"/>
        <v>200</v>
      </c>
      <c r="I227" s="29">
        <v>3.6509999999999998</v>
      </c>
      <c r="J227" s="29">
        <v>1.6580000000000001E-2</v>
      </c>
      <c r="K227" s="26"/>
      <c r="L227" s="9">
        <f t="shared" si="388"/>
        <v>1.5449933179999999E-4</v>
      </c>
      <c r="M227" s="22">
        <f t="shared" si="389"/>
        <v>2.5132741228718349</v>
      </c>
      <c r="N227" s="9">
        <f t="shared" si="390"/>
        <v>8.2848254752128323</v>
      </c>
      <c r="O227" s="9">
        <f t="shared" si="391"/>
        <v>25.464790894703249</v>
      </c>
      <c r="Q227" s="9">
        <f t="shared" si="455"/>
        <v>1.2566370614359172E-3</v>
      </c>
      <c r="R227" s="9">
        <f t="shared" si="456"/>
        <v>0.56548667764616278</v>
      </c>
      <c r="S227" s="9">
        <f t="shared" si="457"/>
        <v>1.0602875205865552E-3</v>
      </c>
      <c r="T227" s="9">
        <f t="shared" si="430"/>
        <v>0.59957846736617859</v>
      </c>
      <c r="U227" s="23">
        <f t="shared" si="458"/>
        <v>25.226226202571276</v>
      </c>
      <c r="V227" s="9">
        <f t="shared" si="459"/>
        <v>82.583674403445613</v>
      </c>
      <c r="W227" s="9">
        <f t="shared" si="460"/>
        <v>0.77497157231514213</v>
      </c>
      <c r="X227" s="9">
        <f t="shared" si="461"/>
        <v>0.76938563702714968</v>
      </c>
      <c r="Y227" s="9">
        <f t="shared" si="462"/>
        <v>502.65482457436701</v>
      </c>
      <c r="Z227" s="9">
        <f t="shared" si="463"/>
        <v>87.610222649189282</v>
      </c>
      <c r="AA227" s="9">
        <f t="shared" si="464"/>
        <v>0.73050835923874047</v>
      </c>
      <c r="AB227" s="9">
        <f t="shared" si="465"/>
        <v>7.5398223686155053</v>
      </c>
      <c r="AC227" s="9">
        <f t="shared" si="466"/>
        <v>8.4882636315677491</v>
      </c>
      <c r="AD227" s="9">
        <f t="shared" si="467"/>
        <v>88.209801116555454</v>
      </c>
      <c r="AE227" s="9">
        <f t="shared" si="468"/>
        <v>0.72554295769734267</v>
      </c>
      <c r="AH227" s="3">
        <f t="shared" si="469"/>
        <v>29.399829931480898</v>
      </c>
      <c r="AI227" s="3">
        <f t="shared" si="470"/>
        <v>40.961596025952026</v>
      </c>
      <c r="AJ227" s="3">
        <v>50000</v>
      </c>
      <c r="AK227" s="3">
        <f t="shared" si="471"/>
        <v>10000000</v>
      </c>
    </row>
    <row r="228" spans="1:37" x14ac:dyDescent="0.2">
      <c r="A228" s="2" t="s">
        <v>81</v>
      </c>
      <c r="B228" s="20">
        <v>0.04</v>
      </c>
      <c r="C228" s="1">
        <v>0.5</v>
      </c>
      <c r="D228" s="1">
        <v>14</v>
      </c>
      <c r="E228" s="1">
        <f t="shared" si="472"/>
        <v>49</v>
      </c>
      <c r="F228" s="21">
        <f t="shared" si="452"/>
        <v>10000</v>
      </c>
      <c r="G228" s="3">
        <f t="shared" si="453"/>
        <v>50</v>
      </c>
      <c r="H228" s="3">
        <f t="shared" si="454"/>
        <v>200</v>
      </c>
      <c r="I228" s="29">
        <v>2.9990000000000001</v>
      </c>
      <c r="J228" s="29">
        <v>1.54E-2</v>
      </c>
      <c r="K228" s="26"/>
      <c r="L228" s="9">
        <f t="shared" si="388"/>
        <v>1.2172623884E-4</v>
      </c>
      <c r="M228" s="22">
        <f t="shared" si="389"/>
        <v>2.5132741228718349</v>
      </c>
      <c r="N228" s="9">
        <f t="shared" si="390"/>
        <v>8.05085254698567</v>
      </c>
      <c r="O228" s="9">
        <f t="shared" si="391"/>
        <v>19.496480528757175</v>
      </c>
      <c r="Q228" s="9">
        <f t="shared" si="455"/>
        <v>1.2566370614359172E-3</v>
      </c>
      <c r="R228" s="9">
        <f t="shared" si="456"/>
        <v>0.56548667764616278</v>
      </c>
      <c r="S228" s="9">
        <f t="shared" si="457"/>
        <v>1.0602875205865552E-3</v>
      </c>
      <c r="T228" s="9">
        <f t="shared" si="430"/>
        <v>0.59957846736617859</v>
      </c>
      <c r="U228" s="23">
        <f t="shared" si="458"/>
        <v>19.257915836625202</v>
      </c>
      <c r="V228" s="9">
        <f t="shared" si="459"/>
        <v>67.83578185043369</v>
      </c>
      <c r="W228" s="9">
        <f t="shared" si="460"/>
        <v>0.72233264898511274</v>
      </c>
      <c r="X228" s="9">
        <f t="shared" si="461"/>
        <v>0.71600412085877807</v>
      </c>
      <c r="Y228" s="9">
        <f t="shared" si="462"/>
        <v>502.65482457436701</v>
      </c>
      <c r="Z228" s="9">
        <f t="shared" si="463"/>
        <v>72.862330096177359</v>
      </c>
      <c r="AA228" s="9">
        <f t="shared" si="464"/>
        <v>0.67250113927622979</v>
      </c>
      <c r="AB228" s="9">
        <f t="shared" si="465"/>
        <v>7.5398223686155053</v>
      </c>
      <c r="AC228" s="9">
        <f t="shared" si="466"/>
        <v>6.4988268429190583</v>
      </c>
      <c r="AD228" s="9">
        <f t="shared" si="467"/>
        <v>73.461908563543531</v>
      </c>
      <c r="AE228" s="9">
        <f t="shared" si="468"/>
        <v>0.66701234637289175</v>
      </c>
      <c r="AH228" s="3">
        <f t="shared" si="469"/>
        <v>29.399829931480898</v>
      </c>
      <c r="AI228" s="3">
        <f t="shared" si="470"/>
        <v>40.961596025952026</v>
      </c>
      <c r="AJ228" s="3">
        <v>50000</v>
      </c>
      <c r="AK228" s="3">
        <f t="shared" si="471"/>
        <v>10000000</v>
      </c>
    </row>
    <row r="229" spans="1:37" x14ac:dyDescent="0.2">
      <c r="A229" s="2" t="s">
        <v>82</v>
      </c>
      <c r="B229" s="20">
        <v>0.04</v>
      </c>
      <c r="C229" s="1">
        <v>0.5</v>
      </c>
      <c r="D229" s="1">
        <v>12</v>
      </c>
      <c r="E229" s="1">
        <f t="shared" si="472"/>
        <v>36</v>
      </c>
      <c r="F229" s="21">
        <f t="shared" si="452"/>
        <v>10000</v>
      </c>
      <c r="G229" s="3">
        <f t="shared" si="453"/>
        <v>50</v>
      </c>
      <c r="H229" s="3">
        <f t="shared" si="454"/>
        <v>200</v>
      </c>
      <c r="I229" s="29">
        <v>2.4220000000000002</v>
      </c>
      <c r="J229" s="29">
        <v>1.4200000000000001E-2</v>
      </c>
      <c r="K229" s="26"/>
      <c r="L229" s="9">
        <f t="shared" si="388"/>
        <v>9.2723056879999991E-5</v>
      </c>
      <c r="M229" s="22">
        <f t="shared" si="389"/>
        <v>2.5132741228718349</v>
      </c>
      <c r="N229" s="9">
        <f t="shared" si="390"/>
        <v>7.7650589209090368</v>
      </c>
      <c r="O229" s="9">
        <f t="shared" si="391"/>
        <v>14.323944878270579</v>
      </c>
      <c r="Q229" s="9">
        <f t="shared" si="455"/>
        <v>1.2566370614359172E-3</v>
      </c>
      <c r="R229" s="9">
        <f t="shared" si="456"/>
        <v>0.56548667764616278</v>
      </c>
      <c r="S229" s="9">
        <f t="shared" si="457"/>
        <v>1.0602875205865552E-3</v>
      </c>
      <c r="T229" s="9">
        <f t="shared" si="430"/>
        <v>0.59957846736617859</v>
      </c>
      <c r="U229" s="23">
        <f t="shared" si="458"/>
        <v>14.085380186138604</v>
      </c>
      <c r="V229" s="9">
        <f t="shared" si="459"/>
        <v>54.784349330360264</v>
      </c>
      <c r="W229" s="9">
        <f t="shared" si="460"/>
        <v>0.65712197808379558</v>
      </c>
      <c r="X229" s="9">
        <f t="shared" si="461"/>
        <v>0.65000806969631053</v>
      </c>
      <c r="Y229" s="9">
        <f t="shared" si="462"/>
        <v>502.65482457436701</v>
      </c>
      <c r="Z229" s="9">
        <f t="shared" si="463"/>
        <v>59.810897576103933</v>
      </c>
      <c r="AA229" s="9">
        <f t="shared" si="464"/>
        <v>0.60189700303683402</v>
      </c>
      <c r="AB229" s="9">
        <f t="shared" si="465"/>
        <v>7.5398223686155053</v>
      </c>
      <c r="AC229" s="9">
        <f t="shared" si="466"/>
        <v>4.7746482927568588</v>
      </c>
      <c r="AD229" s="9">
        <f t="shared" si="467"/>
        <v>60.410476043470112</v>
      </c>
      <c r="AE229" s="9">
        <f t="shared" si="468"/>
        <v>0.59592313051953361</v>
      </c>
      <c r="AH229" s="3">
        <f t="shared" si="469"/>
        <v>29.399829931480898</v>
      </c>
      <c r="AI229" s="3">
        <f t="shared" si="470"/>
        <v>40.961596025952026</v>
      </c>
      <c r="AJ229" s="3">
        <v>50000</v>
      </c>
      <c r="AK229" s="3">
        <f t="shared" si="471"/>
        <v>10000000</v>
      </c>
    </row>
    <row r="230" spans="1:37" x14ac:dyDescent="0.2">
      <c r="A230" s="2" t="s">
        <v>83</v>
      </c>
      <c r="B230" s="20">
        <v>0.04</v>
      </c>
      <c r="C230" s="1">
        <v>0.5</v>
      </c>
      <c r="D230" s="1">
        <v>10</v>
      </c>
      <c r="E230" s="1">
        <f t="shared" si="472"/>
        <v>25</v>
      </c>
      <c r="F230" s="21">
        <f t="shared" si="452"/>
        <v>10000</v>
      </c>
      <c r="G230" s="3">
        <f t="shared" si="453"/>
        <v>50</v>
      </c>
      <c r="H230" s="3">
        <f t="shared" si="454"/>
        <v>200</v>
      </c>
      <c r="I230" s="29">
        <v>1.8720000000000001</v>
      </c>
      <c r="J230" s="29">
        <v>1.2999999999999999E-2</v>
      </c>
      <c r="K230" s="26"/>
      <c r="L230" s="9">
        <f t="shared" si="388"/>
        <v>6.5077042880000007E-5</v>
      </c>
      <c r="M230" s="22">
        <f t="shared" si="389"/>
        <v>2.5132741228718349</v>
      </c>
      <c r="N230" s="9">
        <f t="shared" si="390"/>
        <v>7.6832009856683872</v>
      </c>
      <c r="O230" s="9">
        <f t="shared" si="391"/>
        <v>9.9471839432434574</v>
      </c>
      <c r="Q230" s="9">
        <f t="shared" si="455"/>
        <v>1.2566370614359172E-3</v>
      </c>
      <c r="R230" s="9">
        <f t="shared" si="456"/>
        <v>0.56548667764616278</v>
      </c>
      <c r="S230" s="9">
        <f t="shared" si="457"/>
        <v>1.0602875205865552E-3</v>
      </c>
      <c r="T230" s="9">
        <f t="shared" si="430"/>
        <v>0.59957846736617859</v>
      </c>
      <c r="U230" s="23">
        <f t="shared" si="458"/>
        <v>9.7086192511114824</v>
      </c>
      <c r="V230" s="9">
        <f t="shared" si="459"/>
        <v>42.343642422144683</v>
      </c>
      <c r="W230" s="9">
        <f t="shared" si="460"/>
        <v>0.59040740403866665</v>
      </c>
      <c r="X230" s="9">
        <f t="shared" si="461"/>
        <v>0.58216406413302824</v>
      </c>
      <c r="Y230" s="9">
        <f t="shared" si="462"/>
        <v>502.65482457436701</v>
      </c>
      <c r="Z230" s="9">
        <f t="shared" si="463"/>
        <v>47.370190667888352</v>
      </c>
      <c r="AA230" s="9">
        <f t="shared" si="464"/>
        <v>0.52775806150485227</v>
      </c>
      <c r="AB230" s="9">
        <f t="shared" si="465"/>
        <v>7.5398223686155053</v>
      </c>
      <c r="AC230" s="9">
        <f t="shared" si="466"/>
        <v>3.3157279810811522</v>
      </c>
      <c r="AD230" s="9">
        <f t="shared" si="467"/>
        <v>47.969769135254531</v>
      </c>
      <c r="AE230" s="9">
        <f t="shared" si="468"/>
        <v>0.52116156593354734</v>
      </c>
      <c r="AH230" s="3">
        <f t="shared" si="469"/>
        <v>29.399829931480898</v>
      </c>
      <c r="AI230" s="3">
        <f t="shared" si="470"/>
        <v>40.961596025952026</v>
      </c>
      <c r="AJ230" s="3">
        <v>50000</v>
      </c>
      <c r="AK230" s="3">
        <f t="shared" si="471"/>
        <v>10000000</v>
      </c>
    </row>
    <row r="231" spans="1:37" x14ac:dyDescent="0.2">
      <c r="A231" s="2" t="s">
        <v>84</v>
      </c>
      <c r="B231" s="20">
        <v>0.04</v>
      </c>
      <c r="C231" s="1">
        <v>0.5</v>
      </c>
      <c r="D231" s="1">
        <v>8</v>
      </c>
      <c r="E231" s="1">
        <f t="shared" si="472"/>
        <v>16</v>
      </c>
      <c r="F231" s="21">
        <f t="shared" si="452"/>
        <v>10000</v>
      </c>
      <c r="G231" s="3">
        <f t="shared" si="453"/>
        <v>50</v>
      </c>
      <c r="H231" s="3">
        <f t="shared" si="454"/>
        <v>200</v>
      </c>
      <c r="I231" s="29">
        <v>1.419</v>
      </c>
      <c r="J231" s="29">
        <v>1.136E-2</v>
      </c>
      <c r="K231" s="26"/>
      <c r="L231" s="9">
        <f t="shared" si="388"/>
        <v>4.2306780440000004E-5</v>
      </c>
      <c r="M231" s="22">
        <f t="shared" si="389"/>
        <v>2.5132741228718349</v>
      </c>
      <c r="N231" s="9">
        <f t="shared" si="390"/>
        <v>7.5637993879923799</v>
      </c>
      <c r="O231" s="9">
        <f t="shared" si="391"/>
        <v>6.3661977236758123</v>
      </c>
      <c r="Q231" s="9">
        <f t="shared" si="455"/>
        <v>1.2566370614359172E-3</v>
      </c>
      <c r="R231" s="9">
        <f t="shared" si="456"/>
        <v>0.56548667764616278</v>
      </c>
      <c r="S231" s="9">
        <f t="shared" si="457"/>
        <v>1.0602875205865552E-3</v>
      </c>
      <c r="T231" s="9">
        <f t="shared" si="430"/>
        <v>0.59957846736617859</v>
      </c>
      <c r="U231" s="23">
        <f t="shared" si="458"/>
        <v>6.1276330315438372</v>
      </c>
      <c r="V231" s="9">
        <f t="shared" si="459"/>
        <v>32.09702382319621</v>
      </c>
      <c r="W231" s="9">
        <f t="shared" si="460"/>
        <v>0.49848858536338669</v>
      </c>
      <c r="X231" s="9">
        <f t="shared" si="461"/>
        <v>0.48934748197424388</v>
      </c>
      <c r="Y231" s="9">
        <f t="shared" si="462"/>
        <v>502.65482457436701</v>
      </c>
      <c r="Z231" s="9">
        <f t="shared" si="463"/>
        <v>37.123572068939879</v>
      </c>
      <c r="AA231" s="9">
        <f t="shared" si="464"/>
        <v>0.43099300816977942</v>
      </c>
      <c r="AB231" s="9">
        <f t="shared" si="465"/>
        <v>7.5398223686155053</v>
      </c>
      <c r="AC231" s="9">
        <f t="shared" si="466"/>
        <v>2.1220659078919373</v>
      </c>
      <c r="AD231" s="9">
        <f t="shared" si="467"/>
        <v>37.723150536306058</v>
      </c>
      <c r="AE231" s="9">
        <f t="shared" si="468"/>
        <v>0.42414272860378005</v>
      </c>
      <c r="AH231" s="3">
        <f t="shared" si="469"/>
        <v>29.399829931480898</v>
      </c>
      <c r="AI231" s="3">
        <f t="shared" si="470"/>
        <v>40.961596025952026</v>
      </c>
      <c r="AJ231" s="3">
        <v>50000</v>
      </c>
      <c r="AK231" s="3">
        <f t="shared" si="471"/>
        <v>10000000</v>
      </c>
    </row>
    <row r="232" spans="1:37" x14ac:dyDescent="0.2">
      <c r="A232" s="2" t="s">
        <v>85</v>
      </c>
      <c r="B232" s="20">
        <v>0.04</v>
      </c>
      <c r="C232" s="1">
        <v>0.5</v>
      </c>
      <c r="D232" s="1">
        <v>6</v>
      </c>
      <c r="E232" s="1">
        <f t="shared" si="472"/>
        <v>9</v>
      </c>
      <c r="F232" s="21">
        <f t="shared" si="452"/>
        <v>10000</v>
      </c>
      <c r="G232" s="3">
        <f t="shared" si="453"/>
        <v>50</v>
      </c>
      <c r="H232" s="3">
        <f t="shared" si="454"/>
        <v>200</v>
      </c>
      <c r="I232" s="29">
        <v>1.0940000000000001</v>
      </c>
      <c r="J232" s="29">
        <v>1.072E-2</v>
      </c>
      <c r="K232" s="26"/>
      <c r="L232" s="9">
        <f t="shared" si="388"/>
        <v>2.5970499440000005E-5</v>
      </c>
      <c r="M232" s="22">
        <f t="shared" si="389"/>
        <v>2.5132741228718349</v>
      </c>
      <c r="N232" s="9">
        <f t="shared" si="390"/>
        <v>6.9309410246751879</v>
      </c>
      <c r="O232" s="9">
        <f t="shared" si="391"/>
        <v>3.5809862195676447</v>
      </c>
      <c r="Q232" s="9">
        <f t="shared" si="455"/>
        <v>1.2566370614359172E-3</v>
      </c>
      <c r="R232" s="9">
        <f t="shared" si="456"/>
        <v>0.56548667764616278</v>
      </c>
      <c r="S232" s="9">
        <f t="shared" si="457"/>
        <v>1.0602875205865552E-3</v>
      </c>
      <c r="T232" s="9">
        <f t="shared" si="430"/>
        <v>0.59957846736617859</v>
      </c>
      <c r="U232" s="23">
        <f t="shared" si="458"/>
        <v>3.3424215274356697</v>
      </c>
      <c r="V232" s="9">
        <f t="shared" si="459"/>
        <v>24.745697013796093</v>
      </c>
      <c r="W232" s="9">
        <f t="shared" si="460"/>
        <v>0.36369959573102212</v>
      </c>
      <c r="X232" s="9">
        <f t="shared" si="461"/>
        <v>0.35509576554767369</v>
      </c>
      <c r="Y232" s="9">
        <f t="shared" si="462"/>
        <v>502.65482457436701</v>
      </c>
      <c r="Z232" s="9">
        <f t="shared" si="463"/>
        <v>29.772245259539762</v>
      </c>
      <c r="AA232" s="9">
        <f t="shared" si="464"/>
        <v>0.30229497041766368</v>
      </c>
      <c r="AB232" s="9">
        <f t="shared" si="465"/>
        <v>7.5398223686155053</v>
      </c>
      <c r="AC232" s="9">
        <f t="shared" si="466"/>
        <v>1.1936620731892147</v>
      </c>
      <c r="AD232" s="9">
        <f t="shared" si="467"/>
        <v>30.371823726905941</v>
      </c>
      <c r="AE232" s="9">
        <f t="shared" si="468"/>
        <v>0.29632728284363891</v>
      </c>
      <c r="AH232" s="3">
        <f t="shared" si="469"/>
        <v>29.399829931480898</v>
      </c>
      <c r="AI232" s="3">
        <f t="shared" si="470"/>
        <v>40.961596025952026</v>
      </c>
      <c r="AJ232" s="3">
        <v>50000</v>
      </c>
      <c r="AK232" s="3">
        <f t="shared" si="471"/>
        <v>10000000</v>
      </c>
    </row>
    <row r="233" spans="1:37" x14ac:dyDescent="0.2">
      <c r="A233" s="2" t="s">
        <v>86</v>
      </c>
      <c r="B233" s="20">
        <v>0.04</v>
      </c>
      <c r="C233" s="1">
        <v>0.5</v>
      </c>
      <c r="D233" s="1">
        <v>4</v>
      </c>
      <c r="E233" s="1">
        <f t="shared" si="472"/>
        <v>4</v>
      </c>
      <c r="F233" s="21">
        <f t="shared" si="452"/>
        <v>10000</v>
      </c>
      <c r="G233" s="3">
        <f t="shared" si="453"/>
        <v>50</v>
      </c>
      <c r="H233" s="3">
        <f t="shared" si="454"/>
        <v>200</v>
      </c>
      <c r="I233" s="29">
        <v>0.81200000000000006</v>
      </c>
      <c r="J233" s="29">
        <v>1.1599999999999999E-2</v>
      </c>
      <c r="K233" s="26"/>
      <c r="L233" s="9">
        <f t="shared" si="388"/>
        <v>1.1795634080000003E-5</v>
      </c>
      <c r="M233" s="22">
        <f t="shared" si="389"/>
        <v>2.5132741228718349</v>
      </c>
      <c r="N233" s="9">
        <f t="shared" si="390"/>
        <v>6.782170374006717</v>
      </c>
      <c r="O233" s="9">
        <f t="shared" si="391"/>
        <v>1.5915494309189531</v>
      </c>
      <c r="Q233" s="9">
        <f t="shared" si="455"/>
        <v>1.2566370614359172E-3</v>
      </c>
      <c r="R233" s="9">
        <f t="shared" si="456"/>
        <v>0.56548667764616278</v>
      </c>
      <c r="S233" s="9">
        <f t="shared" si="457"/>
        <v>1.0602875205865552E-3</v>
      </c>
      <c r="T233" s="9">
        <f t="shared" si="430"/>
        <v>0.59957846736617859</v>
      </c>
      <c r="U233" s="23">
        <f t="shared" si="458"/>
        <v>1.3529847387869782</v>
      </c>
      <c r="V233" s="9">
        <f t="shared" si="459"/>
        <v>18.36700728994737</v>
      </c>
      <c r="W233" s="9">
        <f t="shared" si="460"/>
        <v>0.21778180499712002</v>
      </c>
      <c r="X233" s="9">
        <f t="shared" si="461"/>
        <v>0.21089720897487271</v>
      </c>
      <c r="Y233" s="9">
        <f t="shared" si="462"/>
        <v>502.65482457436701</v>
      </c>
      <c r="Z233" s="9">
        <f t="shared" si="463"/>
        <v>23.393555535691039</v>
      </c>
      <c r="AA233" s="9">
        <f t="shared" si="464"/>
        <v>0.17098726159421498</v>
      </c>
      <c r="AB233" s="9">
        <f t="shared" si="465"/>
        <v>7.5398223686155053</v>
      </c>
      <c r="AC233" s="9">
        <f t="shared" si="466"/>
        <v>0.53051647697298432</v>
      </c>
      <c r="AD233" s="9">
        <f t="shared" si="467"/>
        <v>23.993134003057218</v>
      </c>
      <c r="AE233" s="9">
        <f t="shared" si="468"/>
        <v>0.16671436084549512</v>
      </c>
      <c r="AH233" s="3">
        <f t="shared" si="469"/>
        <v>29.399829931480898</v>
      </c>
      <c r="AI233" s="3">
        <f t="shared" si="470"/>
        <v>40.961596025952026</v>
      </c>
      <c r="AJ233" s="3">
        <v>50000</v>
      </c>
      <c r="AK233" s="3">
        <f t="shared" si="471"/>
        <v>10000000</v>
      </c>
    </row>
    <row r="234" spans="1:37" x14ac:dyDescent="0.2">
      <c r="A234" s="2"/>
      <c r="B234" s="20"/>
      <c r="C234" s="1"/>
      <c r="D234" s="1"/>
      <c r="E234" s="1"/>
      <c r="F234" s="21"/>
      <c r="G234" s="3"/>
      <c r="H234" s="3"/>
      <c r="I234" s="29"/>
      <c r="J234" s="29"/>
      <c r="K234" s="26"/>
      <c r="L234" s="9"/>
      <c r="M234" s="22"/>
      <c r="N234" s="9"/>
      <c r="O234" s="9"/>
      <c r="Q234" s="9"/>
      <c r="R234" s="9"/>
      <c r="S234" s="9"/>
      <c r="T234" s="9"/>
      <c r="U234" s="23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H234" s="3"/>
      <c r="AI234" s="3"/>
      <c r="AJ234" s="3"/>
      <c r="AK234" s="3"/>
    </row>
    <row r="235" spans="1:37" s="9" customFormat="1" x14ac:dyDescent="0.2">
      <c r="A235" s="2" t="s">
        <v>245</v>
      </c>
      <c r="B235" s="20">
        <v>0.04</v>
      </c>
      <c r="C235" s="3">
        <v>0.5</v>
      </c>
      <c r="D235" s="3">
        <v>20</v>
      </c>
      <c r="E235" s="3">
        <f t="shared" si="472"/>
        <v>100</v>
      </c>
      <c r="F235" s="21">
        <f t="shared" si="452"/>
        <v>10000</v>
      </c>
      <c r="G235" s="3">
        <f t="shared" si="453"/>
        <v>50</v>
      </c>
      <c r="H235" s="3">
        <f t="shared" si="454"/>
        <v>200</v>
      </c>
      <c r="I235" s="29">
        <v>3.64</v>
      </c>
      <c r="J235" s="29">
        <v>1.312E-2</v>
      </c>
      <c r="K235" s="26"/>
      <c r="L235" s="9">
        <f t="shared" ref="L235:L254" si="473">IF(E235&gt;0.866,0.00001450997+0.00005026548*(I235-0.866),"")</f>
        <v>1.5394641152000001E-4</v>
      </c>
      <c r="M235" s="22">
        <f t="shared" ref="M235:M254" si="474">IF(E235&gt;0,1000*PI()*G235*B235^3/4,"")</f>
        <v>2.5132741228718349</v>
      </c>
      <c r="N235" s="9">
        <f t="shared" ref="N235:N254" si="475">IF(E235&gt;0,E235/(L235*G235*1000),"")</f>
        <v>12.991533743806489</v>
      </c>
      <c r="O235" s="9">
        <f t="shared" ref="O235:O254" si="476">IF(E235&gt;0,E235/M235,"")</f>
        <v>39.78873577297383</v>
      </c>
      <c r="Q235" s="9">
        <f t="shared" ref="Q235:Q242" si="477">PI()*B235^2/4</f>
        <v>1.2566370614359172E-3</v>
      </c>
      <c r="R235" s="9">
        <f t="shared" ref="R235:R242" si="478">9*G235*Q235</f>
        <v>0.56548667764616278</v>
      </c>
      <c r="S235" s="9">
        <f t="shared" ref="S235:S242" si="479">0.75*R235/(F235*B235)</f>
        <v>1.0602875205865552E-3</v>
      </c>
      <c r="T235" s="9">
        <f t="shared" ref="T235:T242" si="480">R235*S235*1000</f>
        <v>0.59957846736617859</v>
      </c>
      <c r="U235" s="23">
        <f t="shared" ref="U235:U242" si="481">(E235-T235)/M235</f>
        <v>39.550171080841857</v>
      </c>
      <c r="V235" s="9">
        <f t="shared" ref="V235:V242" si="482">9*PI()*B235^3*I235*G235*1000/4</f>
        <v>82.334860265281321</v>
      </c>
      <c r="W235" s="9">
        <f t="shared" ref="W235:W242" si="483">E235/V235</f>
        <v>1.2145523740224</v>
      </c>
      <c r="X235" s="9">
        <f t="shared" ref="X235:X242" si="484">E235/(V235+T235)</f>
        <v>1.205771709896851</v>
      </c>
      <c r="Y235" s="9">
        <f t="shared" ref="Y235:Y242" si="485">1000*F235*PI()*B235^3/4</f>
        <v>502.65482457436701</v>
      </c>
      <c r="Z235" s="9">
        <f t="shared" ref="Z235:Z242" si="486">V235+$AG$2*Y235</f>
        <v>87.36140851102499</v>
      </c>
      <c r="AA235" s="9">
        <f t="shared" ref="AA235:AA242" si="487">E235/Z235</f>
        <v>1.1446701890959099</v>
      </c>
      <c r="AB235" s="9">
        <f t="shared" ref="AB235:AB242" si="488">M235+$AG$2*Y235</f>
        <v>7.5398223686155053</v>
      </c>
      <c r="AC235" s="9">
        <f t="shared" ref="AC235:AC242" si="489">E235/AB235</f>
        <v>13.262911924324609</v>
      </c>
      <c r="AD235" s="9">
        <f t="shared" ref="AD235:AD242" si="490">V235+T235+$AG$2*Y235</f>
        <v>87.960986978391162</v>
      </c>
      <c r="AE235" s="9">
        <f t="shared" ref="AE235:AE242" si="491">E235/AD235</f>
        <v>1.136867643658505</v>
      </c>
      <c r="AH235" s="3">
        <f t="shared" si="469"/>
        <v>29.399829931480898</v>
      </c>
      <c r="AI235" s="3">
        <f t="shared" si="470"/>
        <v>40.961596025952026</v>
      </c>
      <c r="AJ235" s="3">
        <v>50000</v>
      </c>
      <c r="AK235" s="3">
        <f t="shared" si="471"/>
        <v>10000000</v>
      </c>
    </row>
    <row r="236" spans="1:37" x14ac:dyDescent="0.2">
      <c r="A236" s="2" t="s">
        <v>246</v>
      </c>
      <c r="B236" s="20">
        <v>0.04</v>
      </c>
      <c r="C236" s="1">
        <v>0.5</v>
      </c>
      <c r="D236" s="1">
        <v>18</v>
      </c>
      <c r="E236" s="1">
        <f t="shared" si="472"/>
        <v>81</v>
      </c>
      <c r="F236" s="21">
        <f t="shared" si="452"/>
        <v>10000</v>
      </c>
      <c r="G236" s="3">
        <f t="shared" si="453"/>
        <v>50</v>
      </c>
      <c r="H236" s="3">
        <f t="shared" si="454"/>
        <v>200</v>
      </c>
      <c r="I236" s="29">
        <v>3.125</v>
      </c>
      <c r="J236" s="29">
        <v>1.238E-2</v>
      </c>
      <c r="K236" s="26"/>
      <c r="L236" s="9">
        <f t="shared" si="473"/>
        <v>1.2805968932000001E-4</v>
      </c>
      <c r="M236" s="22">
        <f t="shared" si="474"/>
        <v>2.5132741228718349</v>
      </c>
      <c r="N236" s="9">
        <f t="shared" si="475"/>
        <v>12.650350852811204</v>
      </c>
      <c r="O236" s="9">
        <f t="shared" si="476"/>
        <v>32.228875976108803</v>
      </c>
      <c r="Q236" s="9">
        <f t="shared" si="477"/>
        <v>1.2566370614359172E-3</v>
      </c>
      <c r="R236" s="9">
        <f t="shared" si="478"/>
        <v>0.56548667764616278</v>
      </c>
      <c r="S236" s="9">
        <f t="shared" si="479"/>
        <v>1.0602875205865552E-3</v>
      </c>
      <c r="T236" s="9">
        <f t="shared" si="480"/>
        <v>0.59957846736617859</v>
      </c>
      <c r="U236" s="23">
        <f t="shared" si="481"/>
        <v>31.99031128397683</v>
      </c>
      <c r="V236" s="9">
        <f t="shared" si="482"/>
        <v>70.685834705770361</v>
      </c>
      <c r="W236" s="9">
        <f t="shared" si="483"/>
        <v>1.1459155902616462</v>
      </c>
      <c r="X236" s="9">
        <f t="shared" si="484"/>
        <v>1.1362773447531107</v>
      </c>
      <c r="Y236" s="9">
        <f t="shared" si="485"/>
        <v>502.65482457436701</v>
      </c>
      <c r="Z236" s="9">
        <f t="shared" si="486"/>
        <v>75.71238295151403</v>
      </c>
      <c r="AA236" s="9">
        <f t="shared" si="487"/>
        <v>1.0698382066758108</v>
      </c>
      <c r="AB236" s="9">
        <f t="shared" si="488"/>
        <v>7.5398223686155053</v>
      </c>
      <c r="AC236" s="9">
        <f t="shared" si="489"/>
        <v>10.742958658702934</v>
      </c>
      <c r="AD236" s="9">
        <f t="shared" si="490"/>
        <v>76.311961418880202</v>
      </c>
      <c r="AE236" s="9">
        <f t="shared" si="491"/>
        <v>1.0614325525639017</v>
      </c>
      <c r="AH236" s="3">
        <f t="shared" si="469"/>
        <v>29.399829931480898</v>
      </c>
      <c r="AI236" s="3">
        <f t="shared" si="470"/>
        <v>40.961596025952026</v>
      </c>
      <c r="AJ236" s="3">
        <v>50000</v>
      </c>
      <c r="AK236" s="3">
        <f t="shared" si="471"/>
        <v>10000000</v>
      </c>
    </row>
    <row r="237" spans="1:37" x14ac:dyDescent="0.2">
      <c r="A237" s="2" t="s">
        <v>247</v>
      </c>
      <c r="B237" s="20">
        <v>0.04</v>
      </c>
      <c r="C237" s="1">
        <v>0.5</v>
      </c>
      <c r="D237" s="1">
        <v>16</v>
      </c>
      <c r="E237" s="1">
        <f t="shared" si="472"/>
        <v>64</v>
      </c>
      <c r="F237" s="21">
        <f t="shared" si="452"/>
        <v>10000</v>
      </c>
      <c r="G237" s="3">
        <f t="shared" si="453"/>
        <v>50</v>
      </c>
      <c r="H237" s="3">
        <f t="shared" si="454"/>
        <v>200</v>
      </c>
      <c r="I237" s="29">
        <v>2.6520000000000001</v>
      </c>
      <c r="J237" s="29">
        <v>1.1679999999999999E-2</v>
      </c>
      <c r="K237" s="26"/>
      <c r="L237" s="9">
        <f t="shared" si="473"/>
        <v>1.0428411728000001E-4</v>
      </c>
      <c r="M237" s="22">
        <f t="shared" si="474"/>
        <v>2.5132741228718349</v>
      </c>
      <c r="N237" s="9">
        <f t="shared" si="475"/>
        <v>12.274160566208131</v>
      </c>
      <c r="O237" s="9">
        <f t="shared" si="476"/>
        <v>25.464790894703249</v>
      </c>
      <c r="Q237" s="9">
        <f t="shared" si="477"/>
        <v>1.2566370614359172E-3</v>
      </c>
      <c r="R237" s="9">
        <f t="shared" si="478"/>
        <v>0.56548667764616278</v>
      </c>
      <c r="S237" s="9">
        <f t="shared" si="479"/>
        <v>1.0602875205865552E-3</v>
      </c>
      <c r="T237" s="9">
        <f t="shared" si="480"/>
        <v>0.59957846736617859</v>
      </c>
      <c r="U237" s="23">
        <f t="shared" si="481"/>
        <v>25.226226202571276</v>
      </c>
      <c r="V237" s="9">
        <f t="shared" si="482"/>
        <v>59.986826764704965</v>
      </c>
      <c r="W237" s="9">
        <f t="shared" si="483"/>
        <v>1.0669009089451671</v>
      </c>
      <c r="X237" s="9">
        <f t="shared" si="484"/>
        <v>1.0563425863418265</v>
      </c>
      <c r="Y237" s="9">
        <f t="shared" si="485"/>
        <v>502.65482457436701</v>
      </c>
      <c r="Z237" s="9">
        <f t="shared" si="486"/>
        <v>65.013375010448641</v>
      </c>
      <c r="AA237" s="9">
        <f t="shared" si="487"/>
        <v>0.98441282258787866</v>
      </c>
      <c r="AB237" s="9">
        <f t="shared" si="488"/>
        <v>7.5398223686155053</v>
      </c>
      <c r="AC237" s="9">
        <f t="shared" si="489"/>
        <v>8.4882636315677491</v>
      </c>
      <c r="AD237" s="9">
        <f t="shared" si="490"/>
        <v>65.612953477814813</v>
      </c>
      <c r="AE237" s="9">
        <f t="shared" si="491"/>
        <v>0.97541714871347485</v>
      </c>
      <c r="AH237" s="3">
        <f t="shared" si="469"/>
        <v>29.399829931480898</v>
      </c>
      <c r="AI237" s="3">
        <f t="shared" si="470"/>
        <v>40.961596025952026</v>
      </c>
      <c r="AJ237" s="3">
        <v>50000</v>
      </c>
      <c r="AK237" s="3">
        <f t="shared" si="471"/>
        <v>10000000</v>
      </c>
    </row>
    <row r="238" spans="1:37" x14ac:dyDescent="0.2">
      <c r="A238" s="2" t="s">
        <v>248</v>
      </c>
      <c r="B238" s="20">
        <v>0.04</v>
      </c>
      <c r="C238" s="1">
        <v>0.5</v>
      </c>
      <c r="D238" s="1">
        <v>14</v>
      </c>
      <c r="E238" s="1">
        <f t="shared" si="472"/>
        <v>49</v>
      </c>
      <c r="F238" s="21">
        <f t="shared" si="452"/>
        <v>10000</v>
      </c>
      <c r="G238" s="3">
        <f t="shared" si="453"/>
        <v>50</v>
      </c>
      <c r="H238" s="3">
        <f t="shared" si="454"/>
        <v>200</v>
      </c>
      <c r="I238" s="29">
        <v>2.2130000000000001</v>
      </c>
      <c r="J238" s="29">
        <v>1.0999999999999999E-2</v>
      </c>
      <c r="K238" s="26"/>
      <c r="L238" s="9">
        <f t="shared" si="473"/>
        <v>8.2217571560000001E-5</v>
      </c>
      <c r="M238" s="22">
        <f t="shared" si="474"/>
        <v>2.5132741228718349</v>
      </c>
      <c r="N238" s="9">
        <f t="shared" si="475"/>
        <v>11.919593116233363</v>
      </c>
      <c r="O238" s="9">
        <f t="shared" si="476"/>
        <v>19.496480528757175</v>
      </c>
      <c r="Q238" s="9">
        <f t="shared" si="477"/>
        <v>1.2566370614359172E-3</v>
      </c>
      <c r="R238" s="9">
        <f t="shared" si="478"/>
        <v>0.56548667764616278</v>
      </c>
      <c r="S238" s="9">
        <f t="shared" si="479"/>
        <v>1.0602875205865552E-3</v>
      </c>
      <c r="T238" s="9">
        <f t="shared" si="480"/>
        <v>0.59957846736617859</v>
      </c>
      <c r="U238" s="23">
        <f t="shared" si="481"/>
        <v>19.257915836625202</v>
      </c>
      <c r="V238" s="9">
        <f t="shared" si="482"/>
        <v>50.056880705238342</v>
      </c>
      <c r="W238" s="9">
        <f t="shared" si="483"/>
        <v>0.97888640501868629</v>
      </c>
      <c r="X238" s="9">
        <f t="shared" si="484"/>
        <v>0.96730013902155343</v>
      </c>
      <c r="Y238" s="9">
        <f t="shared" si="485"/>
        <v>502.65482457436701</v>
      </c>
      <c r="Z238" s="9">
        <f t="shared" si="486"/>
        <v>55.083428950982011</v>
      </c>
      <c r="AA238" s="9">
        <f t="shared" si="487"/>
        <v>0.88955972663946592</v>
      </c>
      <c r="AB238" s="9">
        <f t="shared" si="488"/>
        <v>7.5398223686155053</v>
      </c>
      <c r="AC238" s="9">
        <f t="shared" si="489"/>
        <v>6.4988268429190583</v>
      </c>
      <c r="AD238" s="9">
        <f t="shared" si="490"/>
        <v>55.68300741834819</v>
      </c>
      <c r="AE238" s="9">
        <f t="shared" si="491"/>
        <v>0.87998120561020443</v>
      </c>
      <c r="AH238" s="3">
        <f t="shared" si="469"/>
        <v>29.399829931480898</v>
      </c>
      <c r="AI238" s="3">
        <f t="shared" si="470"/>
        <v>40.961596025952026</v>
      </c>
      <c r="AJ238" s="3">
        <v>50000</v>
      </c>
      <c r="AK238" s="3">
        <f t="shared" si="471"/>
        <v>10000000</v>
      </c>
    </row>
    <row r="239" spans="1:37" x14ac:dyDescent="0.2">
      <c r="A239" s="2" t="s">
        <v>249</v>
      </c>
      <c r="B239" s="20">
        <v>0.04</v>
      </c>
      <c r="C239" s="1">
        <v>0.5</v>
      </c>
      <c r="D239" s="1">
        <v>12</v>
      </c>
      <c r="E239" s="1">
        <f t="shared" si="472"/>
        <v>36</v>
      </c>
      <c r="F239" s="21">
        <f t="shared" si="452"/>
        <v>10000</v>
      </c>
      <c r="G239" s="3">
        <f t="shared" si="453"/>
        <v>50</v>
      </c>
      <c r="H239" s="3">
        <f t="shared" si="454"/>
        <v>200</v>
      </c>
      <c r="I239" s="29">
        <v>1.819</v>
      </c>
      <c r="J239" s="29">
        <v>1.03E-2</v>
      </c>
      <c r="K239" s="26"/>
      <c r="L239" s="9">
        <f t="shared" si="473"/>
        <v>6.2412972439999996E-5</v>
      </c>
      <c r="M239" s="22">
        <f t="shared" si="474"/>
        <v>2.5132741228718349</v>
      </c>
      <c r="N239" s="9">
        <f t="shared" si="475"/>
        <v>11.536063287038024</v>
      </c>
      <c r="O239" s="9">
        <f t="shared" si="476"/>
        <v>14.323944878270579</v>
      </c>
      <c r="Q239" s="9">
        <f t="shared" si="477"/>
        <v>1.2566370614359172E-3</v>
      </c>
      <c r="R239" s="9">
        <f t="shared" si="478"/>
        <v>0.56548667764616278</v>
      </c>
      <c r="S239" s="9">
        <f t="shared" si="479"/>
        <v>1.0602875205865552E-3</v>
      </c>
      <c r="T239" s="9">
        <f t="shared" si="480"/>
        <v>0.59957846736617859</v>
      </c>
      <c r="U239" s="23">
        <f t="shared" si="481"/>
        <v>14.085380186138604</v>
      </c>
      <c r="V239" s="9">
        <f t="shared" si="482"/>
        <v>41.144810665534813</v>
      </c>
      <c r="W239" s="9">
        <f t="shared" si="483"/>
        <v>0.87495845570035902</v>
      </c>
      <c r="X239" s="9">
        <f t="shared" si="484"/>
        <v>0.86239134762248726</v>
      </c>
      <c r="Y239" s="9">
        <f t="shared" si="485"/>
        <v>502.65482457436701</v>
      </c>
      <c r="Z239" s="9">
        <f t="shared" si="486"/>
        <v>46.171358911278482</v>
      </c>
      <c r="AA239" s="9">
        <f t="shared" si="487"/>
        <v>0.77970414665889598</v>
      </c>
      <c r="AB239" s="9">
        <f t="shared" si="488"/>
        <v>7.5398223686155053</v>
      </c>
      <c r="AC239" s="9">
        <f t="shared" si="489"/>
        <v>4.7746482927568588</v>
      </c>
      <c r="AD239" s="9">
        <f t="shared" si="490"/>
        <v>46.77093737864466</v>
      </c>
      <c r="AE239" s="9">
        <f t="shared" si="491"/>
        <v>0.7697087554297638</v>
      </c>
      <c r="AH239" s="3">
        <f t="shared" si="469"/>
        <v>29.399829931480898</v>
      </c>
      <c r="AI239" s="3">
        <f t="shared" si="470"/>
        <v>40.961596025952026</v>
      </c>
      <c r="AJ239" s="3">
        <v>50000</v>
      </c>
      <c r="AK239" s="3">
        <f t="shared" si="471"/>
        <v>10000000</v>
      </c>
    </row>
    <row r="240" spans="1:37" x14ac:dyDescent="0.2">
      <c r="A240" s="2" t="s">
        <v>250</v>
      </c>
      <c r="B240" s="20">
        <v>0.04</v>
      </c>
      <c r="C240" s="1">
        <v>0.5</v>
      </c>
      <c r="D240" s="1">
        <v>10</v>
      </c>
      <c r="E240" s="1">
        <f t="shared" si="472"/>
        <v>25</v>
      </c>
      <c r="F240" s="21">
        <f t="shared" si="452"/>
        <v>10000</v>
      </c>
      <c r="G240" s="3">
        <f t="shared" si="453"/>
        <v>50</v>
      </c>
      <c r="H240" s="3">
        <f t="shared" si="454"/>
        <v>200</v>
      </c>
      <c r="I240" s="29">
        <v>1.448</v>
      </c>
      <c r="J240" s="29">
        <v>9.5399999999999999E-3</v>
      </c>
      <c r="K240" s="26"/>
      <c r="L240" s="9">
        <f t="shared" si="473"/>
        <v>4.3764479360000001E-5</v>
      </c>
      <c r="M240" s="22">
        <f t="shared" si="474"/>
        <v>2.5132741228718349</v>
      </c>
      <c r="N240" s="9">
        <f t="shared" si="475"/>
        <v>11.4247903165276</v>
      </c>
      <c r="O240" s="9">
        <f t="shared" si="476"/>
        <v>9.9471839432434574</v>
      </c>
      <c r="Q240" s="9">
        <f t="shared" si="477"/>
        <v>1.2566370614359172E-3</v>
      </c>
      <c r="R240" s="9">
        <f t="shared" si="478"/>
        <v>0.56548667764616278</v>
      </c>
      <c r="S240" s="9">
        <f t="shared" si="479"/>
        <v>1.0602875205865552E-3</v>
      </c>
      <c r="T240" s="9">
        <f t="shared" si="480"/>
        <v>0.59957846736617859</v>
      </c>
      <c r="U240" s="23">
        <f t="shared" si="481"/>
        <v>9.7086192511114824</v>
      </c>
      <c r="V240" s="9">
        <f t="shared" si="482"/>
        <v>32.752988369265751</v>
      </c>
      <c r="W240" s="9">
        <f t="shared" si="483"/>
        <v>0.76328913008313826</v>
      </c>
      <c r="X240" s="9">
        <f t="shared" si="484"/>
        <v>0.74956749573294901</v>
      </c>
      <c r="Y240" s="9">
        <f t="shared" si="485"/>
        <v>502.65482457436701</v>
      </c>
      <c r="Z240" s="9">
        <f t="shared" si="486"/>
        <v>37.77953661500942</v>
      </c>
      <c r="AA240" s="9">
        <f t="shared" si="487"/>
        <v>0.6617338972354615</v>
      </c>
      <c r="AB240" s="9">
        <f t="shared" si="488"/>
        <v>7.5398223686155053</v>
      </c>
      <c r="AC240" s="9">
        <f t="shared" si="489"/>
        <v>3.3157279810811522</v>
      </c>
      <c r="AD240" s="9">
        <f t="shared" si="490"/>
        <v>38.379115082375598</v>
      </c>
      <c r="AE240" s="9">
        <f t="shared" si="491"/>
        <v>0.65139594663245537</v>
      </c>
      <c r="AH240" s="3">
        <f t="shared" si="469"/>
        <v>29.399829931480898</v>
      </c>
      <c r="AI240" s="3">
        <f t="shared" si="470"/>
        <v>40.961596025952026</v>
      </c>
      <c r="AJ240" s="3">
        <v>50000</v>
      </c>
      <c r="AK240" s="3">
        <f t="shared" si="471"/>
        <v>10000000</v>
      </c>
    </row>
    <row r="241" spans="1:38" x14ac:dyDescent="0.2">
      <c r="A241" s="2" t="s">
        <v>251</v>
      </c>
      <c r="B241" s="20">
        <v>0.04</v>
      </c>
      <c r="C241" s="1">
        <v>0.5</v>
      </c>
      <c r="D241" s="1">
        <v>8</v>
      </c>
      <c r="E241" s="1">
        <f t="shared" si="472"/>
        <v>16</v>
      </c>
      <c r="F241" s="21">
        <f t="shared" si="452"/>
        <v>10000</v>
      </c>
      <c r="G241" s="3">
        <f t="shared" si="453"/>
        <v>50</v>
      </c>
      <c r="H241" s="3">
        <f t="shared" si="454"/>
        <v>200</v>
      </c>
      <c r="I241" s="29">
        <v>1.1359999999999999</v>
      </c>
      <c r="J241" s="29">
        <v>8.7600000000000004E-3</v>
      </c>
      <c r="K241" s="26"/>
      <c r="L241" s="9">
        <f t="shared" si="473"/>
        <v>2.8081649599999996E-5</v>
      </c>
      <c r="M241" s="22">
        <f t="shared" si="474"/>
        <v>2.5132741228718349</v>
      </c>
      <c r="N241" s="9">
        <f t="shared" si="475"/>
        <v>11.395341960252935</v>
      </c>
      <c r="O241" s="9">
        <f t="shared" si="476"/>
        <v>6.3661977236758123</v>
      </c>
      <c r="Q241" s="9">
        <f t="shared" si="477"/>
        <v>1.2566370614359172E-3</v>
      </c>
      <c r="R241" s="9">
        <f t="shared" si="478"/>
        <v>0.56548667764616278</v>
      </c>
      <c r="S241" s="9">
        <f t="shared" si="479"/>
        <v>1.0602875205865552E-3</v>
      </c>
      <c r="T241" s="9">
        <f t="shared" si="480"/>
        <v>0.59957846736617859</v>
      </c>
      <c r="U241" s="23">
        <f t="shared" si="481"/>
        <v>6.1276330315438372</v>
      </c>
      <c r="V241" s="9">
        <f t="shared" si="482"/>
        <v>25.695714632241643</v>
      </c>
      <c r="W241" s="9">
        <f t="shared" si="483"/>
        <v>0.62267192132979376</v>
      </c>
      <c r="X241" s="9">
        <f t="shared" si="484"/>
        <v>0.60847391734297229</v>
      </c>
      <c r="Y241" s="9">
        <f t="shared" si="485"/>
        <v>502.65482457436701</v>
      </c>
      <c r="Z241" s="9">
        <f t="shared" si="486"/>
        <v>30.722262877985312</v>
      </c>
      <c r="AA241" s="9">
        <f t="shared" si="487"/>
        <v>0.5207949708504428</v>
      </c>
      <c r="AB241" s="9">
        <f t="shared" si="488"/>
        <v>7.5398223686155053</v>
      </c>
      <c r="AC241" s="9">
        <f t="shared" si="489"/>
        <v>2.1220659078919373</v>
      </c>
      <c r="AD241" s="9">
        <f t="shared" si="490"/>
        <v>31.321841345351491</v>
      </c>
      <c r="AE241" s="9">
        <f t="shared" si="491"/>
        <v>0.5108256511354361</v>
      </c>
      <c r="AH241" s="3">
        <f t="shared" si="469"/>
        <v>29.399829931480898</v>
      </c>
      <c r="AI241" s="3">
        <f t="shared" si="470"/>
        <v>40.961596025952026</v>
      </c>
      <c r="AJ241" s="3">
        <v>50000</v>
      </c>
      <c r="AK241" s="3">
        <f t="shared" si="471"/>
        <v>10000000</v>
      </c>
    </row>
    <row r="242" spans="1:38" x14ac:dyDescent="0.2">
      <c r="A242" s="2" t="s">
        <v>252</v>
      </c>
      <c r="B242" s="20">
        <v>0.04</v>
      </c>
      <c r="C242" s="1">
        <v>0.5</v>
      </c>
      <c r="D242" s="1">
        <v>6</v>
      </c>
      <c r="E242" s="1">
        <f t="shared" si="472"/>
        <v>9</v>
      </c>
      <c r="F242" s="21">
        <f t="shared" si="452"/>
        <v>10000</v>
      </c>
      <c r="G242" s="3">
        <f t="shared" si="453"/>
        <v>50</v>
      </c>
      <c r="H242" s="3">
        <f t="shared" si="454"/>
        <v>200</v>
      </c>
      <c r="I242" s="29">
        <v>0.89700000000000002</v>
      </c>
      <c r="J242" s="29">
        <v>8.7200000000000003E-3</v>
      </c>
      <c r="K242" s="26"/>
      <c r="L242" s="9">
        <f t="shared" si="473"/>
        <v>1.6068199880000002E-5</v>
      </c>
      <c r="M242" s="22">
        <f t="shared" si="474"/>
        <v>2.5132741228718349</v>
      </c>
      <c r="N242" s="9">
        <f t="shared" si="475"/>
        <v>11.20225049129772</v>
      </c>
      <c r="O242" s="9">
        <f t="shared" si="476"/>
        <v>3.5809862195676447</v>
      </c>
      <c r="Q242" s="9">
        <f t="shared" si="477"/>
        <v>1.2566370614359172E-3</v>
      </c>
      <c r="R242" s="9">
        <f t="shared" si="478"/>
        <v>0.56548667764616278</v>
      </c>
      <c r="S242" s="9">
        <f t="shared" si="479"/>
        <v>1.0602875205865552E-3</v>
      </c>
      <c r="T242" s="9">
        <f t="shared" si="480"/>
        <v>0.59957846736617859</v>
      </c>
      <c r="U242" s="23">
        <f t="shared" si="481"/>
        <v>3.3424215274356697</v>
      </c>
      <c r="V242" s="9">
        <f t="shared" si="482"/>
        <v>20.289661993944325</v>
      </c>
      <c r="W242" s="9">
        <f t="shared" si="483"/>
        <v>0.44357564964296348</v>
      </c>
      <c r="X242" s="9">
        <f t="shared" si="484"/>
        <v>0.43084381247222131</v>
      </c>
      <c r="Y242" s="9">
        <f t="shared" si="485"/>
        <v>502.65482457436701</v>
      </c>
      <c r="Z242" s="9">
        <f t="shared" si="486"/>
        <v>25.316210239687994</v>
      </c>
      <c r="AA242" s="9">
        <f t="shared" si="487"/>
        <v>0.35550344679515977</v>
      </c>
      <c r="AB242" s="9">
        <f t="shared" si="488"/>
        <v>7.5398223686155053</v>
      </c>
      <c r="AC242" s="9">
        <f t="shared" si="489"/>
        <v>1.1936620731892147</v>
      </c>
      <c r="AD242" s="9">
        <f t="shared" si="490"/>
        <v>25.915788707054173</v>
      </c>
      <c r="AE242" s="9">
        <f t="shared" si="491"/>
        <v>0.34727864552894105</v>
      </c>
      <c r="AH242" s="3">
        <f t="shared" si="469"/>
        <v>29.399829931480898</v>
      </c>
      <c r="AI242" s="3">
        <f t="shared" si="470"/>
        <v>40.961596025952026</v>
      </c>
      <c r="AJ242" s="3">
        <v>50000</v>
      </c>
      <c r="AK242" s="3">
        <f t="shared" si="471"/>
        <v>10000000</v>
      </c>
    </row>
    <row r="243" spans="1:38" x14ac:dyDescent="0.2">
      <c r="A243" s="7"/>
      <c r="B243" s="6"/>
      <c r="C243" s="6"/>
      <c r="D243" s="6"/>
      <c r="E243" s="6"/>
      <c r="F243" s="6"/>
      <c r="G243" s="6"/>
      <c r="H243" s="6"/>
      <c r="I243" s="29"/>
      <c r="L243" s="9" t="str">
        <f t="shared" si="473"/>
        <v/>
      </c>
      <c r="M243" s="22" t="str">
        <f t="shared" si="474"/>
        <v/>
      </c>
      <c r="N243" s="9" t="str">
        <f t="shared" si="475"/>
        <v/>
      </c>
      <c r="O243" s="9" t="str">
        <f t="shared" si="476"/>
        <v/>
      </c>
      <c r="Q243" s="9"/>
      <c r="R243" s="9"/>
      <c r="S243" s="9"/>
      <c r="T243" s="9"/>
      <c r="U243" s="23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I243" s="9"/>
      <c r="AJ243" s="3"/>
      <c r="AK243" s="3"/>
      <c r="AL243" s="9" t="str">
        <f>IF(J243&gt;0,D243/#REF!/J243,"")</f>
        <v/>
      </c>
    </row>
    <row r="244" spans="1:38" x14ac:dyDescent="0.2">
      <c r="A244" s="6" t="s">
        <v>23</v>
      </c>
      <c r="B244" s="6" t="s">
        <v>19</v>
      </c>
      <c r="C244" s="6" t="s">
        <v>20</v>
      </c>
      <c r="D244" s="6" t="s">
        <v>1</v>
      </c>
      <c r="E244" s="6"/>
      <c r="F244" s="6" t="s">
        <v>21</v>
      </c>
      <c r="G244" s="6" t="s">
        <v>4</v>
      </c>
      <c r="H244" s="6" t="s">
        <v>12</v>
      </c>
      <c r="I244" s="29" t="s">
        <v>5</v>
      </c>
      <c r="L244" s="9" t="str">
        <f t="shared" si="473"/>
        <v/>
      </c>
      <c r="M244" s="22" t="str">
        <f t="shared" si="474"/>
        <v/>
      </c>
      <c r="N244" s="9" t="str">
        <f t="shared" si="475"/>
        <v/>
      </c>
      <c r="O244" s="9" t="str">
        <f t="shared" si="476"/>
        <v/>
      </c>
      <c r="Q244" s="9"/>
      <c r="R244" s="9"/>
      <c r="S244" s="9"/>
      <c r="T244" s="9"/>
      <c r="U244" s="23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I244" s="9"/>
      <c r="AJ244" s="3"/>
      <c r="AK244" s="3"/>
      <c r="AL244" s="9" t="str">
        <f>IF(J244&gt;0,D244/#REF!/J244,"")</f>
        <v/>
      </c>
    </row>
    <row r="245" spans="1:38" x14ac:dyDescent="0.2">
      <c r="A245" s="6"/>
      <c r="B245" s="6"/>
      <c r="C245" s="6"/>
      <c r="D245" s="6"/>
      <c r="E245" s="6"/>
      <c r="F245" s="11" t="s">
        <v>17</v>
      </c>
      <c r="G245" s="6"/>
      <c r="H245" s="6"/>
      <c r="I245" s="29"/>
      <c r="L245" s="9" t="str">
        <f t="shared" si="473"/>
        <v/>
      </c>
      <c r="M245" s="22" t="str">
        <f t="shared" si="474"/>
        <v/>
      </c>
      <c r="N245" s="9" t="str">
        <f t="shared" si="475"/>
        <v/>
      </c>
      <c r="O245" s="9" t="str">
        <f t="shared" si="476"/>
        <v/>
      </c>
      <c r="Q245" s="9"/>
      <c r="R245" s="9"/>
      <c r="S245" s="9"/>
      <c r="T245" s="9"/>
      <c r="U245" s="23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I245" s="9"/>
      <c r="AJ245" s="3"/>
      <c r="AK245" s="3"/>
      <c r="AL245" s="9" t="str">
        <f>IF(J245&gt;0,D245/#REF!/J245,"")</f>
        <v/>
      </c>
    </row>
    <row r="246" spans="1:38" x14ac:dyDescent="0.2">
      <c r="A246" s="2">
        <v>101</v>
      </c>
      <c r="B246" s="20">
        <v>0.04</v>
      </c>
      <c r="C246" s="1">
        <v>1</v>
      </c>
      <c r="D246" s="1">
        <v>20</v>
      </c>
      <c r="E246" s="1">
        <f t="shared" ref="E246:E254" si="492">0.5*C246*D246*D246</f>
        <v>200</v>
      </c>
      <c r="F246" s="21">
        <f t="shared" ref="F246:F254" si="493">AK246/1000</f>
        <v>20000</v>
      </c>
      <c r="G246" s="3">
        <f t="shared" ref="G246:G254" si="494">AJ246/1000</f>
        <v>100</v>
      </c>
      <c r="H246" s="3">
        <f t="shared" ref="H246:H254" si="495">AK246/AJ246</f>
        <v>200</v>
      </c>
      <c r="I246" s="29">
        <v>5.4757999999999996</v>
      </c>
      <c r="J246" s="29">
        <v>2.002E-2</v>
      </c>
      <c r="K246" s="26"/>
      <c r="L246" s="9">
        <f t="shared" si="473"/>
        <v>2.4622377970399999E-4</v>
      </c>
      <c r="M246" s="22">
        <f t="shared" si="474"/>
        <v>5.0265482457436699</v>
      </c>
      <c r="N246" s="9">
        <f t="shared" si="475"/>
        <v>8.1226923021176791</v>
      </c>
      <c r="O246" s="9">
        <f t="shared" si="476"/>
        <v>39.78873577297383</v>
      </c>
      <c r="Q246" s="9">
        <f t="shared" ref="Q246:Q254" si="496">PI()*B246^2/4</f>
        <v>1.2566370614359172E-3</v>
      </c>
      <c r="R246" s="9">
        <f t="shared" ref="R246:R254" si="497">9*G246*Q246</f>
        <v>1.1309733552923256</v>
      </c>
      <c r="S246" s="9">
        <f t="shared" ref="S246:S254" si="498">0.75*R246/(F246*B246)</f>
        <v>1.0602875205865552E-3</v>
      </c>
      <c r="T246" s="9">
        <f t="shared" si="430"/>
        <v>1.1991569347323572</v>
      </c>
      <c r="U246" s="23">
        <f t="shared" ref="U246:U254" si="499">(E246-T246)/M246</f>
        <v>39.550171080841857</v>
      </c>
      <c r="V246" s="9">
        <f t="shared" ref="V246:V254" si="500">9*PI()*B246^3*I246*G246*1000/4</f>
        <v>247.71935595638868</v>
      </c>
      <c r="W246" s="9">
        <f t="shared" ref="W246:W254" si="501">E246/V246</f>
        <v>0.80736525100287382</v>
      </c>
      <c r="X246" s="9">
        <f t="shared" ref="X246:X254" si="502">E246/(V246+T246)</f>
        <v>0.80347579485773968</v>
      </c>
      <c r="Y246" s="9">
        <f t="shared" ref="Y246:Y254" si="503">1000*F246*PI()*B246^3/4</f>
        <v>1005.309649148734</v>
      </c>
      <c r="Z246" s="9">
        <f t="shared" ref="Z246:Z254" si="504">V246+$AG$2*Y246</f>
        <v>257.77245244787605</v>
      </c>
      <c r="AA246" s="9">
        <f t="shared" ref="AA246:AA254" si="505">E246/Z246</f>
        <v>0.77587809752650672</v>
      </c>
      <c r="AB246" s="9">
        <f t="shared" ref="AB246:AB254" si="506">M246+$AG$2*Y246</f>
        <v>15.079644737231011</v>
      </c>
      <c r="AC246" s="9">
        <f t="shared" ref="AC246:AC254" si="507">E246/AB246</f>
        <v>13.262911924324609</v>
      </c>
      <c r="AD246" s="9">
        <f t="shared" ref="AD246:AD254" si="508">V246+T246+$AG$2*Y246</f>
        <v>258.97160938260839</v>
      </c>
      <c r="AE246" s="9">
        <f t="shared" ref="AE246:AE254" si="509">E246/AD246</f>
        <v>0.77228542725900551</v>
      </c>
      <c r="AH246" s="3">
        <f t="shared" ref="AH246:AH254" si="510">IF(AK246&gt;0,(AK246*0.17287/2000)^0.5,"")</f>
        <v>41.577638220562747</v>
      </c>
      <c r="AI246" s="3">
        <f t="shared" ref="AI246:AI254" si="511">IF(AK246&gt;0,(AK246/2.98/2000)^0.5,"")</f>
        <v>57.928444636349226</v>
      </c>
      <c r="AJ246" s="3">
        <v>100000</v>
      </c>
      <c r="AK246" s="3">
        <f t="shared" ref="AK246:AK263" si="512">IF(AJ246&gt;0,200*AJ246,"")</f>
        <v>20000000</v>
      </c>
    </row>
    <row r="247" spans="1:38" x14ac:dyDescent="0.2">
      <c r="A247" s="2">
        <v>102</v>
      </c>
      <c r="B247" s="20">
        <v>0.04</v>
      </c>
      <c r="C247" s="1">
        <v>1</v>
      </c>
      <c r="D247" s="1">
        <v>18</v>
      </c>
      <c r="E247" s="1">
        <f t="shared" si="492"/>
        <v>162</v>
      </c>
      <c r="F247" s="21">
        <f t="shared" si="493"/>
        <v>20000</v>
      </c>
      <c r="G247" s="3">
        <f t="shared" si="494"/>
        <v>100</v>
      </c>
      <c r="H247" s="3">
        <f t="shared" si="495"/>
        <v>200</v>
      </c>
      <c r="I247" s="29">
        <v>4.6950000000000003</v>
      </c>
      <c r="J247" s="29">
        <v>1.8620000000000001E-2</v>
      </c>
      <c r="K247" s="26"/>
      <c r="L247" s="9">
        <f t="shared" si="473"/>
        <v>2.0697649292000003E-4</v>
      </c>
      <c r="M247" s="22">
        <f t="shared" si="474"/>
        <v>5.0265482457436699</v>
      </c>
      <c r="N247" s="9">
        <f t="shared" si="475"/>
        <v>7.8269757939427356</v>
      </c>
      <c r="O247" s="9">
        <f t="shared" si="476"/>
        <v>32.228875976108803</v>
      </c>
      <c r="Q247" s="9">
        <f t="shared" si="496"/>
        <v>1.2566370614359172E-3</v>
      </c>
      <c r="R247" s="9">
        <f t="shared" si="497"/>
        <v>1.1309733552923256</v>
      </c>
      <c r="S247" s="9">
        <f t="shared" si="498"/>
        <v>1.0602875205865552E-3</v>
      </c>
      <c r="T247" s="9">
        <f t="shared" si="430"/>
        <v>1.1991569347323572</v>
      </c>
      <c r="U247" s="23">
        <f t="shared" si="499"/>
        <v>31.99031128397683</v>
      </c>
      <c r="V247" s="9">
        <f t="shared" si="500"/>
        <v>212.39679612389878</v>
      </c>
      <c r="W247" s="9">
        <f t="shared" si="501"/>
        <v>0.76272336944997754</v>
      </c>
      <c r="X247" s="9">
        <f t="shared" si="502"/>
        <v>0.75844133599072328</v>
      </c>
      <c r="Y247" s="9">
        <f t="shared" si="503"/>
        <v>1005.309649148734</v>
      </c>
      <c r="Z247" s="9">
        <f t="shared" si="504"/>
        <v>222.44989261538612</v>
      </c>
      <c r="AA247" s="9">
        <f t="shared" si="505"/>
        <v>0.72825389167571575</v>
      </c>
      <c r="AB247" s="9">
        <f t="shared" si="506"/>
        <v>15.079644737231011</v>
      </c>
      <c r="AC247" s="9">
        <f t="shared" si="507"/>
        <v>10.742958658702934</v>
      </c>
      <c r="AD247" s="9">
        <f t="shared" si="508"/>
        <v>223.64904955011846</v>
      </c>
      <c r="AE247" s="9">
        <f t="shared" si="509"/>
        <v>0.72434915473985384</v>
      </c>
      <c r="AH247" s="3">
        <f t="shared" si="510"/>
        <v>41.577638220562747</v>
      </c>
      <c r="AI247" s="3">
        <f t="shared" si="511"/>
        <v>57.928444636349226</v>
      </c>
      <c r="AJ247" s="3">
        <v>100000</v>
      </c>
      <c r="AK247" s="3">
        <f t="shared" si="512"/>
        <v>20000000</v>
      </c>
    </row>
    <row r="248" spans="1:38" x14ac:dyDescent="0.2">
      <c r="A248" s="2">
        <v>103</v>
      </c>
      <c r="B248" s="20">
        <v>0.04</v>
      </c>
      <c r="C248" s="1">
        <v>1</v>
      </c>
      <c r="D248" s="1">
        <v>16</v>
      </c>
      <c r="E248" s="1">
        <f t="shared" si="492"/>
        <v>128</v>
      </c>
      <c r="F248" s="21">
        <f t="shared" si="493"/>
        <v>20000</v>
      </c>
      <c r="G248" s="3">
        <f t="shared" si="494"/>
        <v>100</v>
      </c>
      <c r="H248" s="3">
        <f t="shared" si="495"/>
        <v>200</v>
      </c>
      <c r="I248" s="29">
        <v>3.9540000000000002</v>
      </c>
      <c r="J248" s="29">
        <v>1.7600000000000001E-2</v>
      </c>
      <c r="K248" s="26"/>
      <c r="L248" s="9">
        <f t="shared" si="473"/>
        <v>1.6972977224E-4</v>
      </c>
      <c r="M248" s="22">
        <f t="shared" si="474"/>
        <v>5.0265482457436699</v>
      </c>
      <c r="N248" s="9">
        <f t="shared" si="475"/>
        <v>7.5413993850770273</v>
      </c>
      <c r="O248" s="9">
        <f t="shared" si="476"/>
        <v>25.464790894703249</v>
      </c>
      <c r="Q248" s="9">
        <f t="shared" si="496"/>
        <v>1.2566370614359172E-3</v>
      </c>
      <c r="R248" s="9">
        <f t="shared" si="497"/>
        <v>1.1309733552923256</v>
      </c>
      <c r="S248" s="9">
        <f t="shared" si="498"/>
        <v>1.0602875205865552E-3</v>
      </c>
      <c r="T248" s="9">
        <f t="shared" si="430"/>
        <v>1.1991569347323572</v>
      </c>
      <c r="U248" s="23">
        <f t="shared" si="499"/>
        <v>25.226226202571276</v>
      </c>
      <c r="V248" s="9">
        <f t="shared" si="500"/>
        <v>178.87474587303427</v>
      </c>
      <c r="W248" s="9">
        <f t="shared" si="501"/>
        <v>0.71558452466428502</v>
      </c>
      <c r="X248" s="9">
        <f t="shared" si="502"/>
        <v>0.71081926922327654</v>
      </c>
      <c r="Y248" s="9">
        <f t="shared" si="503"/>
        <v>1005.309649148734</v>
      </c>
      <c r="Z248" s="9">
        <f t="shared" si="504"/>
        <v>188.92784236452161</v>
      </c>
      <c r="AA248" s="9">
        <f t="shared" si="505"/>
        <v>0.67750734035819837</v>
      </c>
      <c r="AB248" s="9">
        <f t="shared" si="506"/>
        <v>15.079644737231011</v>
      </c>
      <c r="AC248" s="9">
        <f t="shared" si="507"/>
        <v>8.4882636315677491</v>
      </c>
      <c r="AD248" s="9">
        <f t="shared" si="508"/>
        <v>190.12699929925395</v>
      </c>
      <c r="AE248" s="9">
        <f t="shared" si="509"/>
        <v>0.67323420909058795</v>
      </c>
      <c r="AH248" s="3">
        <f t="shared" si="510"/>
        <v>41.577638220562747</v>
      </c>
      <c r="AI248" s="3">
        <f t="shared" si="511"/>
        <v>57.928444636349226</v>
      </c>
      <c r="AJ248" s="3">
        <v>100000</v>
      </c>
      <c r="AK248" s="3">
        <f t="shared" si="512"/>
        <v>20000000</v>
      </c>
    </row>
    <row r="249" spans="1:38" x14ac:dyDescent="0.2">
      <c r="A249" s="2">
        <v>104</v>
      </c>
      <c r="B249" s="20">
        <v>0.04</v>
      </c>
      <c r="C249" s="1">
        <v>1</v>
      </c>
      <c r="D249" s="1">
        <v>14</v>
      </c>
      <c r="E249" s="1">
        <f t="shared" si="492"/>
        <v>98</v>
      </c>
      <c r="F249" s="21">
        <f t="shared" si="493"/>
        <v>20000</v>
      </c>
      <c r="G249" s="3">
        <f t="shared" si="494"/>
        <v>100</v>
      </c>
      <c r="H249" s="3">
        <f t="shared" si="495"/>
        <v>200</v>
      </c>
      <c r="I249" s="29">
        <v>3.2669999999999999</v>
      </c>
      <c r="J249" s="29">
        <v>1.6299999999999999E-2</v>
      </c>
      <c r="K249" s="26"/>
      <c r="L249" s="9">
        <f t="shared" si="473"/>
        <v>1.3519738748E-4</v>
      </c>
      <c r="M249" s="22">
        <f t="shared" si="474"/>
        <v>5.0265482457436699</v>
      </c>
      <c r="N249" s="9">
        <f t="shared" si="475"/>
        <v>7.2486607786335604</v>
      </c>
      <c r="O249" s="9">
        <f t="shared" si="476"/>
        <v>19.496480528757175</v>
      </c>
      <c r="Q249" s="9">
        <f t="shared" si="496"/>
        <v>1.2566370614359172E-3</v>
      </c>
      <c r="R249" s="9">
        <f t="shared" si="497"/>
        <v>1.1309733552923256</v>
      </c>
      <c r="S249" s="9">
        <f t="shared" si="498"/>
        <v>1.0602875205865552E-3</v>
      </c>
      <c r="T249" s="9">
        <f t="shared" si="430"/>
        <v>1.1991569347323572</v>
      </c>
      <c r="U249" s="23">
        <f t="shared" si="499"/>
        <v>19.257915836625202</v>
      </c>
      <c r="V249" s="9">
        <f t="shared" si="500"/>
        <v>147.79559806960114</v>
      </c>
      <c r="W249" s="9">
        <f t="shared" si="501"/>
        <v>0.66307793520243419</v>
      </c>
      <c r="X249" s="9">
        <f t="shared" si="502"/>
        <v>0.65774127416196426</v>
      </c>
      <c r="Y249" s="9">
        <f t="shared" si="503"/>
        <v>1005.309649148734</v>
      </c>
      <c r="Z249" s="9">
        <f t="shared" si="504"/>
        <v>157.84869456108848</v>
      </c>
      <c r="AA249" s="9">
        <f t="shared" si="505"/>
        <v>0.62084770654896582</v>
      </c>
      <c r="AB249" s="9">
        <f t="shared" si="506"/>
        <v>15.079644737231011</v>
      </c>
      <c r="AC249" s="9">
        <f t="shared" si="507"/>
        <v>6.4988268429190583</v>
      </c>
      <c r="AD249" s="9">
        <f t="shared" si="508"/>
        <v>159.04785149582082</v>
      </c>
      <c r="AE249" s="9">
        <f t="shared" si="509"/>
        <v>0.61616676414252014</v>
      </c>
      <c r="AH249" s="3">
        <f t="shared" si="510"/>
        <v>41.577638220562747</v>
      </c>
      <c r="AI249" s="3">
        <f t="shared" si="511"/>
        <v>57.928444636349226</v>
      </c>
      <c r="AJ249" s="3">
        <v>100000</v>
      </c>
      <c r="AK249" s="3">
        <f t="shared" si="512"/>
        <v>20000000</v>
      </c>
    </row>
    <row r="250" spans="1:38" x14ac:dyDescent="0.2">
      <c r="A250" s="2">
        <v>105</v>
      </c>
      <c r="B250" s="20">
        <v>0.04</v>
      </c>
      <c r="C250" s="1">
        <v>1</v>
      </c>
      <c r="D250" s="1">
        <v>12</v>
      </c>
      <c r="E250" s="1">
        <f t="shared" si="492"/>
        <v>72</v>
      </c>
      <c r="F250" s="21">
        <f t="shared" si="493"/>
        <v>20000</v>
      </c>
      <c r="G250" s="3">
        <f t="shared" si="494"/>
        <v>100</v>
      </c>
      <c r="H250" s="3">
        <f t="shared" si="495"/>
        <v>200</v>
      </c>
      <c r="I250" s="29">
        <v>2.6465000000000001</v>
      </c>
      <c r="J250" s="29">
        <v>1.52E-2</v>
      </c>
      <c r="K250" s="26"/>
      <c r="L250" s="9">
        <f t="shared" si="473"/>
        <v>1.0400765714E-4</v>
      </c>
      <c r="M250" s="22">
        <f t="shared" si="474"/>
        <v>5.0265482457436699</v>
      </c>
      <c r="N250" s="9">
        <f t="shared" si="475"/>
        <v>6.9225672397450557</v>
      </c>
      <c r="O250" s="9">
        <f t="shared" si="476"/>
        <v>14.323944878270579</v>
      </c>
      <c r="Q250" s="9">
        <f t="shared" si="496"/>
        <v>1.2566370614359172E-3</v>
      </c>
      <c r="R250" s="9">
        <f t="shared" si="497"/>
        <v>1.1309733552923256</v>
      </c>
      <c r="S250" s="9">
        <f t="shared" si="498"/>
        <v>1.0602875205865552E-3</v>
      </c>
      <c r="T250" s="9">
        <f t="shared" si="430"/>
        <v>1.1991569347323572</v>
      </c>
      <c r="U250" s="23">
        <f t="shared" si="499"/>
        <v>14.085380186138604</v>
      </c>
      <c r="V250" s="9">
        <f t="shared" si="500"/>
        <v>119.72483939124562</v>
      </c>
      <c r="W250" s="9">
        <f t="shared" si="501"/>
        <v>0.6013789650175525</v>
      </c>
      <c r="X250" s="9">
        <f t="shared" si="502"/>
        <v>0.59541532026371102</v>
      </c>
      <c r="Y250" s="9">
        <f t="shared" si="503"/>
        <v>1005.309649148734</v>
      </c>
      <c r="Z250" s="9">
        <f t="shared" si="504"/>
        <v>129.77793588273298</v>
      </c>
      <c r="AA250" s="9">
        <f t="shared" si="505"/>
        <v>0.55479384465676063</v>
      </c>
      <c r="AB250" s="9">
        <f t="shared" si="506"/>
        <v>15.079644737231011</v>
      </c>
      <c r="AC250" s="9">
        <f t="shared" si="507"/>
        <v>4.7746482927568588</v>
      </c>
      <c r="AD250" s="9">
        <f t="shared" si="508"/>
        <v>130.97709281746532</v>
      </c>
      <c r="AE250" s="9">
        <f t="shared" si="509"/>
        <v>0.54971444587140095</v>
      </c>
      <c r="AH250" s="3">
        <f t="shared" si="510"/>
        <v>41.577638220562747</v>
      </c>
      <c r="AI250" s="3">
        <f t="shared" si="511"/>
        <v>57.928444636349226</v>
      </c>
      <c r="AJ250" s="3">
        <v>100000</v>
      </c>
      <c r="AK250" s="3">
        <f t="shared" si="512"/>
        <v>20000000</v>
      </c>
    </row>
    <row r="251" spans="1:38" x14ac:dyDescent="0.2">
      <c r="A251" s="2">
        <v>106</v>
      </c>
      <c r="B251" s="20">
        <v>0.04</v>
      </c>
      <c r="C251" s="1">
        <v>1</v>
      </c>
      <c r="D251" s="1">
        <v>10</v>
      </c>
      <c r="E251" s="1">
        <f t="shared" si="492"/>
        <v>50</v>
      </c>
      <c r="F251" s="21">
        <f t="shared" si="493"/>
        <v>20000</v>
      </c>
      <c r="G251" s="3">
        <f t="shared" si="494"/>
        <v>100</v>
      </c>
      <c r="H251" s="3">
        <f t="shared" si="495"/>
        <v>200</v>
      </c>
      <c r="I251" s="29">
        <v>2.085</v>
      </c>
      <c r="J251" s="29">
        <v>1.434E-2</v>
      </c>
      <c r="K251" s="26"/>
      <c r="L251" s="9">
        <f t="shared" si="473"/>
        <v>7.5783590119999988E-5</v>
      </c>
      <c r="M251" s="22">
        <f t="shared" si="474"/>
        <v>5.0265482457436699</v>
      </c>
      <c r="N251" s="9">
        <f t="shared" si="475"/>
        <v>6.5977344067267323</v>
      </c>
      <c r="O251" s="9">
        <f t="shared" si="476"/>
        <v>9.9471839432434574</v>
      </c>
      <c r="Q251" s="9">
        <f t="shared" si="496"/>
        <v>1.2566370614359172E-3</v>
      </c>
      <c r="R251" s="9">
        <f t="shared" si="497"/>
        <v>1.1309733552923256</v>
      </c>
      <c r="S251" s="9">
        <f t="shared" si="498"/>
        <v>1.0602875205865552E-3</v>
      </c>
      <c r="T251" s="9">
        <f t="shared" si="430"/>
        <v>1.1991569347323572</v>
      </c>
      <c r="U251" s="23">
        <f t="shared" si="499"/>
        <v>9.7086192511114824</v>
      </c>
      <c r="V251" s="9">
        <f t="shared" si="500"/>
        <v>94.323177831379979</v>
      </c>
      <c r="W251" s="9">
        <f t="shared" si="501"/>
        <v>0.53009240305054384</v>
      </c>
      <c r="X251" s="9">
        <f t="shared" si="502"/>
        <v>0.52343779203497953</v>
      </c>
      <c r="Y251" s="9">
        <f t="shared" si="503"/>
        <v>1005.309649148734</v>
      </c>
      <c r="Z251" s="9">
        <f t="shared" si="504"/>
        <v>104.37627432286732</v>
      </c>
      <c r="AA251" s="9">
        <f t="shared" si="505"/>
        <v>0.47903606757733957</v>
      </c>
      <c r="AB251" s="9">
        <f t="shared" si="506"/>
        <v>15.079644737231011</v>
      </c>
      <c r="AC251" s="9">
        <f t="shared" si="507"/>
        <v>3.3157279810811522</v>
      </c>
      <c r="AD251" s="9">
        <f t="shared" si="508"/>
        <v>105.57543125759967</v>
      </c>
      <c r="AE251" s="9">
        <f t="shared" si="509"/>
        <v>0.47359503441669182</v>
      </c>
      <c r="AH251" s="3">
        <f t="shared" si="510"/>
        <v>41.577638220562747</v>
      </c>
      <c r="AI251" s="3">
        <f t="shared" si="511"/>
        <v>57.928444636349226</v>
      </c>
      <c r="AJ251" s="3">
        <v>100000</v>
      </c>
      <c r="AK251" s="3">
        <f t="shared" si="512"/>
        <v>20000000</v>
      </c>
    </row>
    <row r="252" spans="1:38" x14ac:dyDescent="0.2">
      <c r="A252" s="2">
        <v>107</v>
      </c>
      <c r="B252" s="20">
        <v>0.04</v>
      </c>
      <c r="C252" s="1">
        <v>1</v>
      </c>
      <c r="D252" s="1">
        <v>8</v>
      </c>
      <c r="E252" s="1">
        <f t="shared" si="492"/>
        <v>32</v>
      </c>
      <c r="F252" s="21">
        <f t="shared" si="493"/>
        <v>20000</v>
      </c>
      <c r="G252" s="3">
        <f t="shared" si="494"/>
        <v>100</v>
      </c>
      <c r="H252" s="3">
        <f t="shared" si="495"/>
        <v>200</v>
      </c>
      <c r="I252" s="29">
        <v>1.5672999999999999</v>
      </c>
      <c r="J252" s="29">
        <v>1.2919999999999999E-2</v>
      </c>
      <c r="K252" s="26"/>
      <c r="L252" s="9">
        <f t="shared" si="473"/>
        <v>4.9761151123999999E-5</v>
      </c>
      <c r="M252" s="22">
        <f t="shared" si="474"/>
        <v>5.0265482457436699</v>
      </c>
      <c r="N252" s="9">
        <f t="shared" si="475"/>
        <v>6.4307194020208822</v>
      </c>
      <c r="O252" s="9">
        <f t="shared" si="476"/>
        <v>6.3661977236758123</v>
      </c>
      <c r="Q252" s="9">
        <f t="shared" si="496"/>
        <v>1.2566370614359172E-3</v>
      </c>
      <c r="R252" s="9">
        <f t="shared" si="497"/>
        <v>1.1309733552923256</v>
      </c>
      <c r="S252" s="9">
        <f t="shared" si="498"/>
        <v>1.0602875205865552E-3</v>
      </c>
      <c r="T252" s="9">
        <f t="shared" si="430"/>
        <v>1.1991569347323572</v>
      </c>
      <c r="U252" s="23">
        <f t="shared" si="499"/>
        <v>6.1276330315438372</v>
      </c>
      <c r="V252" s="9">
        <f t="shared" si="500"/>
        <v>70.902981589986481</v>
      </c>
      <c r="W252" s="9">
        <f t="shared" si="501"/>
        <v>0.45132093576893118</v>
      </c>
      <c r="X252" s="9">
        <f t="shared" si="502"/>
        <v>0.44381485285667932</v>
      </c>
      <c r="Y252" s="9">
        <f t="shared" si="503"/>
        <v>1005.309649148734</v>
      </c>
      <c r="Z252" s="9">
        <f t="shared" si="504"/>
        <v>80.956078081473819</v>
      </c>
      <c r="AA252" s="9">
        <f t="shared" si="505"/>
        <v>0.39527606522385322</v>
      </c>
      <c r="AB252" s="9">
        <f t="shared" si="506"/>
        <v>15.079644737231011</v>
      </c>
      <c r="AC252" s="9">
        <f t="shared" si="507"/>
        <v>2.1220659078919373</v>
      </c>
      <c r="AD252" s="9">
        <f t="shared" si="508"/>
        <v>82.155235016206177</v>
      </c>
      <c r="AE252" s="9">
        <f t="shared" si="509"/>
        <v>0.38950652376184658</v>
      </c>
      <c r="AH252" s="3">
        <f t="shared" si="510"/>
        <v>41.577638220562747</v>
      </c>
      <c r="AI252" s="3">
        <f t="shared" si="511"/>
        <v>57.928444636349226</v>
      </c>
      <c r="AJ252" s="3">
        <v>100000</v>
      </c>
      <c r="AK252" s="3">
        <f t="shared" si="512"/>
        <v>20000000</v>
      </c>
    </row>
    <row r="253" spans="1:38" x14ac:dyDescent="0.2">
      <c r="A253" s="2">
        <v>108</v>
      </c>
      <c r="B253" s="20">
        <v>0.04</v>
      </c>
      <c r="C253" s="1">
        <v>1</v>
      </c>
      <c r="D253" s="1">
        <v>6</v>
      </c>
      <c r="E253" s="1">
        <f t="shared" si="492"/>
        <v>18</v>
      </c>
      <c r="F253" s="21">
        <f t="shared" si="493"/>
        <v>20000</v>
      </c>
      <c r="G253" s="3">
        <f t="shared" si="494"/>
        <v>100</v>
      </c>
      <c r="H253" s="3">
        <f t="shared" si="495"/>
        <v>200</v>
      </c>
      <c r="I253" s="29">
        <v>1.1355999999999999</v>
      </c>
      <c r="J253" s="29">
        <v>1.1639999999999999E-2</v>
      </c>
      <c r="K253" s="26"/>
      <c r="L253" s="9">
        <f t="shared" si="473"/>
        <v>2.8061543407999995E-5</v>
      </c>
      <c r="M253" s="22">
        <f t="shared" si="474"/>
        <v>5.0265482457436699</v>
      </c>
      <c r="N253" s="9">
        <f t="shared" si="475"/>
        <v>6.4144725535190714</v>
      </c>
      <c r="O253" s="9">
        <f t="shared" si="476"/>
        <v>3.5809862195676447</v>
      </c>
      <c r="Q253" s="9">
        <f t="shared" si="496"/>
        <v>1.2566370614359172E-3</v>
      </c>
      <c r="R253" s="9">
        <f t="shared" si="497"/>
        <v>1.1309733552923256</v>
      </c>
      <c r="S253" s="9">
        <f t="shared" si="498"/>
        <v>1.0602875205865552E-3</v>
      </c>
      <c r="T253" s="9">
        <f t="shared" si="430"/>
        <v>1.1991569347323572</v>
      </c>
      <c r="U253" s="23">
        <f t="shared" si="499"/>
        <v>3.3424215274356697</v>
      </c>
      <c r="V253" s="9">
        <f t="shared" si="500"/>
        <v>51.373333690798603</v>
      </c>
      <c r="W253" s="9">
        <f t="shared" si="501"/>
        <v>0.35037632769438032</v>
      </c>
      <c r="X253" s="9">
        <f t="shared" si="502"/>
        <v>0.34238438745868732</v>
      </c>
      <c r="Y253" s="9">
        <f t="shared" si="503"/>
        <v>1005.309649148734</v>
      </c>
      <c r="Z253" s="9">
        <f t="shared" si="504"/>
        <v>61.426430182285941</v>
      </c>
      <c r="AA253" s="9">
        <f t="shared" si="505"/>
        <v>0.2930334702274594</v>
      </c>
      <c r="AB253" s="9">
        <f t="shared" si="506"/>
        <v>15.079644737231011</v>
      </c>
      <c r="AC253" s="9">
        <f t="shared" si="507"/>
        <v>1.1936620731892147</v>
      </c>
      <c r="AD253" s="9">
        <f t="shared" si="508"/>
        <v>62.625587117018298</v>
      </c>
      <c r="AE253" s="9">
        <f t="shared" si="509"/>
        <v>0.28742245508000291</v>
      </c>
      <c r="AH253" s="3">
        <f t="shared" si="510"/>
        <v>41.577638220562747</v>
      </c>
      <c r="AI253" s="3">
        <f t="shared" si="511"/>
        <v>57.928444636349226</v>
      </c>
      <c r="AJ253" s="3">
        <v>100000</v>
      </c>
      <c r="AK253" s="3">
        <f t="shared" si="512"/>
        <v>20000000</v>
      </c>
    </row>
    <row r="254" spans="1:38" x14ac:dyDescent="0.2">
      <c r="A254" s="2">
        <v>109</v>
      </c>
      <c r="B254" s="20">
        <v>0.04</v>
      </c>
      <c r="C254" s="1">
        <v>1</v>
      </c>
      <c r="D254" s="1">
        <v>4</v>
      </c>
      <c r="E254" s="1">
        <f t="shared" si="492"/>
        <v>8</v>
      </c>
      <c r="F254" s="21">
        <f t="shared" si="493"/>
        <v>20000</v>
      </c>
      <c r="G254" s="3">
        <f t="shared" si="494"/>
        <v>100</v>
      </c>
      <c r="H254" s="3">
        <f t="shared" si="495"/>
        <v>200</v>
      </c>
      <c r="I254" s="29">
        <v>0.81669999999999998</v>
      </c>
      <c r="J254" s="29">
        <v>1.174E-2</v>
      </c>
      <c r="K254" s="26"/>
      <c r="L254" s="9">
        <f t="shared" si="473"/>
        <v>1.2031881835999998E-5</v>
      </c>
      <c r="M254" s="22">
        <f t="shared" si="474"/>
        <v>5.0265482457436699</v>
      </c>
      <c r="N254" s="9">
        <f t="shared" si="475"/>
        <v>6.6490014688006625</v>
      </c>
      <c r="O254" s="9">
        <f t="shared" si="476"/>
        <v>1.5915494309189531</v>
      </c>
      <c r="Q254" s="9">
        <f t="shared" si="496"/>
        <v>1.2566370614359172E-3</v>
      </c>
      <c r="R254" s="9">
        <f t="shared" si="497"/>
        <v>1.1309733552923256</v>
      </c>
      <c r="S254" s="9">
        <f t="shared" si="498"/>
        <v>1.0602875205865552E-3</v>
      </c>
      <c r="T254" s="9">
        <f t="shared" si="430"/>
        <v>1.1991569347323572</v>
      </c>
      <c r="U254" s="23">
        <f t="shared" si="499"/>
        <v>1.3529847387869782</v>
      </c>
      <c r="V254" s="9">
        <f t="shared" si="500"/>
        <v>36.946637570689695</v>
      </c>
      <c r="W254" s="9">
        <f t="shared" si="501"/>
        <v>0.21652849964204907</v>
      </c>
      <c r="X254" s="9">
        <f t="shared" si="502"/>
        <v>0.20972167715271675</v>
      </c>
      <c r="Y254" s="9">
        <f t="shared" si="503"/>
        <v>1005.309649148734</v>
      </c>
      <c r="Z254" s="9">
        <f t="shared" si="504"/>
        <v>46.999734062177033</v>
      </c>
      <c r="AA254" s="9">
        <f t="shared" si="505"/>
        <v>0.17021372906954357</v>
      </c>
      <c r="AB254" s="9">
        <f t="shared" si="506"/>
        <v>15.079644737231011</v>
      </c>
      <c r="AC254" s="9">
        <f t="shared" si="507"/>
        <v>0.53051647697298432</v>
      </c>
      <c r="AD254" s="9">
        <f t="shared" si="508"/>
        <v>48.198890996909391</v>
      </c>
      <c r="AE254" s="9">
        <f t="shared" si="509"/>
        <v>0.1659789226377216</v>
      </c>
      <c r="AH254" s="3">
        <f t="shared" si="510"/>
        <v>41.577638220562747</v>
      </c>
      <c r="AI254" s="3">
        <f t="shared" si="511"/>
        <v>57.928444636349226</v>
      </c>
      <c r="AJ254" s="3">
        <v>100000</v>
      </c>
      <c r="AK254" s="3">
        <f t="shared" si="512"/>
        <v>20000000</v>
      </c>
    </row>
    <row r="255" spans="1:38" x14ac:dyDescent="0.2">
      <c r="A255" s="2"/>
      <c r="B255" s="20"/>
      <c r="C255" s="1"/>
      <c r="D255" s="1"/>
      <c r="E255" s="1"/>
      <c r="F255" s="21"/>
      <c r="G255" s="3"/>
      <c r="H255" s="3"/>
      <c r="I255" s="29"/>
      <c r="J255" s="29"/>
      <c r="K255" s="26"/>
      <c r="L255" s="9"/>
      <c r="M255" s="22"/>
      <c r="N255" s="9"/>
      <c r="O255" s="9"/>
      <c r="Q255" s="9"/>
      <c r="R255" s="9"/>
      <c r="S255" s="9"/>
      <c r="T255" s="9"/>
      <c r="U255" s="23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H255" s="3"/>
      <c r="AI255" s="3"/>
      <c r="AJ255" s="3"/>
      <c r="AK255" s="3"/>
    </row>
    <row r="256" spans="1:38" x14ac:dyDescent="0.2">
      <c r="A256" s="2" t="s">
        <v>173</v>
      </c>
      <c r="B256" s="20">
        <v>0.04</v>
      </c>
      <c r="C256" s="1">
        <v>1</v>
      </c>
      <c r="D256" s="1">
        <v>20</v>
      </c>
      <c r="E256" s="1">
        <f t="shared" ref="E256:E263" si="513">0.5*C256*D256*D256</f>
        <v>200</v>
      </c>
      <c r="F256" s="21">
        <f t="shared" ref="F256:F263" si="514">AK256/1000</f>
        <v>20000</v>
      </c>
      <c r="G256" s="3">
        <f t="shared" ref="G256:G263" si="515">AJ256/1000</f>
        <v>100</v>
      </c>
      <c r="H256" s="3">
        <f t="shared" ref="H256:H263" si="516">AK256/AJ256</f>
        <v>200</v>
      </c>
      <c r="I256" s="29">
        <v>3.681</v>
      </c>
      <c r="J256" s="29">
        <v>1.316E-2</v>
      </c>
      <c r="K256" s="26"/>
      <c r="L256" s="9">
        <f t="shared" ref="L256:L287" si="517">IF(E256&gt;0.866,0.00001450997+0.00005026548*(I256-0.866),"")</f>
        <v>1.5600729619999999E-4</v>
      </c>
      <c r="M256" s="22">
        <f t="shared" ref="M256:M287" si="518">IF(E256&gt;0,1000*PI()*G256*B256^3/4,"")</f>
        <v>5.0265482457436699</v>
      </c>
      <c r="N256" s="9">
        <f t="shared" ref="N256:N287" si="519">IF(E256&gt;0,E256/(L256*G256*1000),"")</f>
        <v>12.819913226596899</v>
      </c>
      <c r="O256" s="9">
        <f t="shared" ref="O256:O263" si="520">IF(E256&gt;0,E256/M256,"")</f>
        <v>39.78873577297383</v>
      </c>
      <c r="Q256" s="9">
        <f t="shared" ref="Q256:Q263" si="521">PI()*B256^2/4</f>
        <v>1.2566370614359172E-3</v>
      </c>
      <c r="R256" s="9">
        <f t="shared" ref="R256:R263" si="522">9*G256*Q256</f>
        <v>1.1309733552923256</v>
      </c>
      <c r="S256" s="9">
        <f t="shared" ref="S256:S263" si="523">0.75*R256/(F256*B256)</f>
        <v>1.0602875205865552E-3</v>
      </c>
      <c r="T256" s="9">
        <f t="shared" ref="T256:T263" si="524">R256*S256*1000</f>
        <v>1.1991569347323572</v>
      </c>
      <c r="U256" s="23">
        <f t="shared" ref="U256:U263" si="525">(E256-T256)/M256</f>
        <v>39.550171080841857</v>
      </c>
      <c r="V256" s="9">
        <f t="shared" ref="V256:V263" si="526">9*PI()*B256^3*I256*G256*1000/4</f>
        <v>166.52451683324207</v>
      </c>
      <c r="W256" s="9">
        <f t="shared" ref="W256:W263" si="527">E256/V256</f>
        <v>1.2010243524698547</v>
      </c>
      <c r="X256" s="9">
        <f t="shared" ref="X256:X263" si="528">E256/(V256+T256)</f>
        <v>1.1924375105012068</v>
      </c>
      <c r="Y256" s="9">
        <f t="shared" ref="Y256:Y263" si="529">1000*F256*PI()*B256^3/4</f>
        <v>1005.309649148734</v>
      </c>
      <c r="Z256" s="9">
        <f t="shared" ref="Z256:Z263" si="530">V256+$AG$2*Y256</f>
        <v>176.57761332472941</v>
      </c>
      <c r="AA256" s="9">
        <f t="shared" ref="AA256:AA263" si="531">E256/Z256</f>
        <v>1.1326464110271803</v>
      </c>
      <c r="AB256" s="9">
        <f t="shared" ref="AB256:AB263" si="532">M256+$AG$2*Y256</f>
        <v>15.079644737231011</v>
      </c>
      <c r="AC256" s="9">
        <f t="shared" ref="AC256:AC263" si="533">E256/AB256</f>
        <v>13.262911924324609</v>
      </c>
      <c r="AD256" s="9">
        <f t="shared" ref="AD256:AD263" si="534">V256+T256+$AG$2*Y256</f>
        <v>177.77677025946176</v>
      </c>
      <c r="AE256" s="9">
        <f t="shared" ref="AE256:AE263" si="535">E256/AD256</f>
        <v>1.1250063757379767</v>
      </c>
      <c r="AH256" s="3">
        <f t="shared" ref="AH256:AH263" si="536">IF(AK256&gt;0,(AK256*0.17287/2000)^0.5,"")</f>
        <v>41.577638220562747</v>
      </c>
      <c r="AI256" s="3">
        <f t="shared" ref="AI256:AI263" si="537">IF(AK256&gt;0,(AK256/2.98/2000)^0.5,"")</f>
        <v>57.928444636349226</v>
      </c>
      <c r="AJ256" s="3">
        <v>100000</v>
      </c>
      <c r="AK256" s="3">
        <f t="shared" si="512"/>
        <v>20000000</v>
      </c>
    </row>
    <row r="257" spans="1:38" x14ac:dyDescent="0.2">
      <c r="A257" s="2" t="s">
        <v>174</v>
      </c>
      <c r="B257" s="20">
        <v>0.04</v>
      </c>
      <c r="C257" s="1">
        <v>1</v>
      </c>
      <c r="D257" s="1">
        <v>18</v>
      </c>
      <c r="E257" s="1">
        <f t="shared" si="513"/>
        <v>162</v>
      </c>
      <c r="F257" s="21">
        <f t="shared" si="514"/>
        <v>20000</v>
      </c>
      <c r="G257" s="3">
        <f t="shared" si="515"/>
        <v>100</v>
      </c>
      <c r="H257" s="3">
        <f t="shared" si="516"/>
        <v>200</v>
      </c>
      <c r="I257" s="29">
        <v>3.1669999999999998</v>
      </c>
      <c r="J257" s="29">
        <v>1.2359999999999999E-2</v>
      </c>
      <c r="K257" s="26"/>
      <c r="L257" s="9">
        <f t="shared" si="517"/>
        <v>1.3017083947999998E-4</v>
      </c>
      <c r="M257" s="22">
        <f t="shared" si="518"/>
        <v>5.0265482457436699</v>
      </c>
      <c r="N257" s="9">
        <f t="shared" si="519"/>
        <v>12.445183625391799</v>
      </c>
      <c r="O257" s="9">
        <f t="shared" si="520"/>
        <v>32.228875976108803</v>
      </c>
      <c r="Q257" s="9">
        <f t="shared" si="521"/>
        <v>1.2566370614359172E-3</v>
      </c>
      <c r="R257" s="9">
        <f t="shared" si="522"/>
        <v>1.1309733552923256</v>
      </c>
      <c r="S257" s="9">
        <f t="shared" si="523"/>
        <v>1.0602875205865552E-3</v>
      </c>
      <c r="T257" s="9">
        <f t="shared" si="524"/>
        <v>1.1991569347323572</v>
      </c>
      <c r="U257" s="23">
        <f t="shared" si="525"/>
        <v>31.99031128397683</v>
      </c>
      <c r="V257" s="9">
        <f t="shared" si="526"/>
        <v>143.27170464843181</v>
      </c>
      <c r="W257" s="9">
        <f t="shared" si="527"/>
        <v>1.1307187305234117</v>
      </c>
      <c r="X257" s="9">
        <f t="shared" si="528"/>
        <v>1.1213333832493639</v>
      </c>
      <c r="Y257" s="9">
        <f t="shared" si="529"/>
        <v>1005.309649148734</v>
      </c>
      <c r="Z257" s="9">
        <f t="shared" si="530"/>
        <v>153.32480113991915</v>
      </c>
      <c r="AA257" s="9">
        <f t="shared" si="531"/>
        <v>1.0565805322790809</v>
      </c>
      <c r="AB257" s="9">
        <f t="shared" si="532"/>
        <v>15.079644737231011</v>
      </c>
      <c r="AC257" s="9">
        <f t="shared" si="533"/>
        <v>10.742958658702934</v>
      </c>
      <c r="AD257" s="9">
        <f t="shared" si="534"/>
        <v>154.52395807465149</v>
      </c>
      <c r="AE257" s="9">
        <f t="shared" si="535"/>
        <v>1.0483811184912619</v>
      </c>
      <c r="AH257" s="3">
        <f t="shared" si="536"/>
        <v>41.577638220562747</v>
      </c>
      <c r="AI257" s="3">
        <f t="shared" si="537"/>
        <v>57.928444636349226</v>
      </c>
      <c r="AJ257" s="3">
        <v>100000</v>
      </c>
      <c r="AK257" s="3">
        <f t="shared" si="512"/>
        <v>20000000</v>
      </c>
    </row>
    <row r="258" spans="1:38" x14ac:dyDescent="0.2">
      <c r="A258" s="2" t="s">
        <v>175</v>
      </c>
      <c r="B258" s="20">
        <v>0.04</v>
      </c>
      <c r="C258" s="1">
        <v>1</v>
      </c>
      <c r="D258" s="1">
        <v>16</v>
      </c>
      <c r="E258" s="1">
        <f t="shared" si="513"/>
        <v>128</v>
      </c>
      <c r="F258" s="21">
        <f t="shared" si="514"/>
        <v>20000</v>
      </c>
      <c r="G258" s="3">
        <f t="shared" si="515"/>
        <v>100</v>
      </c>
      <c r="H258" s="3">
        <f t="shared" si="516"/>
        <v>200</v>
      </c>
      <c r="I258" s="29">
        <v>2.6890000000000001</v>
      </c>
      <c r="J258" s="29">
        <v>1.1599999999999999E-2</v>
      </c>
      <c r="K258" s="26"/>
      <c r="L258" s="9">
        <f t="shared" si="517"/>
        <v>1.0614394004E-4</v>
      </c>
      <c r="M258" s="22">
        <f t="shared" si="518"/>
        <v>5.0265482457436699</v>
      </c>
      <c r="N258" s="9">
        <f t="shared" si="519"/>
        <v>12.059096350838644</v>
      </c>
      <c r="O258" s="9">
        <f t="shared" si="520"/>
        <v>25.464790894703249</v>
      </c>
      <c r="Q258" s="9">
        <f t="shared" si="521"/>
        <v>1.2566370614359172E-3</v>
      </c>
      <c r="R258" s="9">
        <f t="shared" si="522"/>
        <v>1.1309733552923256</v>
      </c>
      <c r="S258" s="9">
        <f t="shared" si="523"/>
        <v>1.0602875205865552E-3</v>
      </c>
      <c r="T258" s="9">
        <f t="shared" si="524"/>
        <v>1.1991569347323572</v>
      </c>
      <c r="U258" s="23">
        <f t="shared" si="525"/>
        <v>25.226226202571276</v>
      </c>
      <c r="V258" s="9">
        <f t="shared" si="526"/>
        <v>121.64749409524258</v>
      </c>
      <c r="W258" s="9">
        <f t="shared" si="527"/>
        <v>1.0522206063676396</v>
      </c>
      <c r="X258" s="9">
        <f t="shared" si="528"/>
        <v>1.0419494461331928</v>
      </c>
      <c r="Y258" s="9">
        <f t="shared" si="529"/>
        <v>1005.309649148734</v>
      </c>
      <c r="Z258" s="9">
        <f t="shared" si="530"/>
        <v>131.70059058672993</v>
      </c>
      <c r="AA258" s="9">
        <f t="shared" si="531"/>
        <v>0.97190148829064704</v>
      </c>
      <c r="AB258" s="9">
        <f t="shared" si="532"/>
        <v>15.079644737231011</v>
      </c>
      <c r="AC258" s="9">
        <f t="shared" si="533"/>
        <v>8.4882636315677491</v>
      </c>
      <c r="AD258" s="9">
        <f t="shared" si="534"/>
        <v>132.89974752146227</v>
      </c>
      <c r="AE258" s="9">
        <f t="shared" si="535"/>
        <v>0.9631320027852498</v>
      </c>
      <c r="AH258" s="3">
        <f t="shared" si="536"/>
        <v>41.577638220562747</v>
      </c>
      <c r="AI258" s="3">
        <f t="shared" si="537"/>
        <v>57.928444636349226</v>
      </c>
      <c r="AJ258" s="3">
        <v>100000</v>
      </c>
      <c r="AK258" s="3">
        <f t="shared" si="512"/>
        <v>20000000</v>
      </c>
    </row>
    <row r="259" spans="1:38" x14ac:dyDescent="0.2">
      <c r="A259" s="2" t="s">
        <v>176</v>
      </c>
      <c r="B259" s="20">
        <v>0.04</v>
      </c>
      <c r="C259" s="1">
        <v>1</v>
      </c>
      <c r="D259" s="1">
        <v>14</v>
      </c>
      <c r="E259" s="1">
        <f t="shared" si="513"/>
        <v>98</v>
      </c>
      <c r="F259" s="21">
        <f t="shared" si="514"/>
        <v>20000</v>
      </c>
      <c r="G259" s="3">
        <f t="shared" si="515"/>
        <v>100</v>
      </c>
      <c r="H259" s="3">
        <f t="shared" si="516"/>
        <v>200</v>
      </c>
      <c r="I259" s="29">
        <v>2.25</v>
      </c>
      <c r="J259" s="29">
        <v>1.102E-2</v>
      </c>
      <c r="K259" s="26"/>
      <c r="L259" s="9">
        <f t="shared" si="517"/>
        <v>8.4077394319999994E-5</v>
      </c>
      <c r="M259" s="22">
        <f t="shared" si="518"/>
        <v>5.0265482457436699</v>
      </c>
      <c r="N259" s="9">
        <f t="shared" si="519"/>
        <v>11.655927350342273</v>
      </c>
      <c r="O259" s="9">
        <f t="shared" si="520"/>
        <v>19.496480528757175</v>
      </c>
      <c r="Q259" s="9">
        <f t="shared" si="521"/>
        <v>1.2566370614359172E-3</v>
      </c>
      <c r="R259" s="9">
        <f t="shared" si="522"/>
        <v>1.1309733552923256</v>
      </c>
      <c r="S259" s="9">
        <f t="shared" si="523"/>
        <v>1.0602875205865552E-3</v>
      </c>
      <c r="T259" s="9">
        <f t="shared" si="524"/>
        <v>1.1991569347323572</v>
      </c>
      <c r="U259" s="23">
        <f t="shared" si="525"/>
        <v>19.257915836625202</v>
      </c>
      <c r="V259" s="9">
        <f t="shared" si="526"/>
        <v>101.78760197630932</v>
      </c>
      <c r="W259" s="9">
        <f t="shared" si="527"/>
        <v>0.9627891619139346</v>
      </c>
      <c r="X259" s="9">
        <f t="shared" si="528"/>
        <v>0.95157864016917793</v>
      </c>
      <c r="Y259" s="9">
        <f t="shared" si="529"/>
        <v>1005.309649148734</v>
      </c>
      <c r="Z259" s="9">
        <f t="shared" si="530"/>
        <v>111.84069846779666</v>
      </c>
      <c r="AA259" s="9">
        <f t="shared" si="531"/>
        <v>0.87624631589919888</v>
      </c>
      <c r="AB259" s="9">
        <f t="shared" si="532"/>
        <v>15.079644737231011</v>
      </c>
      <c r="AC259" s="9">
        <f t="shared" si="533"/>
        <v>6.4988268429190583</v>
      </c>
      <c r="AD259" s="9">
        <f t="shared" si="534"/>
        <v>113.03985540252901</v>
      </c>
      <c r="AE259" s="9">
        <f t="shared" si="535"/>
        <v>0.86695086127832632</v>
      </c>
      <c r="AH259" s="3">
        <f t="shared" si="536"/>
        <v>41.577638220562747</v>
      </c>
      <c r="AI259" s="3">
        <f t="shared" si="537"/>
        <v>57.928444636349226</v>
      </c>
      <c r="AJ259" s="3">
        <v>100000</v>
      </c>
      <c r="AK259" s="3">
        <f t="shared" si="512"/>
        <v>20000000</v>
      </c>
    </row>
    <row r="260" spans="1:38" x14ac:dyDescent="0.2">
      <c r="A260" s="2" t="s">
        <v>177</v>
      </c>
      <c r="B260" s="20">
        <v>0.04</v>
      </c>
      <c r="C260" s="1">
        <v>1</v>
      </c>
      <c r="D260" s="1">
        <v>12</v>
      </c>
      <c r="E260" s="1">
        <f t="shared" si="513"/>
        <v>72</v>
      </c>
      <c r="F260" s="21">
        <f t="shared" si="514"/>
        <v>20000</v>
      </c>
      <c r="G260" s="3">
        <f t="shared" si="515"/>
        <v>100</v>
      </c>
      <c r="H260" s="3">
        <f t="shared" si="516"/>
        <v>200</v>
      </c>
      <c r="I260" s="29">
        <v>1.8420000000000001</v>
      </c>
      <c r="J260" s="29">
        <v>1.042E-2</v>
      </c>
      <c r="K260" s="26"/>
      <c r="L260" s="9">
        <f t="shared" si="517"/>
        <v>6.3569078480000006E-5</v>
      </c>
      <c r="M260" s="22">
        <f t="shared" si="518"/>
        <v>5.0265482457436699</v>
      </c>
      <c r="N260" s="9">
        <f t="shared" si="519"/>
        <v>11.326261402806479</v>
      </c>
      <c r="O260" s="9">
        <f t="shared" si="520"/>
        <v>14.323944878270579</v>
      </c>
      <c r="Q260" s="9">
        <f t="shared" si="521"/>
        <v>1.2566370614359172E-3</v>
      </c>
      <c r="R260" s="9">
        <f t="shared" si="522"/>
        <v>1.1309733552923256</v>
      </c>
      <c r="S260" s="9">
        <f t="shared" si="523"/>
        <v>1.0602875205865552E-3</v>
      </c>
      <c r="T260" s="9">
        <f t="shared" si="524"/>
        <v>1.1991569347323572</v>
      </c>
      <c r="U260" s="23">
        <f t="shared" si="525"/>
        <v>14.085380186138604</v>
      </c>
      <c r="V260" s="9">
        <f t="shared" si="526"/>
        <v>83.33011681793856</v>
      </c>
      <c r="W260" s="9">
        <f t="shared" si="527"/>
        <v>0.86403335011886706</v>
      </c>
      <c r="X260" s="9">
        <f t="shared" si="528"/>
        <v>0.85177592097465493</v>
      </c>
      <c r="Y260" s="9">
        <f t="shared" si="529"/>
        <v>1005.309649148734</v>
      </c>
      <c r="Z260" s="9">
        <f t="shared" si="530"/>
        <v>93.383213309425898</v>
      </c>
      <c r="AA260" s="9">
        <f t="shared" si="531"/>
        <v>0.77101651836960805</v>
      </c>
      <c r="AB260" s="9">
        <f t="shared" si="532"/>
        <v>15.079644737231011</v>
      </c>
      <c r="AC260" s="9">
        <f t="shared" si="533"/>
        <v>4.7746482927568588</v>
      </c>
      <c r="AD260" s="9">
        <f t="shared" si="534"/>
        <v>94.582370244158255</v>
      </c>
      <c r="AE260" s="9">
        <f t="shared" si="535"/>
        <v>0.76124123146984657</v>
      </c>
      <c r="AH260" s="3">
        <f t="shared" si="536"/>
        <v>41.577638220562747</v>
      </c>
      <c r="AI260" s="3">
        <f t="shared" si="537"/>
        <v>57.928444636349226</v>
      </c>
      <c r="AJ260" s="3">
        <v>100000</v>
      </c>
      <c r="AK260" s="3">
        <f t="shared" si="512"/>
        <v>20000000</v>
      </c>
    </row>
    <row r="261" spans="1:38" x14ac:dyDescent="0.2">
      <c r="A261" s="2" t="s">
        <v>178</v>
      </c>
      <c r="B261" s="20">
        <v>0.04</v>
      </c>
      <c r="C261" s="1">
        <v>1</v>
      </c>
      <c r="D261" s="1">
        <v>10</v>
      </c>
      <c r="E261" s="1">
        <f t="shared" si="513"/>
        <v>50</v>
      </c>
      <c r="F261" s="21">
        <f t="shared" si="514"/>
        <v>20000</v>
      </c>
      <c r="G261" s="3">
        <f t="shared" si="515"/>
        <v>100</v>
      </c>
      <c r="H261" s="3">
        <f t="shared" si="516"/>
        <v>200</v>
      </c>
      <c r="I261" s="29">
        <v>1.464</v>
      </c>
      <c r="J261" s="29">
        <v>9.5200000000000007E-3</v>
      </c>
      <c r="K261" s="26"/>
      <c r="L261" s="9">
        <f t="shared" si="517"/>
        <v>4.4568727039999999E-5</v>
      </c>
      <c r="M261" s="22">
        <f t="shared" si="518"/>
        <v>5.0265482457436699</v>
      </c>
      <c r="N261" s="9">
        <f t="shared" si="519"/>
        <v>11.218628693416685</v>
      </c>
      <c r="O261" s="9">
        <f t="shared" si="520"/>
        <v>9.9471839432434574</v>
      </c>
      <c r="Q261" s="9">
        <f t="shared" si="521"/>
        <v>1.2566370614359172E-3</v>
      </c>
      <c r="R261" s="9">
        <f t="shared" si="522"/>
        <v>1.1309733552923256</v>
      </c>
      <c r="S261" s="9">
        <f t="shared" si="523"/>
        <v>1.0602875205865552E-3</v>
      </c>
      <c r="T261" s="9">
        <f t="shared" si="524"/>
        <v>1.1991569347323572</v>
      </c>
      <c r="U261" s="23">
        <f t="shared" si="525"/>
        <v>9.7086192511114824</v>
      </c>
      <c r="V261" s="9">
        <f t="shared" si="526"/>
        <v>66.229799685918593</v>
      </c>
      <c r="W261" s="9">
        <f t="shared" si="527"/>
        <v>0.75494717237731157</v>
      </c>
      <c r="X261" s="9">
        <f t="shared" si="528"/>
        <v>0.74152118771902931</v>
      </c>
      <c r="Y261" s="9">
        <f t="shared" si="529"/>
        <v>1005.309649148734</v>
      </c>
      <c r="Z261" s="9">
        <f t="shared" si="530"/>
        <v>76.282896177405931</v>
      </c>
      <c r="AA261" s="9">
        <f t="shared" si="531"/>
        <v>0.65545492509511449</v>
      </c>
      <c r="AB261" s="9">
        <f t="shared" si="532"/>
        <v>15.079644737231011</v>
      </c>
      <c r="AC261" s="9">
        <f t="shared" si="533"/>
        <v>3.3157279810811522</v>
      </c>
      <c r="AD261" s="9">
        <f t="shared" si="534"/>
        <v>77.482053112138288</v>
      </c>
      <c r="AE261" s="9">
        <f t="shared" si="535"/>
        <v>0.6453107266999748</v>
      </c>
      <c r="AH261" s="3">
        <f t="shared" si="536"/>
        <v>41.577638220562747</v>
      </c>
      <c r="AI261" s="3">
        <f t="shared" si="537"/>
        <v>57.928444636349226</v>
      </c>
      <c r="AJ261" s="3">
        <v>100000</v>
      </c>
      <c r="AK261" s="3">
        <f t="shared" si="512"/>
        <v>20000000</v>
      </c>
    </row>
    <row r="262" spans="1:38" x14ac:dyDescent="0.2">
      <c r="A262" s="2" t="s">
        <v>179</v>
      </c>
      <c r="B262" s="20">
        <v>0.04</v>
      </c>
      <c r="C262" s="1">
        <v>1</v>
      </c>
      <c r="D262" s="1">
        <v>8</v>
      </c>
      <c r="E262" s="1">
        <f t="shared" si="513"/>
        <v>32</v>
      </c>
      <c r="F262" s="21">
        <f t="shared" si="514"/>
        <v>20000</v>
      </c>
      <c r="G262" s="3">
        <f t="shared" si="515"/>
        <v>100</v>
      </c>
      <c r="H262" s="3">
        <f t="shared" si="516"/>
        <v>200</v>
      </c>
      <c r="I262" s="29">
        <v>1.1479999999999999</v>
      </c>
      <c r="J262" s="29">
        <v>8.8199999999999997E-3</v>
      </c>
      <c r="K262" s="26"/>
      <c r="L262" s="9">
        <f t="shared" si="517"/>
        <v>2.8684835359999996E-5</v>
      </c>
      <c r="M262" s="22">
        <f t="shared" si="518"/>
        <v>5.0265482457436699</v>
      </c>
      <c r="N262" s="9">
        <f t="shared" si="519"/>
        <v>11.155720295547829</v>
      </c>
      <c r="O262" s="9">
        <f t="shared" si="520"/>
        <v>6.3661977236758123</v>
      </c>
      <c r="Q262" s="9">
        <f t="shared" si="521"/>
        <v>1.2566370614359172E-3</v>
      </c>
      <c r="R262" s="9">
        <f t="shared" si="522"/>
        <v>1.1309733552923256</v>
      </c>
      <c r="S262" s="9">
        <f t="shared" si="523"/>
        <v>1.0602875205865552E-3</v>
      </c>
      <c r="T262" s="9">
        <f t="shared" si="524"/>
        <v>1.1991569347323572</v>
      </c>
      <c r="U262" s="23">
        <f t="shared" si="525"/>
        <v>6.1276330315438372</v>
      </c>
      <c r="V262" s="9">
        <f t="shared" si="526"/>
        <v>51.934296475023594</v>
      </c>
      <c r="W262" s="9">
        <f t="shared" si="527"/>
        <v>0.61616315560160795</v>
      </c>
      <c r="X262" s="9">
        <f t="shared" si="528"/>
        <v>0.60225710821432155</v>
      </c>
      <c r="Y262" s="9">
        <f t="shared" si="529"/>
        <v>1005.309649148734</v>
      </c>
      <c r="Z262" s="9">
        <f t="shared" si="530"/>
        <v>61.987392966510932</v>
      </c>
      <c r="AA262" s="9">
        <f t="shared" si="531"/>
        <v>0.5162340028929463</v>
      </c>
      <c r="AB262" s="9">
        <f t="shared" si="532"/>
        <v>15.079644737231011</v>
      </c>
      <c r="AC262" s="9">
        <f t="shared" si="533"/>
        <v>2.1220659078919373</v>
      </c>
      <c r="AD262" s="9">
        <f t="shared" si="534"/>
        <v>63.186549901243289</v>
      </c>
      <c r="AE262" s="9">
        <f t="shared" si="535"/>
        <v>0.50643689281997584</v>
      </c>
      <c r="AH262" s="3">
        <f t="shared" si="536"/>
        <v>41.577638220562747</v>
      </c>
      <c r="AI262" s="3">
        <f t="shared" si="537"/>
        <v>57.928444636349226</v>
      </c>
      <c r="AJ262" s="3">
        <v>100000</v>
      </c>
      <c r="AK262" s="3">
        <f t="shared" si="512"/>
        <v>20000000</v>
      </c>
    </row>
    <row r="263" spans="1:38" x14ac:dyDescent="0.2">
      <c r="A263" s="2" t="s">
        <v>180</v>
      </c>
      <c r="B263" s="20">
        <v>0.04</v>
      </c>
      <c r="C263" s="1">
        <v>1</v>
      </c>
      <c r="D263" s="1">
        <v>6</v>
      </c>
      <c r="E263" s="1">
        <f t="shared" si="513"/>
        <v>18</v>
      </c>
      <c r="F263" s="21">
        <f t="shared" si="514"/>
        <v>20000</v>
      </c>
      <c r="G263" s="3">
        <f t="shared" si="515"/>
        <v>100</v>
      </c>
      <c r="H263" s="3">
        <f t="shared" si="516"/>
        <v>200</v>
      </c>
      <c r="I263" s="29">
        <v>0.90200000000000002</v>
      </c>
      <c r="J263" s="29">
        <v>8.7200000000000003E-3</v>
      </c>
      <c r="K263" s="26"/>
      <c r="L263" s="9">
        <f t="shared" si="517"/>
        <v>1.6319527280000001E-5</v>
      </c>
      <c r="M263" s="22">
        <f t="shared" si="518"/>
        <v>5.0265482457436699</v>
      </c>
      <c r="N263" s="9">
        <f t="shared" si="519"/>
        <v>11.029731248440918</v>
      </c>
      <c r="O263" s="9">
        <f t="shared" si="520"/>
        <v>3.5809862195676447</v>
      </c>
      <c r="Q263" s="9">
        <f t="shared" si="521"/>
        <v>1.2566370614359172E-3</v>
      </c>
      <c r="R263" s="9">
        <f t="shared" si="522"/>
        <v>1.1309733552923256</v>
      </c>
      <c r="S263" s="9">
        <f t="shared" si="523"/>
        <v>1.0602875205865552E-3</v>
      </c>
      <c r="T263" s="9">
        <f t="shared" si="524"/>
        <v>1.1991569347323572</v>
      </c>
      <c r="U263" s="23">
        <f t="shared" si="525"/>
        <v>3.3424215274356697</v>
      </c>
      <c r="V263" s="9">
        <f t="shared" si="526"/>
        <v>40.805518658947108</v>
      </c>
      <c r="W263" s="9">
        <f t="shared" si="527"/>
        <v>0.44111680457842384</v>
      </c>
      <c r="X263" s="9">
        <f t="shared" si="528"/>
        <v>0.42852372374251829</v>
      </c>
      <c r="Y263" s="9">
        <f t="shared" si="529"/>
        <v>1005.309649148734</v>
      </c>
      <c r="Z263" s="9">
        <f t="shared" si="530"/>
        <v>50.858615150434446</v>
      </c>
      <c r="AA263" s="9">
        <f t="shared" si="531"/>
        <v>0.3539223383640685</v>
      </c>
      <c r="AB263" s="9">
        <f t="shared" si="532"/>
        <v>15.079644737231011</v>
      </c>
      <c r="AC263" s="9">
        <f t="shared" si="533"/>
        <v>1.1936620731892147</v>
      </c>
      <c r="AD263" s="9">
        <f t="shared" si="534"/>
        <v>52.057772085166803</v>
      </c>
      <c r="AE263" s="9">
        <f t="shared" si="535"/>
        <v>0.34576969545588504</v>
      </c>
      <c r="AH263" s="3">
        <f t="shared" si="536"/>
        <v>41.577638220562747</v>
      </c>
      <c r="AI263" s="3">
        <f t="shared" si="537"/>
        <v>57.928444636349226</v>
      </c>
      <c r="AJ263" s="3">
        <v>100000</v>
      </c>
      <c r="AK263" s="3">
        <f t="shared" si="512"/>
        <v>20000000</v>
      </c>
    </row>
    <row r="264" spans="1:38" x14ac:dyDescent="0.2">
      <c r="A264" s="7"/>
      <c r="B264" s="6"/>
      <c r="C264" s="6"/>
      <c r="D264" s="6"/>
      <c r="E264" s="6"/>
      <c r="F264" s="6"/>
      <c r="G264" s="6"/>
      <c r="H264" s="6"/>
      <c r="I264" s="29"/>
      <c r="L264" s="9" t="str">
        <f t="shared" si="517"/>
        <v/>
      </c>
      <c r="M264" s="22" t="str">
        <f t="shared" si="518"/>
        <v/>
      </c>
      <c r="N264" s="9" t="str">
        <f t="shared" si="519"/>
        <v/>
      </c>
      <c r="O264" s="9"/>
      <c r="Q264" s="9"/>
      <c r="R264" s="9"/>
      <c r="S264" s="9"/>
      <c r="T264" s="9"/>
      <c r="U264" s="23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I264" s="9"/>
      <c r="AJ264" s="3"/>
      <c r="AK264" s="3"/>
      <c r="AL264" s="9" t="str">
        <f>IF(J264&gt;0,D264/#REF!/J264,"")</f>
        <v/>
      </c>
    </row>
    <row r="265" spans="1:38" x14ac:dyDescent="0.2">
      <c r="A265" s="6" t="s">
        <v>28</v>
      </c>
      <c r="B265" s="6" t="s">
        <v>19</v>
      </c>
      <c r="C265" s="6" t="s">
        <v>20</v>
      </c>
      <c r="D265" s="6" t="s">
        <v>1</v>
      </c>
      <c r="E265" s="6"/>
      <c r="F265" s="6" t="s">
        <v>11</v>
      </c>
      <c r="G265" s="6" t="s">
        <v>4</v>
      </c>
      <c r="H265" s="6" t="s">
        <v>15</v>
      </c>
      <c r="I265" s="29" t="s">
        <v>5</v>
      </c>
      <c r="L265" s="9" t="str">
        <f t="shared" si="517"/>
        <v/>
      </c>
      <c r="M265" s="22" t="str">
        <f t="shared" si="518"/>
        <v/>
      </c>
      <c r="N265" s="9" t="str">
        <f t="shared" si="519"/>
        <v/>
      </c>
      <c r="O265" s="9"/>
      <c r="Q265" s="9"/>
      <c r="R265" s="9"/>
      <c r="S265" s="9"/>
      <c r="T265" s="9"/>
      <c r="U265" s="23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I265" s="9"/>
      <c r="AJ265" s="3"/>
      <c r="AK265" s="3"/>
      <c r="AL265" s="9" t="str">
        <f>IF(J265&gt;0,D265/#REF!/J265,"")</f>
        <v/>
      </c>
    </row>
    <row r="266" spans="1:38" x14ac:dyDescent="0.2">
      <c r="A266" s="6"/>
      <c r="B266" s="6"/>
      <c r="C266" s="6"/>
      <c r="D266" s="6"/>
      <c r="E266" s="6"/>
      <c r="F266" s="11" t="s">
        <v>17</v>
      </c>
      <c r="G266" s="6"/>
      <c r="H266" s="6"/>
      <c r="I266" s="29"/>
      <c r="L266" s="9" t="str">
        <f t="shared" si="517"/>
        <v/>
      </c>
      <c r="M266" s="22" t="str">
        <f t="shared" si="518"/>
        <v/>
      </c>
      <c r="N266" s="9" t="str">
        <f t="shared" si="519"/>
        <v/>
      </c>
      <c r="O266" s="9" t="str">
        <f t="shared" ref="O266:O287" si="538">IF(E266&gt;0,E266/M266,"")</f>
        <v/>
      </c>
      <c r="Q266" s="9"/>
      <c r="R266" s="9"/>
      <c r="S266" s="9"/>
      <c r="T266" s="9"/>
      <c r="U266" s="23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I266" s="9"/>
      <c r="AJ266" s="3"/>
      <c r="AK266" s="3"/>
      <c r="AL266" s="9" t="str">
        <f>IF(J266&gt;0,D266/#REF!/J266,"")</f>
        <v/>
      </c>
    </row>
    <row r="267" spans="1:38" x14ac:dyDescent="0.2">
      <c r="A267" s="2" t="s">
        <v>39</v>
      </c>
      <c r="B267" s="20">
        <v>0.04</v>
      </c>
      <c r="C267" s="1">
        <v>1</v>
      </c>
      <c r="D267" s="1">
        <v>20</v>
      </c>
      <c r="E267" s="1">
        <f t="shared" ref="E267:E275" si="539">0.5*C267*D267*D267</f>
        <v>200</v>
      </c>
      <c r="F267" s="21">
        <f t="shared" ref="F267:F275" si="540">AK267/1000</f>
        <v>10000</v>
      </c>
      <c r="G267" s="3">
        <f t="shared" ref="G267:G275" si="541">AJ267/1000</f>
        <v>50</v>
      </c>
      <c r="H267" s="3">
        <f t="shared" ref="H267:H275" si="542">AK267/AJ267</f>
        <v>200</v>
      </c>
      <c r="I267" s="29">
        <v>9.5299999999999994</v>
      </c>
      <c r="J267" s="29">
        <v>3.5920000000000001E-2</v>
      </c>
      <c r="K267" s="26"/>
      <c r="L267" s="9">
        <f t="shared" si="517"/>
        <v>4.5001008871999997E-4</v>
      </c>
      <c r="M267" s="22">
        <f t="shared" si="518"/>
        <v>2.5132741228718349</v>
      </c>
      <c r="N267" s="9">
        <f t="shared" si="519"/>
        <v>8.8886896099985737</v>
      </c>
      <c r="O267" s="9">
        <f t="shared" si="538"/>
        <v>79.57747154594766</v>
      </c>
      <c r="Q267" s="9">
        <f t="shared" ref="Q267:Q275" si="543">PI()*B267^2/4</f>
        <v>1.2566370614359172E-3</v>
      </c>
      <c r="R267" s="9">
        <f t="shared" ref="R267:R275" si="544">9*G267*Q267</f>
        <v>0.56548667764616278</v>
      </c>
      <c r="S267" s="9">
        <f t="shared" ref="S267:S275" si="545">0.75*R267/(F267*B267)</f>
        <v>1.0602875205865552E-3</v>
      </c>
      <c r="T267" s="9">
        <f t="shared" si="430"/>
        <v>0.59957846736617859</v>
      </c>
      <c r="U267" s="23">
        <f t="shared" ref="U267:U275" si="546">(E267-T267)/M267</f>
        <v>79.338906853815686</v>
      </c>
      <c r="V267" s="9">
        <f t="shared" ref="V267:V275" si="547">9*PI()*B267^3*I267*G267*1000/4</f>
        <v>215.56352151871727</v>
      </c>
      <c r="W267" s="9">
        <f t="shared" ref="W267:W275" si="548">E267/V267</f>
        <v>0.92780076420598889</v>
      </c>
      <c r="X267" s="9">
        <f t="shared" ref="X267:X275" si="549">E267/(V267+T267)</f>
        <v>0.92522729370959234</v>
      </c>
      <c r="Y267" s="9">
        <f t="shared" ref="Y267:Y275" si="550">1000*F267*PI()*B267^3/4</f>
        <v>502.65482457436701</v>
      </c>
      <c r="Z267" s="9">
        <f t="shared" ref="Z267:Z275" si="551">V267+$AG$2*Y267</f>
        <v>220.59006976446094</v>
      </c>
      <c r="AA267" s="9">
        <f t="shared" ref="AA267:AA275" si="552">E267/Z267</f>
        <v>0.90665912664860049</v>
      </c>
      <c r="AB267" s="9">
        <f t="shared" ref="AB267:AB275" si="553">M267+$AG$2*Y267</f>
        <v>7.5398223686155053</v>
      </c>
      <c r="AC267" s="9">
        <f t="shared" ref="AC267:AC275" si="554">E267/AB267</f>
        <v>26.525823848649217</v>
      </c>
      <c r="AD267" s="9">
        <f t="shared" ref="AD267:AD275" si="555">V267+T267+$AG$2*Y267</f>
        <v>221.18964823182711</v>
      </c>
      <c r="AE267" s="9">
        <f t="shared" ref="AE267:AE275" si="556">E267/AD267</f>
        <v>0.90420144703327887</v>
      </c>
      <c r="AH267" s="3">
        <f t="shared" ref="AH267:AH275" si="557">IF(AK267&gt;0,(AK267*0.17287/2000)^0.5,"")</f>
        <v>29.399829931480898</v>
      </c>
      <c r="AI267" s="3">
        <f t="shared" ref="AI267:AI275" si="558">IF(AK267&gt;0,(AK267/2.98/2000)^0.5,"")</f>
        <v>40.961596025952026</v>
      </c>
      <c r="AJ267" s="3">
        <v>50000</v>
      </c>
      <c r="AK267" s="3">
        <f t="shared" ref="AK267:AK275" si="559">IF(AJ267&gt;0,200*AJ267,"")</f>
        <v>10000000</v>
      </c>
    </row>
    <row r="268" spans="1:38" x14ac:dyDescent="0.2">
      <c r="A268" s="2" t="s">
        <v>40</v>
      </c>
      <c r="B268" s="20">
        <v>0.04</v>
      </c>
      <c r="C268" s="1">
        <v>1</v>
      </c>
      <c r="D268" s="1">
        <v>18</v>
      </c>
      <c r="E268" s="1">
        <f t="shared" si="539"/>
        <v>162</v>
      </c>
      <c r="F268" s="21">
        <f t="shared" si="540"/>
        <v>10000</v>
      </c>
      <c r="G268" s="3">
        <f t="shared" si="541"/>
        <v>50</v>
      </c>
      <c r="H268" s="3">
        <f t="shared" si="542"/>
        <v>200</v>
      </c>
      <c r="I268" s="29">
        <v>7.8609999999999998</v>
      </c>
      <c r="J268" s="29">
        <v>3.27E-2</v>
      </c>
      <c r="K268" s="26"/>
      <c r="L268" s="9">
        <f t="shared" si="517"/>
        <v>3.6611700259999997E-4</v>
      </c>
      <c r="M268" s="22">
        <f t="shared" si="518"/>
        <v>2.5132741228718349</v>
      </c>
      <c r="N268" s="9">
        <f t="shared" si="519"/>
        <v>8.8496299734537374</v>
      </c>
      <c r="O268" s="9">
        <f t="shared" si="538"/>
        <v>64.457751952217606</v>
      </c>
      <c r="Q268" s="9">
        <f t="shared" si="543"/>
        <v>1.2566370614359172E-3</v>
      </c>
      <c r="R268" s="9">
        <f t="shared" si="544"/>
        <v>0.56548667764616278</v>
      </c>
      <c r="S268" s="9">
        <f t="shared" si="545"/>
        <v>1.0602875205865552E-3</v>
      </c>
      <c r="T268" s="9">
        <f t="shared" si="430"/>
        <v>0.59957846736617859</v>
      </c>
      <c r="U268" s="23">
        <f t="shared" si="546"/>
        <v>64.219187260085633</v>
      </c>
      <c r="V268" s="9">
        <f t="shared" si="547"/>
        <v>177.81163091905944</v>
      </c>
      <c r="W268" s="9">
        <f t="shared" si="548"/>
        <v>0.91107650923995542</v>
      </c>
      <c r="X268" s="9">
        <f t="shared" si="549"/>
        <v>0.90801469569728588</v>
      </c>
      <c r="Y268" s="9">
        <f t="shared" si="550"/>
        <v>502.65482457436701</v>
      </c>
      <c r="Z268" s="9">
        <f t="shared" si="551"/>
        <v>182.83817916480311</v>
      </c>
      <c r="AA268" s="9">
        <f t="shared" si="552"/>
        <v>0.88602938806330822</v>
      </c>
      <c r="AB268" s="9">
        <f t="shared" si="553"/>
        <v>7.5398223686155053</v>
      </c>
      <c r="AC268" s="9">
        <f t="shared" si="554"/>
        <v>21.485917317405868</v>
      </c>
      <c r="AD268" s="9">
        <f t="shared" si="555"/>
        <v>183.43775763216928</v>
      </c>
      <c r="AE268" s="9">
        <f t="shared" si="556"/>
        <v>0.88313334229065088</v>
      </c>
      <c r="AH268" s="3">
        <f t="shared" si="557"/>
        <v>29.399829931480898</v>
      </c>
      <c r="AI268" s="3">
        <f t="shared" si="558"/>
        <v>40.961596025952026</v>
      </c>
      <c r="AJ268" s="3">
        <v>50000</v>
      </c>
      <c r="AK268" s="3">
        <f t="shared" si="559"/>
        <v>10000000</v>
      </c>
    </row>
    <row r="269" spans="1:38" x14ac:dyDescent="0.2">
      <c r="A269" s="2">
        <v>133</v>
      </c>
      <c r="B269" s="20">
        <v>0.04</v>
      </c>
      <c r="C269" s="1">
        <v>1</v>
      </c>
      <c r="D269" s="1">
        <v>16</v>
      </c>
      <c r="E269" s="1">
        <f t="shared" si="539"/>
        <v>128</v>
      </c>
      <c r="F269" s="21">
        <f t="shared" si="540"/>
        <v>10000</v>
      </c>
      <c r="G269" s="3">
        <f t="shared" si="541"/>
        <v>50</v>
      </c>
      <c r="H269" s="3">
        <f t="shared" si="542"/>
        <v>200</v>
      </c>
      <c r="I269" s="29">
        <v>6.5570000000000004</v>
      </c>
      <c r="J269" s="29">
        <v>2.962E-2</v>
      </c>
      <c r="K269" s="26"/>
      <c r="L269" s="9">
        <f t="shared" si="517"/>
        <v>3.0057081668E-4</v>
      </c>
      <c r="M269" s="22">
        <f t="shared" si="518"/>
        <v>2.5132741228718349</v>
      </c>
      <c r="N269" s="9">
        <f t="shared" si="519"/>
        <v>8.5171276049912752</v>
      </c>
      <c r="O269" s="9">
        <f t="shared" si="538"/>
        <v>50.929581789406498</v>
      </c>
      <c r="Q269" s="9">
        <f t="shared" si="543"/>
        <v>1.2566370614359172E-3</v>
      </c>
      <c r="R269" s="9">
        <f t="shared" si="544"/>
        <v>0.56548667764616278</v>
      </c>
      <c r="S269" s="9">
        <f t="shared" si="545"/>
        <v>1.0602875205865552E-3</v>
      </c>
      <c r="T269" s="9">
        <f t="shared" si="430"/>
        <v>0.59957846736617859</v>
      </c>
      <c r="U269" s="23">
        <f t="shared" si="546"/>
        <v>50.691017097274525</v>
      </c>
      <c r="V269" s="9">
        <f t="shared" si="547"/>
        <v>148.31584581303562</v>
      </c>
      <c r="W269" s="9">
        <f t="shared" si="548"/>
        <v>0.86302309303723745</v>
      </c>
      <c r="X269" s="9">
        <f t="shared" si="549"/>
        <v>0.85954830145050065</v>
      </c>
      <c r="Y269" s="9">
        <f t="shared" si="550"/>
        <v>502.65482457436701</v>
      </c>
      <c r="Z269" s="9">
        <f t="shared" si="551"/>
        <v>153.34239405877929</v>
      </c>
      <c r="AA269" s="9">
        <f t="shared" si="552"/>
        <v>0.83473328289719395</v>
      </c>
      <c r="AB269" s="9">
        <f t="shared" si="553"/>
        <v>7.5398223686155053</v>
      </c>
      <c r="AC269" s="9">
        <f t="shared" si="554"/>
        <v>16.976527263135498</v>
      </c>
      <c r="AD269" s="9">
        <f t="shared" si="555"/>
        <v>153.94197252614546</v>
      </c>
      <c r="AE269" s="9">
        <f t="shared" si="556"/>
        <v>0.83148213511594771</v>
      </c>
      <c r="AH269" s="3">
        <f t="shared" si="557"/>
        <v>29.399829931480898</v>
      </c>
      <c r="AI269" s="3">
        <f t="shared" si="558"/>
        <v>40.961596025952026</v>
      </c>
      <c r="AJ269" s="3">
        <v>50000</v>
      </c>
      <c r="AK269" s="3">
        <f t="shared" si="559"/>
        <v>10000000</v>
      </c>
    </row>
    <row r="270" spans="1:38" x14ac:dyDescent="0.2">
      <c r="A270" s="2">
        <v>134</v>
      </c>
      <c r="B270" s="20">
        <v>0.04</v>
      </c>
      <c r="C270" s="1">
        <v>1</v>
      </c>
      <c r="D270" s="1">
        <v>14</v>
      </c>
      <c r="E270" s="1">
        <f t="shared" si="539"/>
        <v>98</v>
      </c>
      <c r="F270" s="21">
        <f t="shared" si="540"/>
        <v>10000</v>
      </c>
      <c r="G270" s="3">
        <f t="shared" si="541"/>
        <v>50</v>
      </c>
      <c r="H270" s="3">
        <f t="shared" si="542"/>
        <v>200</v>
      </c>
      <c r="I270" s="29">
        <v>5.3860000000000001</v>
      </c>
      <c r="J270" s="29">
        <v>2.7380000000000002E-2</v>
      </c>
      <c r="K270" s="26"/>
      <c r="L270" s="9">
        <f t="shared" si="517"/>
        <v>2.4170993960000002E-4</v>
      </c>
      <c r="M270" s="22">
        <f t="shared" si="518"/>
        <v>2.5132741228718349</v>
      </c>
      <c r="N270" s="9">
        <f t="shared" si="519"/>
        <v>8.1088928458778202</v>
      </c>
      <c r="O270" s="9">
        <f t="shared" si="538"/>
        <v>38.99296105751435</v>
      </c>
      <c r="Q270" s="9">
        <f t="shared" si="543"/>
        <v>1.2566370614359172E-3</v>
      </c>
      <c r="R270" s="9">
        <f t="shared" si="544"/>
        <v>0.56548667764616278</v>
      </c>
      <c r="S270" s="9">
        <f t="shared" si="545"/>
        <v>1.0602875205865552E-3</v>
      </c>
      <c r="T270" s="9">
        <f t="shared" si="430"/>
        <v>0.59957846736617859</v>
      </c>
      <c r="U270" s="23">
        <f t="shared" si="546"/>
        <v>38.754396365382377</v>
      </c>
      <c r="V270" s="9">
        <f t="shared" si="547"/>
        <v>121.82844983208932</v>
      </c>
      <c r="W270" s="9">
        <f t="shared" si="548"/>
        <v>0.80440980850588673</v>
      </c>
      <c r="X270" s="9">
        <f t="shared" si="549"/>
        <v>0.80047029557884219</v>
      </c>
      <c r="Y270" s="9">
        <f t="shared" si="550"/>
        <v>502.65482457436701</v>
      </c>
      <c r="Z270" s="9">
        <f t="shared" si="551"/>
        <v>126.85499807783299</v>
      </c>
      <c r="AA270" s="9">
        <f t="shared" si="552"/>
        <v>0.77253558381571408</v>
      </c>
      <c r="AB270" s="9">
        <f t="shared" si="553"/>
        <v>7.5398223686155053</v>
      </c>
      <c r="AC270" s="9">
        <f t="shared" si="554"/>
        <v>12.997653685838117</v>
      </c>
      <c r="AD270" s="9">
        <f t="shared" si="555"/>
        <v>127.45457654519916</v>
      </c>
      <c r="AE270" s="9">
        <f t="shared" si="556"/>
        <v>0.76890138162474142</v>
      </c>
      <c r="AH270" s="3">
        <f t="shared" si="557"/>
        <v>29.399829931480898</v>
      </c>
      <c r="AI270" s="3">
        <f t="shared" si="558"/>
        <v>40.961596025952026</v>
      </c>
      <c r="AJ270" s="3">
        <v>50000</v>
      </c>
      <c r="AK270" s="3">
        <f t="shared" si="559"/>
        <v>10000000</v>
      </c>
    </row>
    <row r="271" spans="1:38" x14ac:dyDescent="0.2">
      <c r="A271" s="2">
        <v>135</v>
      </c>
      <c r="B271" s="20">
        <v>0.04</v>
      </c>
      <c r="C271" s="1">
        <v>1</v>
      </c>
      <c r="D271" s="1">
        <v>12</v>
      </c>
      <c r="E271" s="1">
        <f t="shared" si="539"/>
        <v>72</v>
      </c>
      <c r="F271" s="21">
        <f t="shared" si="540"/>
        <v>10000</v>
      </c>
      <c r="G271" s="3">
        <f t="shared" si="541"/>
        <v>50</v>
      </c>
      <c r="H271" s="3">
        <f t="shared" si="542"/>
        <v>200</v>
      </c>
      <c r="I271" s="29">
        <v>4.3156999999999996</v>
      </c>
      <c r="J271" s="29">
        <v>2.5839999999999998E-2</v>
      </c>
      <c r="K271" s="26"/>
      <c r="L271" s="9">
        <f t="shared" si="517"/>
        <v>1.8791079635599998E-4</v>
      </c>
      <c r="M271" s="22">
        <f t="shared" si="518"/>
        <v>2.5132741228718349</v>
      </c>
      <c r="N271" s="9">
        <f t="shared" si="519"/>
        <v>7.663210565463717</v>
      </c>
      <c r="O271" s="9">
        <f t="shared" si="538"/>
        <v>28.647889756541158</v>
      </c>
      <c r="Q271" s="9">
        <f t="shared" si="543"/>
        <v>1.2566370614359172E-3</v>
      </c>
      <c r="R271" s="9">
        <f t="shared" si="544"/>
        <v>0.56548667764616278</v>
      </c>
      <c r="S271" s="9">
        <f t="shared" si="545"/>
        <v>1.0602875205865552E-3</v>
      </c>
      <c r="T271" s="9">
        <f t="shared" si="430"/>
        <v>0.59957846736617859</v>
      </c>
      <c r="U271" s="23">
        <f t="shared" si="546"/>
        <v>28.409325064409185</v>
      </c>
      <c r="V271" s="9">
        <f t="shared" si="547"/>
        <v>97.618834188701797</v>
      </c>
      <c r="W271" s="9">
        <f t="shared" si="548"/>
        <v>0.73756258818683096</v>
      </c>
      <c r="X271" s="9">
        <f t="shared" si="549"/>
        <v>0.73306010607321515</v>
      </c>
      <c r="Y271" s="9">
        <f t="shared" si="550"/>
        <v>502.65482457436701</v>
      </c>
      <c r="Z271" s="9">
        <f t="shared" si="551"/>
        <v>102.64538243444547</v>
      </c>
      <c r="AA271" s="9">
        <f t="shared" si="552"/>
        <v>0.70144412045016091</v>
      </c>
      <c r="AB271" s="9">
        <f t="shared" si="553"/>
        <v>7.5398223686155053</v>
      </c>
      <c r="AC271" s="9">
        <f t="shared" si="554"/>
        <v>9.5492965855137175</v>
      </c>
      <c r="AD271" s="9">
        <f t="shared" si="555"/>
        <v>103.24496090181164</v>
      </c>
      <c r="AE271" s="9">
        <f t="shared" si="556"/>
        <v>0.69737059679332614</v>
      </c>
      <c r="AH271" s="3">
        <f t="shared" si="557"/>
        <v>29.399829931480898</v>
      </c>
      <c r="AI271" s="3">
        <f t="shared" si="558"/>
        <v>40.961596025952026</v>
      </c>
      <c r="AJ271" s="3">
        <v>50000</v>
      </c>
      <c r="AK271" s="3">
        <f t="shared" si="559"/>
        <v>10000000</v>
      </c>
    </row>
    <row r="272" spans="1:38" x14ac:dyDescent="0.2">
      <c r="A272" s="2">
        <v>136</v>
      </c>
      <c r="B272" s="20">
        <v>0.04</v>
      </c>
      <c r="C272" s="1">
        <v>1</v>
      </c>
      <c r="D272" s="1">
        <v>10</v>
      </c>
      <c r="E272" s="1">
        <f t="shared" si="539"/>
        <v>50</v>
      </c>
      <c r="F272" s="21">
        <f t="shared" si="540"/>
        <v>10000</v>
      </c>
      <c r="G272" s="3">
        <f t="shared" si="541"/>
        <v>50</v>
      </c>
      <c r="H272" s="3">
        <f t="shared" si="542"/>
        <v>200</v>
      </c>
      <c r="I272" s="29">
        <v>3.3239999999999998</v>
      </c>
      <c r="J272" s="29">
        <v>2.3539999999999998E-2</v>
      </c>
      <c r="K272" s="26"/>
      <c r="L272" s="9">
        <f t="shared" si="517"/>
        <v>1.3806251984000001E-4</v>
      </c>
      <c r="M272" s="22">
        <f t="shared" si="518"/>
        <v>2.5132741228718349</v>
      </c>
      <c r="N272" s="9">
        <f t="shared" si="519"/>
        <v>7.2430953828663656</v>
      </c>
      <c r="O272" s="9">
        <f t="shared" si="538"/>
        <v>19.894367886486915</v>
      </c>
      <c r="Q272" s="9">
        <f t="shared" si="543"/>
        <v>1.2566370614359172E-3</v>
      </c>
      <c r="R272" s="9">
        <f t="shared" si="544"/>
        <v>0.56548667764616278</v>
      </c>
      <c r="S272" s="9">
        <f t="shared" si="545"/>
        <v>1.0602875205865552E-3</v>
      </c>
      <c r="T272" s="9">
        <f t="shared" si="430"/>
        <v>0.59957846736617859</v>
      </c>
      <c r="U272" s="23">
        <f t="shared" si="546"/>
        <v>19.655803194354938</v>
      </c>
      <c r="V272" s="9">
        <f t="shared" si="547"/>
        <v>75.187108659833811</v>
      </c>
      <c r="W272" s="9">
        <f t="shared" si="548"/>
        <v>0.66500761754535753</v>
      </c>
      <c r="X272" s="9">
        <f t="shared" si="549"/>
        <v>0.65974647916830376</v>
      </c>
      <c r="Y272" s="9">
        <f t="shared" si="550"/>
        <v>502.65482457436701</v>
      </c>
      <c r="Z272" s="9">
        <f t="shared" si="551"/>
        <v>80.21365690557748</v>
      </c>
      <c r="AA272" s="9">
        <f t="shared" si="552"/>
        <v>0.62333525148787172</v>
      </c>
      <c r="AB272" s="9">
        <f t="shared" si="553"/>
        <v>7.5398223686155053</v>
      </c>
      <c r="AC272" s="9">
        <f t="shared" si="554"/>
        <v>6.6314559621623044</v>
      </c>
      <c r="AD272" s="9">
        <f t="shared" si="555"/>
        <v>80.813235372943652</v>
      </c>
      <c r="AE272" s="9">
        <f t="shared" si="556"/>
        <v>0.61871053385322139</v>
      </c>
      <c r="AH272" s="3">
        <f t="shared" si="557"/>
        <v>29.399829931480898</v>
      </c>
      <c r="AI272" s="3">
        <f t="shared" si="558"/>
        <v>40.961596025952026</v>
      </c>
      <c r="AJ272" s="3">
        <v>50000</v>
      </c>
      <c r="AK272" s="3">
        <f t="shared" si="559"/>
        <v>10000000</v>
      </c>
    </row>
    <row r="273" spans="1:38" x14ac:dyDescent="0.2">
      <c r="A273" s="2">
        <v>137</v>
      </c>
      <c r="B273" s="20">
        <v>0.04</v>
      </c>
      <c r="C273" s="1">
        <v>1</v>
      </c>
      <c r="D273" s="1">
        <v>8</v>
      </c>
      <c r="E273" s="1">
        <f t="shared" si="539"/>
        <v>32</v>
      </c>
      <c r="F273" s="21">
        <f t="shared" si="540"/>
        <v>10000</v>
      </c>
      <c r="G273" s="3">
        <f t="shared" si="541"/>
        <v>50</v>
      </c>
      <c r="H273" s="3">
        <f t="shared" si="542"/>
        <v>200</v>
      </c>
      <c r="I273" s="29">
        <v>2.4510000000000001</v>
      </c>
      <c r="J273" s="29">
        <v>2.1260000000000001E-2</v>
      </c>
      <c r="K273" s="26"/>
      <c r="L273" s="9">
        <f t="shared" si="517"/>
        <v>9.4180755800000001E-5</v>
      </c>
      <c r="M273" s="22">
        <f t="shared" si="518"/>
        <v>2.5132741228718349</v>
      </c>
      <c r="N273" s="9">
        <f t="shared" si="519"/>
        <v>6.7954434487560142</v>
      </c>
      <c r="O273" s="9">
        <f t="shared" si="538"/>
        <v>12.732395447351625</v>
      </c>
      <c r="Q273" s="9">
        <f t="shared" si="543"/>
        <v>1.2566370614359172E-3</v>
      </c>
      <c r="R273" s="9">
        <f t="shared" si="544"/>
        <v>0.56548667764616278</v>
      </c>
      <c r="S273" s="9">
        <f t="shared" si="545"/>
        <v>1.0602875205865552E-3</v>
      </c>
      <c r="T273" s="9">
        <f t="shared" si="430"/>
        <v>0.59957846736617859</v>
      </c>
      <c r="U273" s="23">
        <f t="shared" si="546"/>
        <v>12.493830755219649</v>
      </c>
      <c r="V273" s="9">
        <f t="shared" si="547"/>
        <v>55.440313876429812</v>
      </c>
      <c r="W273" s="9">
        <f t="shared" si="548"/>
        <v>0.57719730936813196</v>
      </c>
      <c r="X273" s="9">
        <f t="shared" si="549"/>
        <v>0.57102179646750562</v>
      </c>
      <c r="Y273" s="9">
        <f t="shared" si="550"/>
        <v>502.65482457436701</v>
      </c>
      <c r="Z273" s="9">
        <f t="shared" si="551"/>
        <v>60.466862122173481</v>
      </c>
      <c r="AA273" s="9">
        <f t="shared" si="552"/>
        <v>0.52921548889611469</v>
      </c>
      <c r="AB273" s="9">
        <f t="shared" si="553"/>
        <v>7.5398223686155053</v>
      </c>
      <c r="AC273" s="9">
        <f t="shared" si="554"/>
        <v>4.2441318157838746</v>
      </c>
      <c r="AD273" s="9">
        <f t="shared" si="555"/>
        <v>61.06644058953966</v>
      </c>
      <c r="AE273" s="9">
        <f t="shared" si="556"/>
        <v>0.52401940724020879</v>
      </c>
      <c r="AH273" s="3">
        <f t="shared" si="557"/>
        <v>29.399829931480898</v>
      </c>
      <c r="AI273" s="3">
        <f t="shared" si="558"/>
        <v>40.961596025952026</v>
      </c>
      <c r="AJ273" s="3">
        <v>50000</v>
      </c>
      <c r="AK273" s="3">
        <f t="shared" si="559"/>
        <v>10000000</v>
      </c>
    </row>
    <row r="274" spans="1:38" x14ac:dyDescent="0.2">
      <c r="A274" s="2">
        <v>138</v>
      </c>
      <c r="B274" s="20">
        <v>0.04</v>
      </c>
      <c r="C274" s="1">
        <v>1</v>
      </c>
      <c r="D274" s="1">
        <v>6</v>
      </c>
      <c r="E274" s="1">
        <f t="shared" si="539"/>
        <v>18</v>
      </c>
      <c r="F274" s="21">
        <f t="shared" si="540"/>
        <v>10000</v>
      </c>
      <c r="G274" s="3">
        <f t="shared" si="541"/>
        <v>50</v>
      </c>
      <c r="H274" s="3">
        <f t="shared" si="542"/>
        <v>200</v>
      </c>
      <c r="I274" s="29">
        <v>1.6930000000000001</v>
      </c>
      <c r="J274" s="29">
        <v>1.8700000000000001E-2</v>
      </c>
      <c r="K274" s="26"/>
      <c r="L274" s="9">
        <f t="shared" si="517"/>
        <v>5.6079521960000005E-5</v>
      </c>
      <c r="M274" s="22">
        <f t="shared" si="518"/>
        <v>2.5132741228718349</v>
      </c>
      <c r="N274" s="9">
        <f t="shared" si="519"/>
        <v>6.4194555769711839</v>
      </c>
      <c r="O274" s="9">
        <f t="shared" si="538"/>
        <v>7.1619724391352895</v>
      </c>
      <c r="Q274" s="9">
        <f t="shared" si="543"/>
        <v>1.2566370614359172E-3</v>
      </c>
      <c r="R274" s="9">
        <f t="shared" si="544"/>
        <v>0.56548667764616278</v>
      </c>
      <c r="S274" s="9">
        <f t="shared" si="545"/>
        <v>1.0602875205865552E-3</v>
      </c>
      <c r="T274" s="9">
        <f t="shared" si="430"/>
        <v>0.59957846736617859</v>
      </c>
      <c r="U274" s="23">
        <f t="shared" si="546"/>
        <v>6.9234077470033144</v>
      </c>
      <c r="V274" s="9">
        <f t="shared" si="547"/>
        <v>38.294757810198149</v>
      </c>
      <c r="W274" s="9">
        <f t="shared" si="548"/>
        <v>0.47003822531569789</v>
      </c>
      <c r="X274" s="9">
        <f t="shared" si="549"/>
        <v>0.46279231689532796</v>
      </c>
      <c r="Y274" s="9">
        <f t="shared" si="550"/>
        <v>502.65482457436701</v>
      </c>
      <c r="Z274" s="9">
        <f t="shared" si="551"/>
        <v>43.321306055941818</v>
      </c>
      <c r="AA274" s="9">
        <f t="shared" si="552"/>
        <v>0.41549993845421412</v>
      </c>
      <c r="AB274" s="9">
        <f t="shared" si="553"/>
        <v>7.5398223686155053</v>
      </c>
      <c r="AC274" s="9">
        <f t="shared" si="554"/>
        <v>2.3873241463784294</v>
      </c>
      <c r="AD274" s="9">
        <f t="shared" si="555"/>
        <v>43.920884523307997</v>
      </c>
      <c r="AE274" s="9">
        <f t="shared" si="556"/>
        <v>0.40982781187951112</v>
      </c>
      <c r="AH274" s="3">
        <f t="shared" si="557"/>
        <v>29.399829931480898</v>
      </c>
      <c r="AI274" s="3">
        <f t="shared" si="558"/>
        <v>40.961596025952026</v>
      </c>
      <c r="AJ274" s="3">
        <v>50000</v>
      </c>
      <c r="AK274" s="3">
        <f t="shared" si="559"/>
        <v>10000000</v>
      </c>
    </row>
    <row r="275" spans="1:38" x14ac:dyDescent="0.2">
      <c r="A275" s="2">
        <v>139</v>
      </c>
      <c r="B275" s="20">
        <v>0.04</v>
      </c>
      <c r="C275" s="1">
        <v>1</v>
      </c>
      <c r="D275" s="1">
        <v>4</v>
      </c>
      <c r="E275" s="1">
        <f t="shared" si="539"/>
        <v>8</v>
      </c>
      <c r="F275" s="21">
        <f t="shared" si="540"/>
        <v>10000</v>
      </c>
      <c r="G275" s="3">
        <f t="shared" si="541"/>
        <v>50</v>
      </c>
      <c r="H275" s="3">
        <f t="shared" si="542"/>
        <v>200</v>
      </c>
      <c r="I275" s="29">
        <v>1.083</v>
      </c>
      <c r="J275" s="29">
        <v>1.602E-2</v>
      </c>
      <c r="K275" s="26"/>
      <c r="L275" s="9">
        <f t="shared" si="517"/>
        <v>2.5417579159999998E-5</v>
      </c>
      <c r="M275" s="22">
        <f t="shared" si="518"/>
        <v>2.5132741228718349</v>
      </c>
      <c r="N275" s="9">
        <f t="shared" si="519"/>
        <v>6.2948559732153502</v>
      </c>
      <c r="O275" s="9">
        <f t="shared" si="538"/>
        <v>3.1830988618379061</v>
      </c>
      <c r="Q275" s="9">
        <f t="shared" si="543"/>
        <v>1.2566370614359172E-3</v>
      </c>
      <c r="R275" s="9">
        <f t="shared" si="544"/>
        <v>0.56548667764616278</v>
      </c>
      <c r="S275" s="9">
        <f t="shared" si="545"/>
        <v>1.0602875205865552E-3</v>
      </c>
      <c r="T275" s="9">
        <f t="shared" si="430"/>
        <v>0.59957846736617859</v>
      </c>
      <c r="U275" s="23">
        <f t="shared" si="546"/>
        <v>2.9445341697059311</v>
      </c>
      <c r="V275" s="9">
        <f t="shared" si="547"/>
        <v>24.496882875631773</v>
      </c>
      <c r="W275" s="9">
        <f t="shared" si="548"/>
        <v>0.32657216187933791</v>
      </c>
      <c r="X275" s="9">
        <f t="shared" si="549"/>
        <v>0.31877004055123664</v>
      </c>
      <c r="Y275" s="9">
        <f t="shared" si="550"/>
        <v>502.65482457436701</v>
      </c>
      <c r="Z275" s="9">
        <f t="shared" si="551"/>
        <v>29.523431121375442</v>
      </c>
      <c r="AA275" s="9">
        <f t="shared" si="552"/>
        <v>0.27097121493469878</v>
      </c>
      <c r="AB275" s="9">
        <f t="shared" si="553"/>
        <v>7.5398223686155053</v>
      </c>
      <c r="AC275" s="9">
        <f t="shared" si="554"/>
        <v>1.0610329539459686</v>
      </c>
      <c r="AD275" s="9">
        <f t="shared" si="555"/>
        <v>30.12300958874162</v>
      </c>
      <c r="AE275" s="9">
        <f t="shared" si="556"/>
        <v>0.26557771315751844</v>
      </c>
      <c r="AH275" s="3">
        <f t="shared" si="557"/>
        <v>29.399829931480898</v>
      </c>
      <c r="AI275" s="3">
        <f t="shared" si="558"/>
        <v>40.961596025952026</v>
      </c>
      <c r="AJ275" s="3">
        <v>50000</v>
      </c>
      <c r="AK275" s="3">
        <f t="shared" si="559"/>
        <v>10000000</v>
      </c>
    </row>
    <row r="276" spans="1:38" x14ac:dyDescent="0.2">
      <c r="A276" s="6"/>
      <c r="B276" s="6"/>
      <c r="C276" s="6"/>
      <c r="D276" s="6"/>
      <c r="E276" s="6"/>
      <c r="F276" s="6"/>
      <c r="G276" s="6"/>
      <c r="H276" s="6"/>
      <c r="I276" s="29"/>
      <c r="L276" s="9" t="str">
        <f t="shared" si="517"/>
        <v/>
      </c>
      <c r="M276" s="22" t="str">
        <f t="shared" si="518"/>
        <v/>
      </c>
      <c r="N276" s="9" t="str">
        <f t="shared" si="519"/>
        <v/>
      </c>
      <c r="O276" s="9" t="str">
        <f t="shared" si="538"/>
        <v/>
      </c>
      <c r="Q276" s="9"/>
      <c r="R276" s="9"/>
      <c r="S276" s="9"/>
      <c r="T276" s="9"/>
      <c r="U276" s="23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I276" s="9"/>
      <c r="AJ276" s="3"/>
      <c r="AK276" s="3"/>
      <c r="AL276" s="9" t="str">
        <f>IF(J276&gt;0,D276/#REF!/J276,"")</f>
        <v/>
      </c>
    </row>
    <row r="277" spans="1:38" x14ac:dyDescent="0.2">
      <c r="A277" s="6" t="s">
        <v>36</v>
      </c>
      <c r="B277" s="6" t="s">
        <v>19</v>
      </c>
      <c r="C277" s="6" t="s">
        <v>20</v>
      </c>
      <c r="D277" s="6" t="s">
        <v>1</v>
      </c>
      <c r="E277" s="6"/>
      <c r="F277" s="6" t="s">
        <v>9</v>
      </c>
      <c r="G277" s="6" t="s">
        <v>4</v>
      </c>
      <c r="H277" s="6" t="s">
        <v>31</v>
      </c>
      <c r="I277" s="29" t="s">
        <v>5</v>
      </c>
      <c r="L277" s="9" t="str">
        <f t="shared" si="517"/>
        <v/>
      </c>
      <c r="M277" s="22" t="str">
        <f t="shared" si="518"/>
        <v/>
      </c>
      <c r="N277" s="9" t="str">
        <f t="shared" si="519"/>
        <v/>
      </c>
      <c r="O277" s="9" t="str">
        <f t="shared" si="538"/>
        <v/>
      </c>
      <c r="Q277" s="9"/>
      <c r="R277" s="9"/>
      <c r="S277" s="9"/>
      <c r="T277" s="9"/>
      <c r="U277" s="23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I277" s="9"/>
      <c r="AJ277" s="3"/>
      <c r="AK277" s="3"/>
      <c r="AL277" s="9" t="str">
        <f>IF(J277&gt;0,D277/#REF!/J277,"")</f>
        <v/>
      </c>
    </row>
    <row r="278" spans="1:38" x14ac:dyDescent="0.2">
      <c r="A278" s="6"/>
      <c r="B278" s="6"/>
      <c r="C278" s="6"/>
      <c r="D278" s="6"/>
      <c r="E278" s="6"/>
      <c r="F278" s="11" t="s">
        <v>17</v>
      </c>
      <c r="G278" s="6"/>
      <c r="H278" s="6"/>
      <c r="I278" s="29"/>
      <c r="L278" s="9" t="str">
        <f t="shared" si="517"/>
        <v/>
      </c>
      <c r="M278" s="22" t="str">
        <f t="shared" si="518"/>
        <v/>
      </c>
      <c r="N278" s="9" t="str">
        <f t="shared" si="519"/>
        <v/>
      </c>
      <c r="O278" s="9" t="str">
        <f t="shared" si="538"/>
        <v/>
      </c>
      <c r="Q278" s="9"/>
      <c r="R278" s="9"/>
      <c r="S278" s="9"/>
      <c r="T278" s="9"/>
      <c r="U278" s="23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I278" s="9"/>
      <c r="AJ278" s="3"/>
      <c r="AK278" s="3"/>
      <c r="AL278" s="9" t="str">
        <f>IF(J278&gt;0,D278/#REF!/J278,"")</f>
        <v/>
      </c>
    </row>
    <row r="279" spans="1:38" x14ac:dyDescent="0.2">
      <c r="A279" s="2">
        <v>171</v>
      </c>
      <c r="B279" s="20">
        <v>0.04</v>
      </c>
      <c r="C279" s="1">
        <v>0.25</v>
      </c>
      <c r="D279" s="1">
        <v>20</v>
      </c>
      <c r="E279" s="1">
        <f>0.5*C279*D279^2</f>
        <v>50</v>
      </c>
      <c r="F279" s="21">
        <f t="shared" ref="F279:F287" si="560">AK279/1000</f>
        <v>5000</v>
      </c>
      <c r="G279" s="3">
        <f t="shared" ref="G279:G287" si="561">AJ279/1000</f>
        <v>25</v>
      </c>
      <c r="H279" s="3">
        <f t="shared" ref="H279:H287" si="562">AK279/AJ279</f>
        <v>200</v>
      </c>
      <c r="I279" s="29">
        <v>5.3410000000000002</v>
      </c>
      <c r="J279" s="29">
        <v>2.0080000000000001E-2</v>
      </c>
      <c r="K279" s="26"/>
      <c r="L279" s="9">
        <f t="shared" si="517"/>
        <v>2.3944799300000004E-4</v>
      </c>
      <c r="M279" s="22">
        <f t="shared" si="518"/>
        <v>1.2566370614359175</v>
      </c>
      <c r="N279" s="9">
        <f t="shared" si="519"/>
        <v>8.3525444291362252</v>
      </c>
      <c r="O279" s="9">
        <f t="shared" si="538"/>
        <v>39.78873577297383</v>
      </c>
      <c r="Q279" s="9">
        <f t="shared" ref="Q279:Q287" si="563">PI()*B279^2/4</f>
        <v>1.2566370614359172E-3</v>
      </c>
      <c r="R279" s="9">
        <f t="shared" ref="R279:R287" si="564">9*G279*Q279</f>
        <v>0.28274333882308139</v>
      </c>
      <c r="S279" s="9">
        <f t="shared" ref="S279:S287" si="565">0.75*R279/(F279*B279)</f>
        <v>1.0602875205865552E-3</v>
      </c>
      <c r="T279" s="9">
        <f t="shared" si="430"/>
        <v>0.2997892336830893</v>
      </c>
      <c r="U279" s="23">
        <f t="shared" ref="U279:U287" si="566">(E279-T279)/M279</f>
        <v>39.550171080841857</v>
      </c>
      <c r="V279" s="9">
        <f t="shared" ref="V279:V287" si="567">9*PI()*B279^3*I279*G279*1000/4</f>
        <v>60.405286906163127</v>
      </c>
      <c r="W279" s="9">
        <f t="shared" ref="W279:W287" si="568">E279/V279</f>
        <v>0.82774211597856873</v>
      </c>
      <c r="X279" s="9">
        <f t="shared" ref="X279:X287" si="569">E279/(V279+T279)</f>
        <v>0.823654349511317</v>
      </c>
      <c r="Y279" s="9">
        <f t="shared" ref="Y279:Y287" si="570">1000*F279*PI()*B279^3/4</f>
        <v>251.32741228718351</v>
      </c>
      <c r="Z279" s="9">
        <f t="shared" ref="Z279:Z287" si="571">V279+$AG$2*Y279</f>
        <v>62.918561029034962</v>
      </c>
      <c r="AA279" s="9">
        <f t="shared" ref="AA279:AA287" si="572">E279/Z279</f>
        <v>0.79467805973703931</v>
      </c>
      <c r="AB279" s="9">
        <f t="shared" ref="AB279:AB287" si="573">M279+$AG$2*Y279</f>
        <v>3.7699111843077526</v>
      </c>
      <c r="AC279" s="9">
        <f t="shared" ref="AC279:AC287" si="574">E279/AB279</f>
        <v>13.262911924324609</v>
      </c>
      <c r="AD279" s="9">
        <f t="shared" ref="AD279:AD287" si="575">V279+T279+$AG$2*Y279</f>
        <v>63.218350262718047</v>
      </c>
      <c r="AE279" s="9">
        <f t="shared" ref="AE279:AE287" si="576">E279/AD279</f>
        <v>0.79090959811848571</v>
      </c>
      <c r="AH279" s="3">
        <f t="shared" ref="AH279:AH287" si="577">IF(AK279&gt;0,(AK279*0.17287/2000)^0.5,"")</f>
        <v>20.788819110281374</v>
      </c>
      <c r="AI279" s="3">
        <f t="shared" ref="AI279:AI287" si="578">IF(AK279&gt;0,(AK279/2.98/2000)^0.5,"")</f>
        <v>28.964222318174613</v>
      </c>
      <c r="AJ279" s="3">
        <v>25000</v>
      </c>
      <c r="AK279" s="3">
        <f t="shared" ref="AK279:AK296" si="579">IF(AJ279&gt;0,200*AJ279,"")</f>
        <v>5000000</v>
      </c>
    </row>
    <row r="280" spans="1:38" x14ac:dyDescent="0.2">
      <c r="A280" s="2">
        <v>172</v>
      </c>
      <c r="B280" s="20">
        <v>0.04</v>
      </c>
      <c r="C280" s="1">
        <v>0.25</v>
      </c>
      <c r="D280" s="1">
        <v>18</v>
      </c>
      <c r="E280" s="1">
        <f t="shared" ref="E280:E287" si="580">0.5*C280*D280^2</f>
        <v>40.5</v>
      </c>
      <c r="F280" s="21">
        <f t="shared" si="560"/>
        <v>5000</v>
      </c>
      <c r="G280" s="3">
        <f t="shared" si="561"/>
        <v>25</v>
      </c>
      <c r="H280" s="3">
        <f t="shared" si="562"/>
        <v>200</v>
      </c>
      <c r="I280" s="29">
        <v>4.5956000000000001</v>
      </c>
      <c r="J280" s="29">
        <v>1.9E-2</v>
      </c>
      <c r="K280" s="26"/>
      <c r="L280" s="9">
        <f t="shared" si="517"/>
        <v>2.0198010420800002E-4</v>
      </c>
      <c r="M280" s="22">
        <f t="shared" si="518"/>
        <v>1.2566370614359175</v>
      </c>
      <c r="N280" s="9">
        <f t="shared" si="519"/>
        <v>8.0205919605414042</v>
      </c>
      <c r="O280" s="9">
        <f t="shared" si="538"/>
        <v>32.228875976108803</v>
      </c>
      <c r="Q280" s="9">
        <f t="shared" si="563"/>
        <v>1.2566370614359172E-3</v>
      </c>
      <c r="R280" s="9">
        <f t="shared" si="564"/>
        <v>0.28274333882308139</v>
      </c>
      <c r="S280" s="9">
        <f t="shared" si="565"/>
        <v>1.0602875205865552E-3</v>
      </c>
      <c r="T280" s="9">
        <f t="shared" si="430"/>
        <v>0.2997892336830893</v>
      </c>
      <c r="U280" s="23">
        <f t="shared" si="566"/>
        <v>31.99031128397683</v>
      </c>
      <c r="V280" s="9">
        <f t="shared" si="567"/>
        <v>51.975011515814124</v>
      </c>
      <c r="W280" s="9">
        <f t="shared" si="568"/>
        <v>0.77922060657316661</v>
      </c>
      <c r="X280" s="9">
        <f t="shared" si="569"/>
        <v>0.77475187699093306</v>
      </c>
      <c r="Y280" s="9">
        <f t="shared" si="570"/>
        <v>251.32741228718351</v>
      </c>
      <c r="Z280" s="9">
        <f t="shared" si="571"/>
        <v>54.488285638685959</v>
      </c>
      <c r="AA280" s="9">
        <f t="shared" si="572"/>
        <v>0.74327902824025605</v>
      </c>
      <c r="AB280" s="9">
        <f t="shared" si="573"/>
        <v>3.7699111843077526</v>
      </c>
      <c r="AC280" s="9">
        <f t="shared" si="574"/>
        <v>10.742958658702934</v>
      </c>
      <c r="AD280" s="9">
        <f t="shared" si="575"/>
        <v>54.788074872369044</v>
      </c>
      <c r="AE280" s="9">
        <f t="shared" si="576"/>
        <v>0.7392119561482372</v>
      </c>
      <c r="AH280" s="3">
        <f t="shared" si="577"/>
        <v>20.788819110281374</v>
      </c>
      <c r="AI280" s="3">
        <f t="shared" si="578"/>
        <v>28.964222318174613</v>
      </c>
      <c r="AJ280" s="3">
        <v>25000</v>
      </c>
      <c r="AK280" s="3">
        <f t="shared" si="579"/>
        <v>5000000</v>
      </c>
    </row>
    <row r="281" spans="1:38" x14ac:dyDescent="0.2">
      <c r="A281" s="2">
        <v>173</v>
      </c>
      <c r="B281" s="20">
        <v>0.04</v>
      </c>
      <c r="C281" s="1">
        <v>0.25</v>
      </c>
      <c r="D281" s="1">
        <v>16</v>
      </c>
      <c r="E281" s="1">
        <f t="shared" si="580"/>
        <v>32</v>
      </c>
      <c r="F281" s="21">
        <f t="shared" si="560"/>
        <v>5000</v>
      </c>
      <c r="G281" s="3">
        <f t="shared" si="561"/>
        <v>25</v>
      </c>
      <c r="H281" s="3">
        <f t="shared" si="562"/>
        <v>200</v>
      </c>
      <c r="I281" s="29">
        <v>3.8660000000000001</v>
      </c>
      <c r="J281" s="29">
        <v>1.7780000000000001E-2</v>
      </c>
      <c r="K281" s="26"/>
      <c r="L281" s="9">
        <f t="shared" si="517"/>
        <v>1.6530641000000001E-4</v>
      </c>
      <c r="M281" s="22">
        <f t="shared" si="518"/>
        <v>1.2566370614359175</v>
      </c>
      <c r="N281" s="9">
        <f t="shared" si="519"/>
        <v>7.7431964072052608</v>
      </c>
      <c r="O281" s="9">
        <f t="shared" si="538"/>
        <v>25.464790894703249</v>
      </c>
      <c r="Q281" s="9">
        <f t="shared" si="563"/>
        <v>1.2566370614359172E-3</v>
      </c>
      <c r="R281" s="9">
        <f t="shared" si="564"/>
        <v>0.28274333882308139</v>
      </c>
      <c r="S281" s="9">
        <f t="shared" si="565"/>
        <v>1.0602875205865552E-3</v>
      </c>
      <c r="T281" s="9">
        <f t="shared" si="430"/>
        <v>0.2997892336830893</v>
      </c>
      <c r="U281" s="23">
        <f t="shared" si="566"/>
        <v>25.226226202571276</v>
      </c>
      <c r="V281" s="9">
        <f t="shared" si="567"/>
        <v>43.723429915601315</v>
      </c>
      <c r="W281" s="9">
        <f t="shared" si="568"/>
        <v>0.73187304979890921</v>
      </c>
      <c r="X281" s="9">
        <f t="shared" si="569"/>
        <v>0.72688914210218902</v>
      </c>
      <c r="Y281" s="9">
        <f t="shared" si="570"/>
        <v>251.32741228718351</v>
      </c>
      <c r="Z281" s="9">
        <f t="shared" si="571"/>
        <v>46.23670403847315</v>
      </c>
      <c r="AA281" s="9">
        <f t="shared" si="572"/>
        <v>0.69209085434318773</v>
      </c>
      <c r="AB281" s="9">
        <f t="shared" si="573"/>
        <v>3.7699111843077526</v>
      </c>
      <c r="AC281" s="9">
        <f t="shared" si="574"/>
        <v>8.4882636315677491</v>
      </c>
      <c r="AD281" s="9">
        <f t="shared" si="575"/>
        <v>46.536493272156235</v>
      </c>
      <c r="AE281" s="9">
        <f t="shared" si="576"/>
        <v>0.68763238804558302</v>
      </c>
      <c r="AH281" s="3">
        <f t="shared" si="577"/>
        <v>20.788819110281374</v>
      </c>
      <c r="AI281" s="3">
        <f t="shared" si="578"/>
        <v>28.964222318174613</v>
      </c>
      <c r="AJ281" s="3">
        <v>25000</v>
      </c>
      <c r="AK281" s="3">
        <f t="shared" si="579"/>
        <v>5000000</v>
      </c>
    </row>
    <row r="282" spans="1:38" x14ac:dyDescent="0.2">
      <c r="A282" s="2">
        <v>174</v>
      </c>
      <c r="B282" s="20">
        <v>0.04</v>
      </c>
      <c r="C282" s="1">
        <v>0.25</v>
      </c>
      <c r="D282" s="1">
        <v>14</v>
      </c>
      <c r="E282" s="1">
        <f t="shared" si="580"/>
        <v>24.5</v>
      </c>
      <c r="F282" s="21">
        <f t="shared" si="560"/>
        <v>5000</v>
      </c>
      <c r="G282" s="3">
        <f t="shared" si="561"/>
        <v>25</v>
      </c>
      <c r="H282" s="3">
        <f t="shared" si="562"/>
        <v>200</v>
      </c>
      <c r="I282" s="29">
        <v>3.198</v>
      </c>
      <c r="J282" s="29">
        <v>1.6619999999999999E-2</v>
      </c>
      <c r="K282" s="26"/>
      <c r="L282" s="9">
        <f t="shared" si="517"/>
        <v>1.3172906936E-4</v>
      </c>
      <c r="M282" s="22">
        <f t="shared" si="518"/>
        <v>1.2566370614359175</v>
      </c>
      <c r="N282" s="9">
        <f t="shared" si="519"/>
        <v>7.4395120588135004</v>
      </c>
      <c r="O282" s="9">
        <f t="shared" si="538"/>
        <v>19.496480528757175</v>
      </c>
      <c r="Q282" s="9">
        <f t="shared" si="563"/>
        <v>1.2566370614359172E-3</v>
      </c>
      <c r="R282" s="9">
        <f t="shared" si="564"/>
        <v>0.28274333882308139</v>
      </c>
      <c r="S282" s="9">
        <f t="shared" si="565"/>
        <v>1.0602875205865552E-3</v>
      </c>
      <c r="T282" s="9">
        <f t="shared" si="430"/>
        <v>0.2997892336830893</v>
      </c>
      <c r="U282" s="23">
        <f t="shared" si="566"/>
        <v>19.257915836625202</v>
      </c>
      <c r="V282" s="9">
        <f t="shared" si="567"/>
        <v>36.168527902248577</v>
      </c>
      <c r="W282" s="9">
        <f t="shared" si="568"/>
        <v>0.67738449477997276</v>
      </c>
      <c r="X282" s="9">
        <f t="shared" si="569"/>
        <v>0.67181602892941095</v>
      </c>
      <c r="Y282" s="9">
        <f t="shared" si="570"/>
        <v>251.32741228718351</v>
      </c>
      <c r="Z282" s="9">
        <f t="shared" si="571"/>
        <v>38.681802025120412</v>
      </c>
      <c r="AA282" s="9">
        <f t="shared" si="572"/>
        <v>0.6333727674861015</v>
      </c>
      <c r="AB282" s="9">
        <f t="shared" si="573"/>
        <v>3.7699111843077526</v>
      </c>
      <c r="AC282" s="9">
        <f t="shared" si="574"/>
        <v>6.4988268429190583</v>
      </c>
      <c r="AD282" s="9">
        <f t="shared" si="575"/>
        <v>38.981591258803498</v>
      </c>
      <c r="AE282" s="9">
        <f t="shared" si="576"/>
        <v>0.62850179299612319</v>
      </c>
      <c r="AH282" s="3">
        <f t="shared" si="577"/>
        <v>20.788819110281374</v>
      </c>
      <c r="AI282" s="3">
        <f t="shared" si="578"/>
        <v>28.964222318174613</v>
      </c>
      <c r="AJ282" s="3">
        <v>25000</v>
      </c>
      <c r="AK282" s="3">
        <f t="shared" si="579"/>
        <v>5000000</v>
      </c>
    </row>
    <row r="283" spans="1:38" x14ac:dyDescent="0.2">
      <c r="A283" s="2">
        <v>175</v>
      </c>
      <c r="B283" s="20">
        <v>0.04</v>
      </c>
      <c r="C283" s="1">
        <v>0.25</v>
      </c>
      <c r="D283" s="1">
        <v>12</v>
      </c>
      <c r="E283" s="1">
        <f t="shared" si="580"/>
        <v>18</v>
      </c>
      <c r="F283" s="21">
        <f t="shared" si="560"/>
        <v>5000</v>
      </c>
      <c r="G283" s="3">
        <f t="shared" si="561"/>
        <v>25</v>
      </c>
      <c r="H283" s="3">
        <f t="shared" si="562"/>
        <v>200</v>
      </c>
      <c r="I283" s="29">
        <v>2.59</v>
      </c>
      <c r="J283" s="29">
        <v>1.542E-2</v>
      </c>
      <c r="K283" s="26"/>
      <c r="L283" s="9">
        <f t="shared" si="517"/>
        <v>1.0116765752E-4</v>
      </c>
      <c r="M283" s="22">
        <f t="shared" si="518"/>
        <v>1.2566370614359175</v>
      </c>
      <c r="N283" s="9">
        <f t="shared" si="519"/>
        <v>7.1168989937091505</v>
      </c>
      <c r="O283" s="9">
        <f t="shared" si="538"/>
        <v>14.323944878270579</v>
      </c>
      <c r="Q283" s="9">
        <f t="shared" si="563"/>
        <v>1.2566370614359172E-3</v>
      </c>
      <c r="R283" s="9">
        <f t="shared" si="564"/>
        <v>0.28274333882308139</v>
      </c>
      <c r="S283" s="9">
        <f t="shared" si="565"/>
        <v>1.0602875205865552E-3</v>
      </c>
      <c r="T283" s="9">
        <f t="shared" si="430"/>
        <v>0.2997892336830893</v>
      </c>
      <c r="U283" s="23">
        <f t="shared" si="566"/>
        <v>14.085380186138604</v>
      </c>
      <c r="V283" s="9">
        <f t="shared" si="567"/>
        <v>29.292209902071235</v>
      </c>
      <c r="W283" s="9">
        <f t="shared" si="568"/>
        <v>0.61449784977565758</v>
      </c>
      <c r="X283" s="9">
        <f t="shared" si="569"/>
        <v>0.6082725238475567</v>
      </c>
      <c r="Y283" s="9">
        <f t="shared" si="570"/>
        <v>251.32741228718351</v>
      </c>
      <c r="Z283" s="9">
        <f t="shared" si="571"/>
        <v>31.80548402494307</v>
      </c>
      <c r="AA283" s="9">
        <f t="shared" si="572"/>
        <v>0.56594013742673166</v>
      </c>
      <c r="AB283" s="9">
        <f t="shared" si="573"/>
        <v>3.7699111843077526</v>
      </c>
      <c r="AC283" s="9">
        <f t="shared" si="574"/>
        <v>4.7746482927568588</v>
      </c>
      <c r="AD283" s="9">
        <f t="shared" si="575"/>
        <v>32.105273258626163</v>
      </c>
      <c r="AE283" s="9">
        <f t="shared" si="576"/>
        <v>0.56065556131542016</v>
      </c>
      <c r="AH283" s="3">
        <f t="shared" si="577"/>
        <v>20.788819110281374</v>
      </c>
      <c r="AI283" s="3">
        <f t="shared" si="578"/>
        <v>28.964222318174613</v>
      </c>
      <c r="AJ283" s="3">
        <v>25000</v>
      </c>
      <c r="AK283" s="3">
        <f t="shared" si="579"/>
        <v>5000000</v>
      </c>
    </row>
    <row r="284" spans="1:38" x14ac:dyDescent="0.2">
      <c r="A284" s="2">
        <v>176</v>
      </c>
      <c r="B284" s="20">
        <v>0.04</v>
      </c>
      <c r="C284" s="1">
        <v>0.25</v>
      </c>
      <c r="D284" s="1">
        <v>10</v>
      </c>
      <c r="E284" s="1">
        <f t="shared" si="580"/>
        <v>12.5</v>
      </c>
      <c r="F284" s="21">
        <f t="shared" si="560"/>
        <v>5000</v>
      </c>
      <c r="G284" s="3">
        <f t="shared" si="561"/>
        <v>25</v>
      </c>
      <c r="H284" s="3">
        <f t="shared" si="562"/>
        <v>200</v>
      </c>
      <c r="I284" s="29">
        <v>2.032</v>
      </c>
      <c r="J284" s="29">
        <v>1.414E-2</v>
      </c>
      <c r="K284" s="26"/>
      <c r="L284" s="9">
        <f t="shared" si="517"/>
        <v>7.3119519680000004E-5</v>
      </c>
      <c r="M284" s="22">
        <f t="shared" si="518"/>
        <v>1.2566370614359175</v>
      </c>
      <c r="N284" s="9">
        <f t="shared" si="519"/>
        <v>6.8381193173614676</v>
      </c>
      <c r="O284" s="9">
        <f t="shared" si="538"/>
        <v>9.9471839432434574</v>
      </c>
      <c r="Q284" s="9">
        <f t="shared" si="563"/>
        <v>1.2566370614359172E-3</v>
      </c>
      <c r="R284" s="9">
        <f t="shared" si="564"/>
        <v>0.28274333882308139</v>
      </c>
      <c r="S284" s="9">
        <f t="shared" si="565"/>
        <v>1.0602875205865552E-3</v>
      </c>
      <c r="T284" s="9">
        <f t="shared" si="430"/>
        <v>0.2997892336830893</v>
      </c>
      <c r="U284" s="23">
        <f t="shared" si="566"/>
        <v>9.7086192511114824</v>
      </c>
      <c r="V284" s="9">
        <f t="shared" si="567"/>
        <v>22.981378579540063</v>
      </c>
      <c r="W284" s="9">
        <f t="shared" si="568"/>
        <v>0.5439186320671181</v>
      </c>
      <c r="X284" s="9">
        <f t="shared" si="569"/>
        <v>0.53691464707798275</v>
      </c>
      <c r="Y284" s="9">
        <f t="shared" si="570"/>
        <v>251.32741228718351</v>
      </c>
      <c r="Z284" s="9">
        <f t="shared" si="571"/>
        <v>25.494652702411898</v>
      </c>
      <c r="AA284" s="9">
        <f t="shared" si="572"/>
        <v>0.49029889310151104</v>
      </c>
      <c r="AB284" s="9">
        <f t="shared" si="573"/>
        <v>3.7699111843077526</v>
      </c>
      <c r="AC284" s="9">
        <f t="shared" si="574"/>
        <v>3.3157279810811522</v>
      </c>
      <c r="AD284" s="9">
        <f t="shared" si="575"/>
        <v>25.794441936094987</v>
      </c>
      <c r="AE284" s="9">
        <f t="shared" si="576"/>
        <v>0.48460052095596418</v>
      </c>
      <c r="AH284" s="3">
        <f t="shared" si="577"/>
        <v>20.788819110281374</v>
      </c>
      <c r="AI284" s="3">
        <f t="shared" si="578"/>
        <v>28.964222318174613</v>
      </c>
      <c r="AJ284" s="3">
        <v>25000</v>
      </c>
      <c r="AK284" s="3">
        <f t="shared" si="579"/>
        <v>5000000</v>
      </c>
    </row>
    <row r="285" spans="1:38" x14ac:dyDescent="0.2">
      <c r="A285" s="2">
        <v>177</v>
      </c>
      <c r="B285" s="20">
        <v>0.04</v>
      </c>
      <c r="C285" s="1">
        <v>0.25</v>
      </c>
      <c r="D285" s="1">
        <v>8</v>
      </c>
      <c r="E285" s="1">
        <f t="shared" si="580"/>
        <v>8</v>
      </c>
      <c r="F285" s="21">
        <f t="shared" si="560"/>
        <v>5000</v>
      </c>
      <c r="G285" s="3">
        <f t="shared" si="561"/>
        <v>25</v>
      </c>
      <c r="H285" s="3">
        <f t="shared" si="562"/>
        <v>200</v>
      </c>
      <c r="I285" s="29">
        <v>1.532</v>
      </c>
      <c r="J285" s="29">
        <v>1.302E-2</v>
      </c>
      <c r="K285" s="26"/>
      <c r="L285" s="9">
        <f t="shared" si="517"/>
        <v>4.7986779680000004E-5</v>
      </c>
      <c r="M285" s="22">
        <f t="shared" si="518"/>
        <v>1.2566370614359175</v>
      </c>
      <c r="N285" s="9">
        <f t="shared" si="519"/>
        <v>6.6685033280816306</v>
      </c>
      <c r="O285" s="9">
        <f t="shared" si="538"/>
        <v>6.3661977236758123</v>
      </c>
      <c r="Q285" s="9">
        <f t="shared" si="563"/>
        <v>1.2566370614359172E-3</v>
      </c>
      <c r="R285" s="9">
        <f t="shared" si="564"/>
        <v>0.28274333882308139</v>
      </c>
      <c r="S285" s="9">
        <f t="shared" si="565"/>
        <v>1.0602875205865552E-3</v>
      </c>
      <c r="T285" s="9">
        <f t="shared" si="430"/>
        <v>0.2997892336830893</v>
      </c>
      <c r="U285" s="23">
        <f t="shared" si="566"/>
        <v>6.1276330315438372</v>
      </c>
      <c r="V285" s="9">
        <f t="shared" si="567"/>
        <v>17.326511803078432</v>
      </c>
      <c r="W285" s="9">
        <f t="shared" si="568"/>
        <v>0.46172017142992544</v>
      </c>
      <c r="X285" s="9">
        <f t="shared" si="569"/>
        <v>0.45386720579179662</v>
      </c>
      <c r="Y285" s="9">
        <f t="shared" si="570"/>
        <v>251.32741228718351</v>
      </c>
      <c r="Z285" s="9">
        <f t="shared" si="571"/>
        <v>19.839785925950267</v>
      </c>
      <c r="AA285" s="9">
        <f t="shared" si="572"/>
        <v>0.40323015731415074</v>
      </c>
      <c r="AB285" s="9">
        <f t="shared" si="573"/>
        <v>3.7699111843077526</v>
      </c>
      <c r="AC285" s="9">
        <f t="shared" si="574"/>
        <v>2.1220659078919373</v>
      </c>
      <c r="AD285" s="9">
        <f t="shared" si="575"/>
        <v>20.139575159633356</v>
      </c>
      <c r="AE285" s="9">
        <f t="shared" si="576"/>
        <v>0.3972278430199836</v>
      </c>
      <c r="AH285" s="3">
        <f t="shared" si="577"/>
        <v>20.788819110281374</v>
      </c>
      <c r="AI285" s="3">
        <f t="shared" si="578"/>
        <v>28.964222318174613</v>
      </c>
      <c r="AJ285" s="3">
        <v>25000</v>
      </c>
      <c r="AK285" s="3">
        <f t="shared" si="579"/>
        <v>5000000</v>
      </c>
    </row>
    <row r="286" spans="1:38" x14ac:dyDescent="0.2">
      <c r="A286" s="2">
        <v>178</v>
      </c>
      <c r="B286" s="20">
        <v>0.04</v>
      </c>
      <c r="C286" s="1">
        <v>0.25</v>
      </c>
      <c r="D286" s="1">
        <v>6</v>
      </c>
      <c r="E286" s="1">
        <f t="shared" si="580"/>
        <v>4.5</v>
      </c>
      <c r="F286" s="21">
        <f t="shared" si="560"/>
        <v>5000</v>
      </c>
      <c r="G286" s="3">
        <f t="shared" si="561"/>
        <v>25</v>
      </c>
      <c r="H286" s="3">
        <f t="shared" si="562"/>
        <v>200</v>
      </c>
      <c r="I286" s="29">
        <v>1.1220000000000001</v>
      </c>
      <c r="J286" s="29">
        <v>1.1339999999999999E-2</v>
      </c>
      <c r="K286" s="26"/>
      <c r="L286" s="9">
        <f t="shared" si="517"/>
        <v>2.7377932880000007E-5</v>
      </c>
      <c r="M286" s="22">
        <f t="shared" si="518"/>
        <v>1.2566370614359175</v>
      </c>
      <c r="N286" s="9">
        <f t="shared" si="519"/>
        <v>6.5746380776429154</v>
      </c>
      <c r="O286" s="9">
        <f t="shared" si="538"/>
        <v>3.5809862195676447</v>
      </c>
      <c r="Q286" s="9">
        <f t="shared" si="563"/>
        <v>1.2566370614359172E-3</v>
      </c>
      <c r="R286" s="9">
        <f t="shared" si="564"/>
        <v>0.28274333882308139</v>
      </c>
      <c r="S286" s="9">
        <f t="shared" si="565"/>
        <v>1.0602875205865552E-3</v>
      </c>
      <c r="T286" s="9">
        <f t="shared" si="430"/>
        <v>0.2997892336830893</v>
      </c>
      <c r="U286" s="23">
        <f t="shared" si="566"/>
        <v>3.3424215274356697</v>
      </c>
      <c r="V286" s="9">
        <f t="shared" si="567"/>
        <v>12.689521046379896</v>
      </c>
      <c r="W286" s="9">
        <f t="shared" si="568"/>
        <v>0.35462331348461518</v>
      </c>
      <c r="X286" s="9">
        <f t="shared" si="569"/>
        <v>0.34643871791306374</v>
      </c>
      <c r="Y286" s="9">
        <f t="shared" si="570"/>
        <v>251.32741228718351</v>
      </c>
      <c r="Z286" s="9">
        <f t="shared" si="571"/>
        <v>15.202795169251731</v>
      </c>
      <c r="AA286" s="9">
        <f t="shared" si="572"/>
        <v>0.29599819966669239</v>
      </c>
      <c r="AB286" s="9">
        <f t="shared" si="573"/>
        <v>3.7699111843077526</v>
      </c>
      <c r="AC286" s="9">
        <f t="shared" si="574"/>
        <v>1.1936620731892147</v>
      </c>
      <c r="AD286" s="9">
        <f t="shared" si="575"/>
        <v>15.50258440293482</v>
      </c>
      <c r="AE286" s="9">
        <f t="shared" si="576"/>
        <v>0.29027418158407814</v>
      </c>
      <c r="AH286" s="3">
        <f t="shared" si="577"/>
        <v>20.788819110281374</v>
      </c>
      <c r="AI286" s="3">
        <f t="shared" si="578"/>
        <v>28.964222318174613</v>
      </c>
      <c r="AJ286" s="3">
        <v>25000</v>
      </c>
      <c r="AK286" s="3">
        <f t="shared" si="579"/>
        <v>5000000</v>
      </c>
    </row>
    <row r="287" spans="1:38" x14ac:dyDescent="0.2">
      <c r="A287" s="2">
        <v>179</v>
      </c>
      <c r="B287" s="20">
        <v>0.04</v>
      </c>
      <c r="C287" s="1">
        <v>0.25</v>
      </c>
      <c r="D287" s="1">
        <v>4</v>
      </c>
      <c r="E287" s="1">
        <f t="shared" si="580"/>
        <v>2</v>
      </c>
      <c r="F287" s="21">
        <f t="shared" si="560"/>
        <v>5000</v>
      </c>
      <c r="G287" s="3">
        <f t="shared" si="561"/>
        <v>25</v>
      </c>
      <c r="H287" s="3">
        <f t="shared" si="562"/>
        <v>200</v>
      </c>
      <c r="I287" s="29">
        <v>0.81200000000000006</v>
      </c>
      <c r="J287" s="29">
        <v>1.18E-2</v>
      </c>
      <c r="K287" s="26"/>
      <c r="L287" s="9">
        <f t="shared" si="517"/>
        <v>1.1795634080000003E-5</v>
      </c>
      <c r="M287" s="22">
        <f t="shared" si="518"/>
        <v>1.2566370614359175</v>
      </c>
      <c r="N287" s="9">
        <f t="shared" si="519"/>
        <v>6.782170374006717</v>
      </c>
      <c r="O287" s="9">
        <f t="shared" si="538"/>
        <v>1.5915494309189531</v>
      </c>
      <c r="Q287" s="9">
        <f t="shared" si="563"/>
        <v>1.2566370614359172E-3</v>
      </c>
      <c r="R287" s="9">
        <f t="shared" si="564"/>
        <v>0.28274333882308139</v>
      </c>
      <c r="S287" s="9">
        <f t="shared" si="565"/>
        <v>1.0602875205865552E-3</v>
      </c>
      <c r="T287" s="9">
        <f t="shared" si="430"/>
        <v>0.2997892336830893</v>
      </c>
      <c r="U287" s="23">
        <f t="shared" si="566"/>
        <v>1.3529847387869782</v>
      </c>
      <c r="V287" s="9">
        <f t="shared" si="567"/>
        <v>9.1835036449736851</v>
      </c>
      <c r="W287" s="9">
        <f t="shared" si="568"/>
        <v>0.21778180499712002</v>
      </c>
      <c r="X287" s="9">
        <f t="shared" si="569"/>
        <v>0.21089720897487271</v>
      </c>
      <c r="Y287" s="9">
        <f t="shared" si="570"/>
        <v>251.32741228718351</v>
      </c>
      <c r="Z287" s="9">
        <f t="shared" si="571"/>
        <v>11.69677776784552</v>
      </c>
      <c r="AA287" s="9">
        <f t="shared" si="572"/>
        <v>0.17098726159421498</v>
      </c>
      <c r="AB287" s="9">
        <f t="shared" si="573"/>
        <v>3.7699111843077526</v>
      </c>
      <c r="AC287" s="9">
        <f t="shared" si="574"/>
        <v>0.53051647697298432</v>
      </c>
      <c r="AD287" s="9">
        <f t="shared" si="575"/>
        <v>11.996567001528609</v>
      </c>
      <c r="AE287" s="9">
        <f t="shared" si="576"/>
        <v>0.16671436084549512</v>
      </c>
      <c r="AH287" s="3">
        <f t="shared" si="577"/>
        <v>20.788819110281374</v>
      </c>
      <c r="AI287" s="3">
        <f t="shared" si="578"/>
        <v>28.964222318174613</v>
      </c>
      <c r="AJ287" s="3">
        <v>25000</v>
      </c>
      <c r="AK287" s="3">
        <f t="shared" si="579"/>
        <v>5000000</v>
      </c>
    </row>
    <row r="288" spans="1:38" x14ac:dyDescent="0.2">
      <c r="A288" s="2"/>
      <c r="B288" s="20"/>
      <c r="C288" s="1"/>
      <c r="D288" s="1"/>
      <c r="E288" s="1"/>
      <c r="F288" s="21"/>
      <c r="G288" s="3"/>
      <c r="H288" s="3"/>
      <c r="I288" s="29"/>
      <c r="J288" s="29"/>
      <c r="K288" s="26"/>
      <c r="L288" s="9"/>
      <c r="M288" s="22"/>
      <c r="N288" s="9"/>
      <c r="O288" s="9"/>
      <c r="Q288" s="9"/>
      <c r="R288" s="9"/>
      <c r="S288" s="9"/>
      <c r="T288" s="9"/>
      <c r="U288" s="23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H288" s="3"/>
      <c r="AI288" s="3"/>
      <c r="AJ288" s="3"/>
      <c r="AK288" s="3"/>
    </row>
    <row r="289" spans="1:38" x14ac:dyDescent="0.2">
      <c r="A289" s="2" t="s">
        <v>189</v>
      </c>
      <c r="B289" s="20">
        <v>0.04</v>
      </c>
      <c r="C289" s="1">
        <v>0.25</v>
      </c>
      <c r="D289" s="1">
        <v>20</v>
      </c>
      <c r="E289" s="1">
        <f>0.5*C289*D289^2</f>
        <v>50</v>
      </c>
      <c r="F289" s="21">
        <f t="shared" ref="F289:F296" si="581">AK289/1000</f>
        <v>5000</v>
      </c>
      <c r="G289" s="3">
        <f t="shared" ref="G289:G296" si="582">AJ289/1000</f>
        <v>25</v>
      </c>
      <c r="H289" s="3">
        <f t="shared" ref="H289:H296" si="583">AK289/AJ289</f>
        <v>200</v>
      </c>
      <c r="I289" s="29">
        <v>3.6230000000000002</v>
      </c>
      <c r="J289" s="29">
        <v>1.342E-2</v>
      </c>
      <c r="K289" s="26"/>
      <c r="L289" s="9">
        <f t="shared" ref="L289:L320" si="584">IF(E289&gt;0.866,0.00001450997+0.00005026548*(I289-0.866),"")</f>
        <v>1.5309189836000003E-4</v>
      </c>
      <c r="M289" s="22">
        <f t="shared" ref="M289:M320" si="585">IF(E289&gt;0,1000*PI()*G289*B289^3/4,"")</f>
        <v>1.2566370614359175</v>
      </c>
      <c r="N289" s="9">
        <f t="shared" ref="N289:N320" si="586">IF(E289&gt;0,E289/(L289*G289*1000),"")</f>
        <v>13.064048597117413</v>
      </c>
      <c r="O289" s="9">
        <f t="shared" ref="O289:O320" si="587">IF(E289&gt;0,E289/M289,"")</f>
        <v>39.78873577297383</v>
      </c>
      <c r="Q289" s="9">
        <f t="shared" ref="Q289:Q296" si="588">PI()*B289^2/4</f>
        <v>1.2566370614359172E-3</v>
      </c>
      <c r="R289" s="9">
        <f t="shared" ref="R289:R296" si="589">9*G289*Q289</f>
        <v>0.28274333882308139</v>
      </c>
      <c r="S289" s="9">
        <f t="shared" ref="S289:S296" si="590">0.75*R289/(F289*B289)</f>
        <v>1.0602875205865552E-3</v>
      </c>
      <c r="T289" s="9">
        <f t="shared" ref="T289:T296" si="591">R289*S289*1000</f>
        <v>0.2997892336830893</v>
      </c>
      <c r="U289" s="23">
        <f t="shared" ref="U289:U296" si="592">(E289-T289)/M289</f>
        <v>39.550171080841857</v>
      </c>
      <c r="V289" s="9">
        <f t="shared" ref="V289:V296" si="593">9*PI()*B289^3*I289*G289*1000/4</f>
        <v>40.975164662240964</v>
      </c>
      <c r="W289" s="9">
        <f t="shared" ref="W289:W296" si="594">E289/V289</f>
        <v>1.2202513501080696</v>
      </c>
      <c r="X289" s="9">
        <f t="shared" ref="X289:X296" si="595">E289/(V289+T289)</f>
        <v>1.2113883912766177</v>
      </c>
      <c r="Y289" s="9">
        <f t="shared" ref="Y289:Y296" si="596">1000*F289*PI()*B289^3/4</f>
        <v>251.32741228718351</v>
      </c>
      <c r="Z289" s="9">
        <f t="shared" ref="Z289:Z296" si="597">V289+$AG$2*Y289</f>
        <v>43.488438785112798</v>
      </c>
      <c r="AA289" s="9">
        <f t="shared" ref="AA289:AA296" si="598">E289/Z289</f>
        <v>1.1497308571379727</v>
      </c>
      <c r="AB289" s="9">
        <f t="shared" ref="AB289:AB296" si="599">M289+$AG$2*Y289</f>
        <v>3.7699111843077526</v>
      </c>
      <c r="AC289" s="9">
        <f t="shared" ref="AC289:AC296" si="600">E289/AB289</f>
        <v>13.262911924324609</v>
      </c>
      <c r="AD289" s="9">
        <f t="shared" ref="AD289:AD296" si="601">V289+T289+$AG$2*Y289</f>
        <v>43.788228018795884</v>
      </c>
      <c r="AE289" s="9">
        <f t="shared" ref="AE289:AE296" si="602">E289/AD289</f>
        <v>1.141859405193052</v>
      </c>
      <c r="AH289" s="3">
        <f t="shared" ref="AH289:AH296" si="603">IF(AK289&gt;0,(AK289*0.17287/2000)^0.5,"")</f>
        <v>20.788819110281374</v>
      </c>
      <c r="AI289" s="3">
        <f t="shared" ref="AI289:AI296" si="604">IF(AK289&gt;0,(AK289/2.98/2000)^0.5,"")</f>
        <v>28.964222318174613</v>
      </c>
      <c r="AJ289" s="3">
        <v>25000</v>
      </c>
      <c r="AK289" s="3">
        <f t="shared" si="579"/>
        <v>5000000</v>
      </c>
    </row>
    <row r="290" spans="1:38" x14ac:dyDescent="0.2">
      <c r="A290" s="2" t="s">
        <v>190</v>
      </c>
      <c r="B290" s="20">
        <v>0.04</v>
      </c>
      <c r="C290" s="1">
        <v>0.25</v>
      </c>
      <c r="D290" s="1">
        <v>18</v>
      </c>
      <c r="E290" s="1">
        <f t="shared" ref="E290:E296" si="605">0.5*C290*D290^2</f>
        <v>40.5</v>
      </c>
      <c r="F290" s="21">
        <f t="shared" si="581"/>
        <v>5000</v>
      </c>
      <c r="G290" s="3">
        <f t="shared" si="582"/>
        <v>25</v>
      </c>
      <c r="H290" s="3">
        <f t="shared" si="583"/>
        <v>200</v>
      </c>
      <c r="I290" s="29">
        <v>3.1139999999999999</v>
      </c>
      <c r="J290" s="29">
        <v>1.256E-2</v>
      </c>
      <c r="K290" s="26"/>
      <c r="L290" s="9">
        <f t="shared" si="584"/>
        <v>1.2750676904E-4</v>
      </c>
      <c r="M290" s="22">
        <f t="shared" si="585"/>
        <v>1.2566370614359175</v>
      </c>
      <c r="N290" s="9">
        <f t="shared" si="586"/>
        <v>12.705207826980477</v>
      </c>
      <c r="O290" s="9">
        <f t="shared" si="587"/>
        <v>32.228875976108803</v>
      </c>
      <c r="Q290" s="9">
        <f t="shared" si="588"/>
        <v>1.2566370614359172E-3</v>
      </c>
      <c r="R290" s="9">
        <f t="shared" si="589"/>
        <v>0.28274333882308139</v>
      </c>
      <c r="S290" s="9">
        <f t="shared" si="590"/>
        <v>1.0602875205865552E-3</v>
      </c>
      <c r="T290" s="9">
        <f t="shared" si="591"/>
        <v>0.2997892336830893</v>
      </c>
      <c r="U290" s="23">
        <f t="shared" si="592"/>
        <v>31.99031128397683</v>
      </c>
      <c r="V290" s="9">
        <f t="shared" si="593"/>
        <v>35.218510283803028</v>
      </c>
      <c r="W290" s="9">
        <f t="shared" si="594"/>
        <v>1.1499634616466423</v>
      </c>
      <c r="X290" s="9">
        <f t="shared" si="595"/>
        <v>1.1402572913171514</v>
      </c>
      <c r="Y290" s="9">
        <f t="shared" si="596"/>
        <v>251.32741228718351</v>
      </c>
      <c r="Z290" s="9">
        <f t="shared" si="597"/>
        <v>37.731784406674862</v>
      </c>
      <c r="AA290" s="9">
        <f t="shared" si="598"/>
        <v>1.073365615670046</v>
      </c>
      <c r="AB290" s="9">
        <f t="shared" si="599"/>
        <v>3.7699111843077526</v>
      </c>
      <c r="AC290" s="9">
        <f t="shared" si="600"/>
        <v>10.742958658702934</v>
      </c>
      <c r="AD290" s="9">
        <f t="shared" si="601"/>
        <v>38.031573640357948</v>
      </c>
      <c r="AE290" s="9">
        <f t="shared" si="602"/>
        <v>1.0649046600854464</v>
      </c>
      <c r="AH290" s="3">
        <f t="shared" si="603"/>
        <v>20.788819110281374</v>
      </c>
      <c r="AI290" s="3">
        <f t="shared" si="604"/>
        <v>28.964222318174613</v>
      </c>
      <c r="AJ290" s="3">
        <v>25000</v>
      </c>
      <c r="AK290" s="3">
        <f t="shared" si="579"/>
        <v>5000000</v>
      </c>
    </row>
    <row r="291" spans="1:38" x14ac:dyDescent="0.2">
      <c r="A291" s="2" t="s">
        <v>191</v>
      </c>
      <c r="B291" s="20">
        <v>0.04</v>
      </c>
      <c r="C291" s="1">
        <v>0.25</v>
      </c>
      <c r="D291" s="1">
        <v>16</v>
      </c>
      <c r="E291" s="1">
        <f t="shared" si="605"/>
        <v>32</v>
      </c>
      <c r="F291" s="21">
        <f t="shared" si="581"/>
        <v>5000</v>
      </c>
      <c r="G291" s="3">
        <f t="shared" si="582"/>
        <v>25</v>
      </c>
      <c r="H291" s="3">
        <f t="shared" si="583"/>
        <v>200</v>
      </c>
      <c r="I291" s="29">
        <v>2.6259999999999999</v>
      </c>
      <c r="J291" s="29">
        <v>1.174E-2</v>
      </c>
      <c r="K291" s="26"/>
      <c r="L291" s="9">
        <f t="shared" si="584"/>
        <v>1.029772148E-4</v>
      </c>
      <c r="M291" s="22">
        <f t="shared" si="585"/>
        <v>1.2566370614359175</v>
      </c>
      <c r="N291" s="9">
        <f t="shared" si="586"/>
        <v>12.429934160542086</v>
      </c>
      <c r="O291" s="9">
        <f t="shared" si="587"/>
        <v>25.464790894703249</v>
      </c>
      <c r="Q291" s="9">
        <f t="shared" si="588"/>
        <v>1.2566370614359172E-3</v>
      </c>
      <c r="R291" s="9">
        <f t="shared" si="589"/>
        <v>0.28274333882308139</v>
      </c>
      <c r="S291" s="9">
        <f t="shared" si="590"/>
        <v>1.0602875205865552E-3</v>
      </c>
      <c r="T291" s="9">
        <f t="shared" si="591"/>
        <v>0.2997892336830893</v>
      </c>
      <c r="U291" s="23">
        <f t="shared" si="592"/>
        <v>25.226226202571276</v>
      </c>
      <c r="V291" s="9">
        <f t="shared" si="593"/>
        <v>29.699360309976477</v>
      </c>
      <c r="W291" s="9">
        <f t="shared" si="594"/>
        <v>1.0774642842812578</v>
      </c>
      <c r="X291" s="9">
        <f t="shared" si="595"/>
        <v>1.0666969059715667</v>
      </c>
      <c r="Y291" s="9">
        <f t="shared" si="596"/>
        <v>251.32741228718351</v>
      </c>
      <c r="Z291" s="9">
        <f t="shared" si="597"/>
        <v>32.212634432848311</v>
      </c>
      <c r="AA291" s="9">
        <f t="shared" si="598"/>
        <v>0.99339903622935355</v>
      </c>
      <c r="AB291" s="9">
        <f t="shared" si="599"/>
        <v>3.7699111843077526</v>
      </c>
      <c r="AC291" s="9">
        <f t="shared" si="600"/>
        <v>8.4882636315677491</v>
      </c>
      <c r="AD291" s="9">
        <f t="shared" si="601"/>
        <v>32.512423666531404</v>
      </c>
      <c r="AE291" s="9">
        <f t="shared" si="602"/>
        <v>0.98423914280315872</v>
      </c>
      <c r="AH291" s="3">
        <f t="shared" si="603"/>
        <v>20.788819110281374</v>
      </c>
      <c r="AI291" s="3">
        <f t="shared" si="604"/>
        <v>28.964222318174613</v>
      </c>
      <c r="AJ291" s="3">
        <v>25000</v>
      </c>
      <c r="AK291" s="3">
        <f t="shared" si="579"/>
        <v>5000000</v>
      </c>
    </row>
    <row r="292" spans="1:38" x14ac:dyDescent="0.2">
      <c r="A292" s="2" t="s">
        <v>192</v>
      </c>
      <c r="B292" s="20">
        <v>0.04</v>
      </c>
      <c r="C292" s="1">
        <v>0.25</v>
      </c>
      <c r="D292" s="1">
        <v>14</v>
      </c>
      <c r="E292" s="1">
        <f t="shared" si="605"/>
        <v>24.5</v>
      </c>
      <c r="F292" s="21">
        <f t="shared" si="581"/>
        <v>5000</v>
      </c>
      <c r="G292" s="3">
        <f t="shared" si="582"/>
        <v>25</v>
      </c>
      <c r="H292" s="3">
        <f t="shared" si="583"/>
        <v>200</v>
      </c>
      <c r="I292" s="29">
        <v>2.1930000000000001</v>
      </c>
      <c r="J292" s="29">
        <v>1.098E-2</v>
      </c>
      <c r="K292" s="26"/>
      <c r="L292" s="9">
        <f t="shared" si="584"/>
        <v>8.1212261959999992E-5</v>
      </c>
      <c r="M292" s="22">
        <f t="shared" si="585"/>
        <v>1.2566370614359175</v>
      </c>
      <c r="N292" s="9">
        <f t="shared" si="586"/>
        <v>12.067143265664559</v>
      </c>
      <c r="O292" s="9">
        <f t="shared" si="587"/>
        <v>19.496480528757175</v>
      </c>
      <c r="Q292" s="9">
        <f t="shared" si="588"/>
        <v>1.2566370614359172E-3</v>
      </c>
      <c r="R292" s="9">
        <f t="shared" si="589"/>
        <v>0.28274333882308139</v>
      </c>
      <c r="S292" s="9">
        <f t="shared" si="590"/>
        <v>1.0602875205865552E-3</v>
      </c>
      <c r="T292" s="9">
        <f t="shared" si="591"/>
        <v>0.2997892336830893</v>
      </c>
      <c r="U292" s="23">
        <f t="shared" si="592"/>
        <v>19.257915836625202</v>
      </c>
      <c r="V292" s="9">
        <f t="shared" si="593"/>
        <v>24.802245681560702</v>
      </c>
      <c r="W292" s="9">
        <f t="shared" si="594"/>
        <v>0.987813777613476</v>
      </c>
      <c r="X292" s="9">
        <f t="shared" si="595"/>
        <v>0.97601648960825116</v>
      </c>
      <c r="Y292" s="9">
        <f t="shared" si="596"/>
        <v>251.32741228718351</v>
      </c>
      <c r="Z292" s="9">
        <f t="shared" si="597"/>
        <v>27.315519804432537</v>
      </c>
      <c r="AA292" s="9">
        <f t="shared" si="598"/>
        <v>0.89692600307113113</v>
      </c>
      <c r="AB292" s="9">
        <f t="shared" si="599"/>
        <v>3.7699111843077526</v>
      </c>
      <c r="AC292" s="9">
        <f t="shared" si="600"/>
        <v>6.4988268429190583</v>
      </c>
      <c r="AD292" s="9">
        <f t="shared" si="601"/>
        <v>27.615309038115626</v>
      </c>
      <c r="AE292" s="9">
        <f t="shared" si="602"/>
        <v>0.88718905756890987</v>
      </c>
      <c r="AH292" s="3">
        <f t="shared" si="603"/>
        <v>20.788819110281374</v>
      </c>
      <c r="AI292" s="3">
        <f t="shared" si="604"/>
        <v>28.964222318174613</v>
      </c>
      <c r="AJ292" s="3">
        <v>25000</v>
      </c>
      <c r="AK292" s="3">
        <f t="shared" si="579"/>
        <v>5000000</v>
      </c>
    </row>
    <row r="293" spans="1:38" x14ac:dyDescent="0.2">
      <c r="A293" s="2" t="s">
        <v>193</v>
      </c>
      <c r="B293" s="20">
        <v>0.04</v>
      </c>
      <c r="C293" s="1">
        <v>0.25</v>
      </c>
      <c r="D293" s="1">
        <v>12</v>
      </c>
      <c r="E293" s="1">
        <f t="shared" si="605"/>
        <v>18</v>
      </c>
      <c r="F293" s="21">
        <f t="shared" si="581"/>
        <v>5000</v>
      </c>
      <c r="G293" s="3">
        <f t="shared" si="582"/>
        <v>25</v>
      </c>
      <c r="H293" s="3">
        <f t="shared" si="583"/>
        <v>200</v>
      </c>
      <c r="I293" s="29">
        <v>1.798</v>
      </c>
      <c r="J293" s="29">
        <v>1.038E-2</v>
      </c>
      <c r="K293" s="26"/>
      <c r="L293" s="9">
        <f t="shared" si="584"/>
        <v>6.1357397359999995E-5</v>
      </c>
      <c r="M293" s="22">
        <f t="shared" si="585"/>
        <v>1.2566370614359175</v>
      </c>
      <c r="N293" s="9">
        <f t="shared" si="586"/>
        <v>11.734526413752045</v>
      </c>
      <c r="O293" s="9">
        <f t="shared" si="587"/>
        <v>14.323944878270579</v>
      </c>
      <c r="Q293" s="9">
        <f t="shared" si="588"/>
        <v>1.2566370614359172E-3</v>
      </c>
      <c r="R293" s="9">
        <f t="shared" si="589"/>
        <v>0.28274333882308139</v>
      </c>
      <c r="S293" s="9">
        <f t="shared" si="590"/>
        <v>1.0602875205865552E-3</v>
      </c>
      <c r="T293" s="9">
        <f t="shared" si="591"/>
        <v>0.2997892336830893</v>
      </c>
      <c r="U293" s="23">
        <f t="shared" si="592"/>
        <v>14.085380186138604</v>
      </c>
      <c r="V293" s="9">
        <f t="shared" si="593"/>
        <v>20.334900928156021</v>
      </c>
      <c r="W293" s="9">
        <f t="shared" si="594"/>
        <v>0.88517765902055212</v>
      </c>
      <c r="X293" s="9">
        <f t="shared" si="595"/>
        <v>0.87231743529100381</v>
      </c>
      <c r="Y293" s="9">
        <f t="shared" si="596"/>
        <v>251.32741228718351</v>
      </c>
      <c r="Z293" s="9">
        <f t="shared" si="597"/>
        <v>22.848175051027855</v>
      </c>
      <c r="AA293" s="9">
        <f t="shared" si="598"/>
        <v>0.78780909021397949</v>
      </c>
      <c r="AB293" s="9">
        <f t="shared" si="599"/>
        <v>3.7699111843077526</v>
      </c>
      <c r="AC293" s="9">
        <f t="shared" si="600"/>
        <v>4.7746482927568588</v>
      </c>
      <c r="AD293" s="9">
        <f t="shared" si="601"/>
        <v>23.147964284710945</v>
      </c>
      <c r="AE293" s="9">
        <f t="shared" si="602"/>
        <v>0.77760617644847774</v>
      </c>
      <c r="AH293" s="3">
        <f t="shared" si="603"/>
        <v>20.788819110281374</v>
      </c>
      <c r="AI293" s="3">
        <f t="shared" si="604"/>
        <v>28.964222318174613</v>
      </c>
      <c r="AJ293" s="3">
        <v>25000</v>
      </c>
      <c r="AK293" s="3">
        <f t="shared" si="579"/>
        <v>5000000</v>
      </c>
    </row>
    <row r="294" spans="1:38" x14ac:dyDescent="0.2">
      <c r="A294" s="2" t="s">
        <v>194</v>
      </c>
      <c r="B294" s="20">
        <v>0.04</v>
      </c>
      <c r="C294" s="1">
        <v>0.25</v>
      </c>
      <c r="D294" s="1">
        <v>10</v>
      </c>
      <c r="E294" s="1">
        <f t="shared" si="605"/>
        <v>12.5</v>
      </c>
      <c r="F294" s="21">
        <f t="shared" si="581"/>
        <v>5000</v>
      </c>
      <c r="G294" s="3">
        <f t="shared" si="582"/>
        <v>25</v>
      </c>
      <c r="H294" s="3">
        <f t="shared" si="583"/>
        <v>200</v>
      </c>
      <c r="I294" s="29">
        <v>1.4339999999999999</v>
      </c>
      <c r="J294" s="29">
        <v>9.5999999999999992E-3</v>
      </c>
      <c r="K294" s="26"/>
      <c r="L294" s="9">
        <f t="shared" si="584"/>
        <v>4.3060762639999998E-5</v>
      </c>
      <c r="M294" s="22">
        <f t="shared" si="585"/>
        <v>1.2566370614359175</v>
      </c>
      <c r="N294" s="9">
        <f t="shared" si="586"/>
        <v>11.611498945806874</v>
      </c>
      <c r="O294" s="9">
        <f t="shared" si="587"/>
        <v>9.9471839432434574</v>
      </c>
      <c r="Q294" s="9">
        <f t="shared" si="588"/>
        <v>1.2566370614359172E-3</v>
      </c>
      <c r="R294" s="9">
        <f t="shared" si="589"/>
        <v>0.28274333882308139</v>
      </c>
      <c r="S294" s="9">
        <f t="shared" si="590"/>
        <v>1.0602875205865552E-3</v>
      </c>
      <c r="T294" s="9">
        <f t="shared" si="591"/>
        <v>0.2997892336830893</v>
      </c>
      <c r="U294" s="23">
        <f t="shared" si="592"/>
        <v>9.7086192511114824</v>
      </c>
      <c r="V294" s="9">
        <f t="shared" si="593"/>
        <v>16.21815791489195</v>
      </c>
      <c r="W294" s="9">
        <f t="shared" si="594"/>
        <v>0.77074104627641848</v>
      </c>
      <c r="X294" s="9">
        <f t="shared" si="595"/>
        <v>0.7567526332155835</v>
      </c>
      <c r="Y294" s="9">
        <f t="shared" si="596"/>
        <v>251.32741228718351</v>
      </c>
      <c r="Z294" s="9">
        <f t="shared" si="597"/>
        <v>18.731432037763785</v>
      </c>
      <c r="AA294" s="9">
        <f t="shared" si="598"/>
        <v>0.66732751531218693</v>
      </c>
      <c r="AB294" s="9">
        <f t="shared" si="599"/>
        <v>3.7699111843077526</v>
      </c>
      <c r="AC294" s="9">
        <f t="shared" si="600"/>
        <v>3.3157279810811522</v>
      </c>
      <c r="AD294" s="9">
        <f t="shared" si="601"/>
        <v>19.031221271446874</v>
      </c>
      <c r="AE294" s="9">
        <f t="shared" si="602"/>
        <v>0.65681544141122117</v>
      </c>
      <c r="AH294" s="3">
        <f t="shared" si="603"/>
        <v>20.788819110281374</v>
      </c>
      <c r="AI294" s="3">
        <f t="shared" si="604"/>
        <v>28.964222318174613</v>
      </c>
      <c r="AJ294" s="3">
        <v>25000</v>
      </c>
      <c r="AK294" s="3">
        <f t="shared" si="579"/>
        <v>5000000</v>
      </c>
    </row>
    <row r="295" spans="1:38" x14ac:dyDescent="0.2">
      <c r="A295" s="2" t="s">
        <v>195</v>
      </c>
      <c r="B295" s="20">
        <v>0.04</v>
      </c>
      <c r="C295" s="1">
        <v>0.25</v>
      </c>
      <c r="D295" s="1">
        <v>8</v>
      </c>
      <c r="E295" s="1">
        <f t="shared" si="605"/>
        <v>8</v>
      </c>
      <c r="F295" s="21">
        <f t="shared" si="581"/>
        <v>5000</v>
      </c>
      <c r="G295" s="3">
        <f t="shared" si="582"/>
        <v>25</v>
      </c>
      <c r="H295" s="3">
        <f t="shared" si="583"/>
        <v>200</v>
      </c>
      <c r="I295" s="29">
        <v>1.1259999999999999</v>
      </c>
      <c r="J295" s="29">
        <v>8.5199999999999998E-3</v>
      </c>
      <c r="K295" s="26"/>
      <c r="L295" s="9">
        <f t="shared" si="584"/>
        <v>2.7578994799999994E-5</v>
      </c>
      <c r="M295" s="22">
        <f t="shared" si="585"/>
        <v>1.2566370614359175</v>
      </c>
      <c r="N295" s="9">
        <f t="shared" si="586"/>
        <v>11.603033479668376</v>
      </c>
      <c r="O295" s="9">
        <f t="shared" si="587"/>
        <v>6.3661977236758123</v>
      </c>
      <c r="Q295" s="9">
        <f t="shared" si="588"/>
        <v>1.2566370614359172E-3</v>
      </c>
      <c r="R295" s="9">
        <f t="shared" si="589"/>
        <v>0.28274333882308139</v>
      </c>
      <c r="S295" s="9">
        <f t="shared" si="590"/>
        <v>1.0602875205865552E-3</v>
      </c>
      <c r="T295" s="9">
        <f t="shared" si="591"/>
        <v>0.2997892336830893</v>
      </c>
      <c r="U295" s="23">
        <f t="shared" si="592"/>
        <v>6.1276330315438372</v>
      </c>
      <c r="V295" s="9">
        <f t="shared" si="593"/>
        <v>12.734759980591585</v>
      </c>
      <c r="W295" s="9">
        <f t="shared" si="594"/>
        <v>0.62820186734515626</v>
      </c>
      <c r="X295" s="9">
        <f t="shared" si="595"/>
        <v>0.6137534845653787</v>
      </c>
      <c r="Y295" s="9">
        <f t="shared" si="596"/>
        <v>251.32741228718351</v>
      </c>
      <c r="Z295" s="9">
        <f t="shared" si="597"/>
        <v>15.24803410346342</v>
      </c>
      <c r="AA295" s="9">
        <f t="shared" si="598"/>
        <v>0.52465779822612613</v>
      </c>
      <c r="AB295" s="9">
        <f t="shared" si="599"/>
        <v>3.7699111843077526</v>
      </c>
      <c r="AC295" s="9">
        <f t="shared" si="600"/>
        <v>2.1220659078919373</v>
      </c>
      <c r="AD295" s="9">
        <f t="shared" si="601"/>
        <v>15.547823337146509</v>
      </c>
      <c r="AE295" s="9">
        <f t="shared" si="602"/>
        <v>0.51454147802712558</v>
      </c>
      <c r="AH295" s="3">
        <f t="shared" si="603"/>
        <v>20.788819110281374</v>
      </c>
      <c r="AI295" s="3">
        <f t="shared" si="604"/>
        <v>28.964222318174613</v>
      </c>
      <c r="AJ295" s="3">
        <v>25000</v>
      </c>
      <c r="AK295" s="3">
        <f t="shared" si="579"/>
        <v>5000000</v>
      </c>
    </row>
    <row r="296" spans="1:38" x14ac:dyDescent="0.2">
      <c r="A296" s="2" t="s">
        <v>196</v>
      </c>
      <c r="B296" s="20">
        <v>0.04</v>
      </c>
      <c r="C296" s="1">
        <v>0.25</v>
      </c>
      <c r="D296" s="1">
        <v>6</v>
      </c>
      <c r="E296" s="1">
        <f t="shared" si="605"/>
        <v>4.5</v>
      </c>
      <c r="F296" s="21">
        <f t="shared" si="581"/>
        <v>5000</v>
      </c>
      <c r="G296" s="3">
        <f t="shared" si="582"/>
        <v>25</v>
      </c>
      <c r="H296" s="3">
        <f t="shared" si="583"/>
        <v>200</v>
      </c>
      <c r="I296" s="29">
        <v>0.89300000000000002</v>
      </c>
      <c r="J296" s="29">
        <v>8.7399999999999995E-3</v>
      </c>
      <c r="K296" s="26"/>
      <c r="L296" s="9">
        <f t="shared" si="584"/>
        <v>1.5867137960000001E-5</v>
      </c>
      <c r="M296" s="22">
        <f t="shared" si="585"/>
        <v>1.2566370614359175</v>
      </c>
      <c r="N296" s="9">
        <f t="shared" si="586"/>
        <v>11.344200854228911</v>
      </c>
      <c r="O296" s="9">
        <f t="shared" si="587"/>
        <v>3.5809862195676447</v>
      </c>
      <c r="Q296" s="9">
        <f t="shared" si="588"/>
        <v>1.2566370614359172E-3</v>
      </c>
      <c r="R296" s="9">
        <f t="shared" si="589"/>
        <v>0.28274333882308139</v>
      </c>
      <c r="S296" s="9">
        <f t="shared" si="590"/>
        <v>1.0602875205865552E-3</v>
      </c>
      <c r="T296" s="9">
        <f t="shared" si="591"/>
        <v>0.2997892336830893</v>
      </c>
      <c r="U296" s="23">
        <f t="shared" si="592"/>
        <v>3.3424215274356697</v>
      </c>
      <c r="V296" s="9">
        <f t="shared" si="593"/>
        <v>10.09959206276047</v>
      </c>
      <c r="W296" s="9">
        <f t="shared" si="594"/>
        <v>0.44556255064920297</v>
      </c>
      <c r="X296" s="9">
        <f t="shared" si="595"/>
        <v>0.43271805040353084</v>
      </c>
      <c r="Y296" s="9">
        <f t="shared" si="596"/>
        <v>251.32741228718351</v>
      </c>
      <c r="Z296" s="9">
        <f t="shared" si="597"/>
        <v>12.612866185632305</v>
      </c>
      <c r="AA296" s="9">
        <f t="shared" si="598"/>
        <v>0.35677854135375553</v>
      </c>
      <c r="AB296" s="9">
        <f t="shared" si="599"/>
        <v>3.7699111843077526</v>
      </c>
      <c r="AC296" s="9">
        <f t="shared" si="600"/>
        <v>1.1936620731892147</v>
      </c>
      <c r="AD296" s="9">
        <f t="shared" si="601"/>
        <v>12.912655419315394</v>
      </c>
      <c r="AE296" s="9">
        <f t="shared" si="602"/>
        <v>0.34849532136269007</v>
      </c>
      <c r="AH296" s="3">
        <f t="shared" si="603"/>
        <v>20.788819110281374</v>
      </c>
      <c r="AI296" s="3">
        <f t="shared" si="604"/>
        <v>28.964222318174613</v>
      </c>
      <c r="AJ296" s="3">
        <v>25000</v>
      </c>
      <c r="AK296" s="3">
        <f t="shared" si="579"/>
        <v>5000000</v>
      </c>
    </row>
    <row r="297" spans="1:38" x14ac:dyDescent="0.2">
      <c r="A297" s="6"/>
      <c r="B297" s="6"/>
      <c r="C297" s="6"/>
      <c r="D297" s="6"/>
      <c r="E297" s="6"/>
      <c r="F297" s="6"/>
      <c r="G297" s="6"/>
      <c r="H297" s="6"/>
      <c r="I297" s="29"/>
      <c r="L297" s="9" t="str">
        <f t="shared" si="584"/>
        <v/>
      </c>
      <c r="M297" s="22" t="str">
        <f t="shared" si="585"/>
        <v/>
      </c>
      <c r="N297" s="9" t="str">
        <f t="shared" si="586"/>
        <v/>
      </c>
      <c r="O297" s="9" t="str">
        <f t="shared" si="587"/>
        <v/>
      </c>
      <c r="Q297" s="9"/>
      <c r="R297" s="9"/>
      <c r="S297" s="9"/>
      <c r="T297" s="9"/>
      <c r="U297" s="23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I297" s="9"/>
      <c r="AJ297" s="3"/>
      <c r="AK297" s="3"/>
      <c r="AL297" s="9" t="str">
        <f>IF(J297&gt;0,D297/#REF!/J297,"")</f>
        <v/>
      </c>
    </row>
    <row r="298" spans="1:38" x14ac:dyDescent="0.2">
      <c r="A298" s="6" t="s">
        <v>36</v>
      </c>
      <c r="B298" s="6" t="s">
        <v>19</v>
      </c>
      <c r="C298" s="6" t="s">
        <v>20</v>
      </c>
      <c r="D298" s="6" t="s">
        <v>1</v>
      </c>
      <c r="E298" s="6"/>
      <c r="F298" s="6" t="s">
        <v>9</v>
      </c>
      <c r="G298" s="6" t="s">
        <v>4</v>
      </c>
      <c r="H298" s="6" t="s">
        <v>31</v>
      </c>
      <c r="I298" s="29" t="s">
        <v>5</v>
      </c>
      <c r="L298" s="9" t="str">
        <f t="shared" si="584"/>
        <v/>
      </c>
      <c r="M298" s="22" t="str">
        <f t="shared" si="585"/>
        <v/>
      </c>
      <c r="N298" s="9" t="str">
        <f t="shared" si="586"/>
        <v/>
      </c>
      <c r="O298" s="9" t="str">
        <f t="shared" si="587"/>
        <v/>
      </c>
      <c r="Q298" s="9"/>
      <c r="R298" s="9"/>
      <c r="S298" s="9"/>
      <c r="T298" s="9"/>
      <c r="U298" s="23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I298" s="9"/>
      <c r="AJ298" s="3"/>
      <c r="AK298" s="3"/>
      <c r="AL298" s="9" t="str">
        <f>IF(J298&gt;0,D298/#REF!/J298,"")</f>
        <v/>
      </c>
    </row>
    <row r="299" spans="1:38" x14ac:dyDescent="0.2">
      <c r="A299" s="6"/>
      <c r="B299" s="6"/>
      <c r="C299" s="6"/>
      <c r="D299" s="6"/>
      <c r="E299" s="6"/>
      <c r="F299" s="11" t="s">
        <v>17</v>
      </c>
      <c r="G299" s="6"/>
      <c r="H299" s="6"/>
      <c r="I299" s="29"/>
      <c r="L299" s="9" t="str">
        <f t="shared" si="584"/>
        <v/>
      </c>
      <c r="M299" s="22" t="str">
        <f t="shared" si="585"/>
        <v/>
      </c>
      <c r="N299" s="9" t="str">
        <f t="shared" si="586"/>
        <v/>
      </c>
      <c r="O299" s="9" t="str">
        <f t="shared" si="587"/>
        <v/>
      </c>
      <c r="Q299" s="9"/>
      <c r="R299" s="9"/>
      <c r="S299" s="9"/>
      <c r="T299" s="9"/>
      <c r="U299" s="23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I299" s="9"/>
      <c r="AJ299" s="3"/>
      <c r="AK299" s="3"/>
      <c r="AL299" s="9" t="str">
        <f>IF(J299&gt;0,D299/#REF!/J299,"")</f>
        <v/>
      </c>
    </row>
    <row r="300" spans="1:38" x14ac:dyDescent="0.2">
      <c r="A300" s="2" t="s">
        <v>52</v>
      </c>
      <c r="B300" s="20">
        <v>0.04</v>
      </c>
      <c r="C300" s="1">
        <v>0.25</v>
      </c>
      <c r="D300" s="1">
        <v>20</v>
      </c>
      <c r="E300" s="1">
        <f>0.5*C300*D300^2</f>
        <v>50</v>
      </c>
      <c r="F300" s="21">
        <f t="shared" ref="F300:F308" si="606">AK300/1000</f>
        <v>5000</v>
      </c>
      <c r="G300" s="3">
        <f t="shared" ref="G300:G308" si="607">AJ300/1000</f>
        <v>25</v>
      </c>
      <c r="H300" s="3">
        <f t="shared" ref="H300:H308" si="608">AK300/AJ300</f>
        <v>200</v>
      </c>
      <c r="I300" s="29"/>
      <c r="J300" s="29"/>
      <c r="K300" s="26"/>
      <c r="L300" s="9">
        <f t="shared" si="584"/>
        <v>-2.901993568E-5</v>
      </c>
      <c r="M300" s="22">
        <f t="shared" si="585"/>
        <v>1.2566370614359175</v>
      </c>
      <c r="N300" s="9">
        <f t="shared" si="586"/>
        <v>-68.918140345099488</v>
      </c>
      <c r="O300" s="9">
        <f t="shared" si="587"/>
        <v>39.78873577297383</v>
      </c>
      <c r="Q300" s="9">
        <f t="shared" ref="Q300:Q308" si="609">PI()*B300^2/4</f>
        <v>1.2566370614359172E-3</v>
      </c>
      <c r="R300" s="9">
        <f t="shared" ref="R300:R308" si="610">9*G300*Q300</f>
        <v>0.28274333882308139</v>
      </c>
      <c r="S300" s="9">
        <f t="shared" ref="S300:S308" si="611">0.75*R300/(F300*B300)</f>
        <v>1.0602875205865552E-3</v>
      </c>
      <c r="T300" s="9">
        <f t="shared" ref="T300:T389" si="612">R300*S300*1000</f>
        <v>0.2997892336830893</v>
      </c>
      <c r="U300" s="23">
        <f t="shared" ref="U300:U308" si="613">(E300-T300)/M300</f>
        <v>39.550171080841857</v>
      </c>
      <c r="V300" s="9">
        <f t="shared" ref="V300:V308" si="614">9*PI()*B300^3*I300*G300*1000/4</f>
        <v>0</v>
      </c>
      <c r="W300" s="9" t="e">
        <f t="shared" ref="W300:W308" si="615">E300/V300</f>
        <v>#DIV/0!</v>
      </c>
      <c r="X300" s="9">
        <f t="shared" ref="X300:X308" si="616">E300/(V300+T300)</f>
        <v>166.78384138656421</v>
      </c>
      <c r="Y300" s="9">
        <f t="shared" ref="Y300:Y308" si="617">1000*F300*PI()*B300^3/4</f>
        <v>251.32741228718351</v>
      </c>
      <c r="Z300" s="9">
        <f t="shared" ref="Z300:Z308" si="618">V300+$AG$2*Y300</f>
        <v>2.5132741228718349</v>
      </c>
      <c r="AA300" s="9">
        <f t="shared" ref="AA300:AA308" si="619">E300/Z300</f>
        <v>19.894367886486915</v>
      </c>
      <c r="AB300" s="9">
        <f t="shared" ref="AB300:AB308" si="620">M300+$AG$2*Y300</f>
        <v>3.7699111843077526</v>
      </c>
      <c r="AC300" s="9">
        <f t="shared" ref="AC300:AC308" si="621">E300/AB300</f>
        <v>13.262911924324609</v>
      </c>
      <c r="AD300" s="9">
        <f t="shared" ref="AD300:AD308" si="622">V300+T300+$AG$2*Y300</f>
        <v>2.8130633565549243</v>
      </c>
      <c r="AE300" s="9">
        <f t="shared" ref="AE300:AE308" si="623">E300/AD300</f>
        <v>17.774217521084744</v>
      </c>
      <c r="AH300" s="3">
        <f t="shared" ref="AH300:AH308" si="624">IF(AK300&gt;0,(AK300*0.17287/2000)^0.5,"")</f>
        <v>20.788819110281374</v>
      </c>
      <c r="AI300" s="3">
        <f t="shared" ref="AI300:AI308" si="625">IF(AK300&gt;0,(AK300/2.98/2000)^0.5,"")</f>
        <v>28.964222318174613</v>
      </c>
      <c r="AJ300" s="3">
        <v>25000</v>
      </c>
      <c r="AK300" s="3">
        <f t="shared" ref="AK300:AK308" si="626">IF(AJ300&gt;0,200*AJ300,"")</f>
        <v>5000000</v>
      </c>
    </row>
    <row r="301" spans="1:38" x14ac:dyDescent="0.2">
      <c r="A301" s="2" t="s">
        <v>53</v>
      </c>
      <c r="B301" s="20">
        <v>0.04</v>
      </c>
      <c r="C301" s="1">
        <v>0.25</v>
      </c>
      <c r="D301" s="1">
        <v>18</v>
      </c>
      <c r="E301" s="1">
        <f t="shared" ref="E301:E308" si="627">0.5*C301*D301^2</f>
        <v>40.5</v>
      </c>
      <c r="F301" s="21">
        <f t="shared" si="606"/>
        <v>5000</v>
      </c>
      <c r="G301" s="3">
        <f t="shared" si="607"/>
        <v>25</v>
      </c>
      <c r="H301" s="3">
        <f t="shared" si="608"/>
        <v>200</v>
      </c>
      <c r="I301" s="29">
        <v>4.3899999999999997</v>
      </c>
      <c r="J301" s="29">
        <v>1.8450000000000001E-2</v>
      </c>
      <c r="K301" s="26"/>
      <c r="L301" s="9">
        <f t="shared" si="584"/>
        <v>1.9164552151999998E-4</v>
      </c>
      <c r="M301" s="22">
        <f t="shared" si="585"/>
        <v>1.2566370614359175</v>
      </c>
      <c r="N301" s="9">
        <f t="shared" si="586"/>
        <v>8.4531064809199723</v>
      </c>
      <c r="O301" s="9">
        <f t="shared" si="587"/>
        <v>32.228875976108803</v>
      </c>
      <c r="Q301" s="9">
        <f t="shared" si="609"/>
        <v>1.2566370614359172E-3</v>
      </c>
      <c r="R301" s="9">
        <f t="shared" si="610"/>
        <v>0.28274333882308139</v>
      </c>
      <c r="S301" s="9">
        <f t="shared" si="611"/>
        <v>1.0602875205865552E-3</v>
      </c>
      <c r="T301" s="9">
        <f t="shared" si="612"/>
        <v>0.2997892336830893</v>
      </c>
      <c r="U301" s="23">
        <f t="shared" si="613"/>
        <v>31.99031128397683</v>
      </c>
      <c r="V301" s="9">
        <f t="shared" si="614"/>
        <v>49.649730297333093</v>
      </c>
      <c r="W301" s="9">
        <f t="shared" si="615"/>
        <v>0.81571440081267543</v>
      </c>
      <c r="X301" s="9">
        <f t="shared" si="616"/>
        <v>0.81081861007394684</v>
      </c>
      <c r="Y301" s="9">
        <f t="shared" si="617"/>
        <v>251.32741228718351</v>
      </c>
      <c r="Z301" s="9">
        <f t="shared" si="618"/>
        <v>52.163004420204928</v>
      </c>
      <c r="AA301" s="9">
        <f t="shared" si="619"/>
        <v>0.77641233380170571</v>
      </c>
      <c r="AB301" s="9">
        <f t="shared" si="620"/>
        <v>3.7699111843077526</v>
      </c>
      <c r="AC301" s="9">
        <f t="shared" si="621"/>
        <v>10.742958658702934</v>
      </c>
      <c r="AD301" s="9">
        <f t="shared" si="622"/>
        <v>52.462793653888014</v>
      </c>
      <c r="AE301" s="9">
        <f t="shared" si="623"/>
        <v>0.77197566464321421</v>
      </c>
      <c r="AH301" s="3">
        <f t="shared" si="624"/>
        <v>20.788819110281374</v>
      </c>
      <c r="AI301" s="3">
        <f t="shared" si="625"/>
        <v>28.964222318174613</v>
      </c>
      <c r="AJ301" s="3">
        <v>25000</v>
      </c>
      <c r="AK301" s="3">
        <f t="shared" si="626"/>
        <v>5000000</v>
      </c>
    </row>
    <row r="302" spans="1:38" x14ac:dyDescent="0.2">
      <c r="A302" s="2" t="s">
        <v>54</v>
      </c>
      <c r="B302" s="20">
        <v>0.04</v>
      </c>
      <c r="C302" s="1">
        <v>0.25</v>
      </c>
      <c r="D302" s="1">
        <v>16</v>
      </c>
      <c r="E302" s="1">
        <f t="shared" si="627"/>
        <v>32</v>
      </c>
      <c r="F302" s="21">
        <f t="shared" si="606"/>
        <v>5000</v>
      </c>
      <c r="G302" s="3">
        <f t="shared" si="607"/>
        <v>25</v>
      </c>
      <c r="H302" s="3">
        <f t="shared" si="608"/>
        <v>200</v>
      </c>
      <c r="I302" s="29">
        <v>3.653</v>
      </c>
      <c r="J302" s="29">
        <v>1.6959999999999999E-2</v>
      </c>
      <c r="K302" s="26"/>
      <c r="L302" s="9">
        <f t="shared" si="584"/>
        <v>1.5459986276E-4</v>
      </c>
      <c r="M302" s="22">
        <f t="shared" si="585"/>
        <v>1.2566370614359175</v>
      </c>
      <c r="N302" s="9">
        <f t="shared" si="586"/>
        <v>8.2794381388750988</v>
      </c>
      <c r="O302" s="9">
        <f t="shared" si="587"/>
        <v>25.464790894703249</v>
      </c>
      <c r="Q302" s="9">
        <f t="shared" si="609"/>
        <v>1.2566370614359172E-3</v>
      </c>
      <c r="R302" s="9">
        <f t="shared" si="610"/>
        <v>0.28274333882308139</v>
      </c>
      <c r="S302" s="9">
        <f t="shared" si="611"/>
        <v>1.0602875205865552E-3</v>
      </c>
      <c r="T302" s="9">
        <f t="shared" si="612"/>
        <v>0.2997892336830893</v>
      </c>
      <c r="U302" s="23">
        <f t="shared" si="613"/>
        <v>25.226226202571276</v>
      </c>
      <c r="V302" s="9">
        <f t="shared" si="614"/>
        <v>41.314456668828669</v>
      </c>
      <c r="W302" s="9">
        <f t="shared" si="615"/>
        <v>0.77454727909186494</v>
      </c>
      <c r="X302" s="9">
        <f t="shared" si="616"/>
        <v>0.76896743665535328</v>
      </c>
      <c r="Y302" s="9">
        <f t="shared" si="617"/>
        <v>251.32741228718351</v>
      </c>
      <c r="Z302" s="9">
        <f t="shared" si="618"/>
        <v>43.827730791700503</v>
      </c>
      <c r="AA302" s="9">
        <f t="shared" si="619"/>
        <v>0.73013134428715898</v>
      </c>
      <c r="AB302" s="9">
        <f t="shared" si="620"/>
        <v>3.7699111843077526</v>
      </c>
      <c r="AC302" s="9">
        <f t="shared" si="621"/>
        <v>8.4882636315677491</v>
      </c>
      <c r="AD302" s="9">
        <f t="shared" si="622"/>
        <v>44.127520025383589</v>
      </c>
      <c r="AE302" s="9">
        <f t="shared" si="623"/>
        <v>0.72517104930421095</v>
      </c>
      <c r="AH302" s="3">
        <f t="shared" si="624"/>
        <v>20.788819110281374</v>
      </c>
      <c r="AI302" s="3">
        <f t="shared" si="625"/>
        <v>28.964222318174613</v>
      </c>
      <c r="AJ302" s="3">
        <v>25000</v>
      </c>
      <c r="AK302" s="3">
        <f t="shared" si="626"/>
        <v>5000000</v>
      </c>
    </row>
    <row r="303" spans="1:38" x14ac:dyDescent="0.2">
      <c r="A303" s="2" t="s">
        <v>55</v>
      </c>
      <c r="B303" s="20">
        <v>0.04</v>
      </c>
      <c r="C303" s="1">
        <v>0.25</v>
      </c>
      <c r="D303" s="1">
        <v>14</v>
      </c>
      <c r="E303" s="1">
        <f t="shared" si="627"/>
        <v>24.5</v>
      </c>
      <c r="F303" s="21">
        <f t="shared" si="606"/>
        <v>5000</v>
      </c>
      <c r="G303" s="3">
        <f t="shared" si="607"/>
        <v>25</v>
      </c>
      <c r="H303" s="3">
        <f t="shared" si="608"/>
        <v>200</v>
      </c>
      <c r="I303" s="29">
        <v>2.9630000000000001</v>
      </c>
      <c r="J303" s="29">
        <v>1.54E-2</v>
      </c>
      <c r="K303" s="26"/>
      <c r="L303" s="9">
        <f t="shared" si="584"/>
        <v>1.1991668156E-4</v>
      </c>
      <c r="M303" s="22">
        <f t="shared" si="585"/>
        <v>1.2566370614359175</v>
      </c>
      <c r="N303" s="9">
        <f t="shared" si="586"/>
        <v>8.1723408891169118</v>
      </c>
      <c r="O303" s="9">
        <f t="shared" si="587"/>
        <v>19.496480528757175</v>
      </c>
      <c r="Q303" s="9">
        <f t="shared" si="609"/>
        <v>1.2566370614359172E-3</v>
      </c>
      <c r="R303" s="9">
        <f t="shared" si="610"/>
        <v>0.28274333882308139</v>
      </c>
      <c r="S303" s="9">
        <f t="shared" si="611"/>
        <v>1.0602875205865552E-3</v>
      </c>
      <c r="T303" s="9">
        <f t="shared" si="612"/>
        <v>0.2997892336830893</v>
      </c>
      <c r="U303" s="23">
        <f t="shared" si="613"/>
        <v>19.257915836625202</v>
      </c>
      <c r="V303" s="9">
        <f t="shared" si="614"/>
        <v>33.510740517311618</v>
      </c>
      <c r="W303" s="9">
        <f t="shared" si="615"/>
        <v>0.73110888096738191</v>
      </c>
      <c r="X303" s="9">
        <f t="shared" si="616"/>
        <v>0.72462632737303423</v>
      </c>
      <c r="Y303" s="9">
        <f t="shared" si="617"/>
        <v>251.32741228718351</v>
      </c>
      <c r="Z303" s="9">
        <f t="shared" si="618"/>
        <v>36.024014640183452</v>
      </c>
      <c r="AA303" s="9">
        <f t="shared" si="619"/>
        <v>0.68010187772550923</v>
      </c>
      <c r="AB303" s="9">
        <f t="shared" si="620"/>
        <v>3.7699111843077526</v>
      </c>
      <c r="AC303" s="9">
        <f t="shared" si="621"/>
        <v>6.4988268429190583</v>
      </c>
      <c r="AD303" s="9">
        <f t="shared" si="622"/>
        <v>36.323803873866538</v>
      </c>
      <c r="AE303" s="9">
        <f t="shared" si="623"/>
        <v>0.6744888306597957</v>
      </c>
      <c r="AH303" s="3">
        <f t="shared" si="624"/>
        <v>20.788819110281374</v>
      </c>
      <c r="AI303" s="3">
        <f t="shared" si="625"/>
        <v>28.964222318174613</v>
      </c>
      <c r="AJ303" s="3">
        <v>25000</v>
      </c>
      <c r="AK303" s="3">
        <f t="shared" si="626"/>
        <v>5000000</v>
      </c>
    </row>
    <row r="304" spans="1:38" x14ac:dyDescent="0.2">
      <c r="A304" s="2" t="s">
        <v>56</v>
      </c>
      <c r="B304" s="20">
        <v>0.04</v>
      </c>
      <c r="C304" s="1">
        <v>0.25</v>
      </c>
      <c r="D304" s="1">
        <v>12</v>
      </c>
      <c r="E304" s="1">
        <f t="shared" si="627"/>
        <v>18</v>
      </c>
      <c r="F304" s="21">
        <f t="shared" si="606"/>
        <v>5000</v>
      </c>
      <c r="G304" s="3">
        <f t="shared" si="607"/>
        <v>25</v>
      </c>
      <c r="H304" s="3">
        <f t="shared" si="608"/>
        <v>200</v>
      </c>
      <c r="I304" s="29">
        <v>2.41</v>
      </c>
      <c r="J304" s="29">
        <v>1.44E-2</v>
      </c>
      <c r="K304" s="26"/>
      <c r="L304" s="9">
        <f t="shared" si="584"/>
        <v>9.2119871119999991E-5</v>
      </c>
      <c r="M304" s="22">
        <f t="shared" si="585"/>
        <v>1.2566370614359175</v>
      </c>
      <c r="N304" s="9">
        <f t="shared" si="586"/>
        <v>7.8159032491707645</v>
      </c>
      <c r="O304" s="9">
        <f t="shared" si="587"/>
        <v>14.323944878270579</v>
      </c>
      <c r="Q304" s="9">
        <f t="shared" si="609"/>
        <v>1.2566370614359172E-3</v>
      </c>
      <c r="R304" s="9">
        <f t="shared" si="610"/>
        <v>0.28274333882308139</v>
      </c>
      <c r="S304" s="9">
        <f t="shared" si="611"/>
        <v>1.0602875205865552E-3</v>
      </c>
      <c r="T304" s="9">
        <f t="shared" si="612"/>
        <v>0.2997892336830893</v>
      </c>
      <c r="U304" s="23">
        <f t="shared" si="613"/>
        <v>14.085380186138604</v>
      </c>
      <c r="V304" s="9">
        <f t="shared" si="614"/>
        <v>27.256457862545055</v>
      </c>
      <c r="W304" s="9">
        <f t="shared" si="615"/>
        <v>0.66039395473815465</v>
      </c>
      <c r="X304" s="9">
        <f t="shared" si="616"/>
        <v>0.65320941335526828</v>
      </c>
      <c r="Y304" s="9">
        <f t="shared" si="617"/>
        <v>251.32741228718351</v>
      </c>
      <c r="Z304" s="9">
        <f t="shared" si="618"/>
        <v>29.76973198541689</v>
      </c>
      <c r="AA304" s="9">
        <f t="shared" si="619"/>
        <v>0.60464098262011723</v>
      </c>
      <c r="AB304" s="9">
        <f t="shared" si="620"/>
        <v>3.7699111843077526</v>
      </c>
      <c r="AC304" s="9">
        <f t="shared" si="621"/>
        <v>4.7746482927568588</v>
      </c>
      <c r="AD304" s="9">
        <f t="shared" si="622"/>
        <v>30.069521219099979</v>
      </c>
      <c r="AE304" s="9">
        <f t="shared" si="623"/>
        <v>0.59861279030164627</v>
      </c>
      <c r="AH304" s="3">
        <f t="shared" si="624"/>
        <v>20.788819110281374</v>
      </c>
      <c r="AI304" s="3">
        <f t="shared" si="625"/>
        <v>28.964222318174613</v>
      </c>
      <c r="AJ304" s="3">
        <v>25000</v>
      </c>
      <c r="AK304" s="3">
        <f t="shared" si="626"/>
        <v>5000000</v>
      </c>
    </row>
    <row r="305" spans="1:38" x14ac:dyDescent="0.2">
      <c r="A305" s="2" t="s">
        <v>57</v>
      </c>
      <c r="B305" s="20">
        <v>0.04</v>
      </c>
      <c r="C305" s="1">
        <v>0.25</v>
      </c>
      <c r="D305" s="1">
        <v>10</v>
      </c>
      <c r="E305" s="1">
        <f t="shared" si="627"/>
        <v>12.5</v>
      </c>
      <c r="F305" s="21">
        <f t="shared" si="606"/>
        <v>5000</v>
      </c>
      <c r="G305" s="3">
        <f t="shared" si="607"/>
        <v>25</v>
      </c>
      <c r="H305" s="3">
        <f t="shared" si="608"/>
        <v>200</v>
      </c>
      <c r="I305" s="29">
        <v>1.827</v>
      </c>
      <c r="J305" s="29">
        <v>1.256E-2</v>
      </c>
      <c r="K305" s="26"/>
      <c r="L305" s="9">
        <f t="shared" si="584"/>
        <v>6.2815096280000005E-5</v>
      </c>
      <c r="M305" s="22">
        <f t="shared" si="585"/>
        <v>1.2566370614359175</v>
      </c>
      <c r="N305" s="9">
        <f t="shared" si="586"/>
        <v>7.9598699932136761</v>
      </c>
      <c r="O305" s="9">
        <f t="shared" si="587"/>
        <v>9.9471839432434574</v>
      </c>
      <c r="Q305" s="9">
        <f t="shared" si="609"/>
        <v>1.2566370614359172E-3</v>
      </c>
      <c r="R305" s="9">
        <f t="shared" si="610"/>
        <v>0.28274333882308139</v>
      </c>
      <c r="S305" s="9">
        <f t="shared" si="611"/>
        <v>1.0602875205865552E-3</v>
      </c>
      <c r="T305" s="9">
        <f t="shared" si="612"/>
        <v>0.2997892336830893</v>
      </c>
      <c r="U305" s="23">
        <f t="shared" si="613"/>
        <v>9.7086192511114824</v>
      </c>
      <c r="V305" s="9">
        <f t="shared" si="614"/>
        <v>20.662883201190795</v>
      </c>
      <c r="W305" s="9">
        <f t="shared" si="615"/>
        <v>0.60494945832533331</v>
      </c>
      <c r="X305" s="9">
        <f t="shared" si="616"/>
        <v>0.59629801681224437</v>
      </c>
      <c r="Y305" s="9">
        <f t="shared" si="617"/>
        <v>251.32741228718351</v>
      </c>
      <c r="Z305" s="9">
        <f t="shared" si="618"/>
        <v>23.176157324062629</v>
      </c>
      <c r="AA305" s="9">
        <f t="shared" si="619"/>
        <v>0.53934739159808365</v>
      </c>
      <c r="AB305" s="9">
        <f t="shared" si="620"/>
        <v>3.7699111843077526</v>
      </c>
      <c r="AC305" s="9">
        <f t="shared" si="621"/>
        <v>3.3157279810811522</v>
      </c>
      <c r="AD305" s="9">
        <f t="shared" si="622"/>
        <v>23.475946557745718</v>
      </c>
      <c r="AE305" s="9">
        <f t="shared" si="623"/>
        <v>0.53245989333178623</v>
      </c>
      <c r="AH305" s="3">
        <f t="shared" si="624"/>
        <v>20.788819110281374</v>
      </c>
      <c r="AI305" s="3">
        <f t="shared" si="625"/>
        <v>28.964222318174613</v>
      </c>
      <c r="AJ305" s="3">
        <v>25000</v>
      </c>
      <c r="AK305" s="3">
        <f t="shared" si="626"/>
        <v>5000000</v>
      </c>
    </row>
    <row r="306" spans="1:38" x14ac:dyDescent="0.2">
      <c r="A306" s="2" t="s">
        <v>58</v>
      </c>
      <c r="B306" s="20">
        <v>0.04</v>
      </c>
      <c r="C306" s="1">
        <v>0.25</v>
      </c>
      <c r="D306" s="1">
        <v>8</v>
      </c>
      <c r="E306" s="1">
        <f t="shared" si="627"/>
        <v>8</v>
      </c>
      <c r="F306" s="21">
        <f t="shared" si="606"/>
        <v>5000</v>
      </c>
      <c r="G306" s="3">
        <f t="shared" si="607"/>
        <v>25</v>
      </c>
      <c r="H306" s="3">
        <f t="shared" si="608"/>
        <v>200</v>
      </c>
      <c r="I306" s="29">
        <v>1.4133</v>
      </c>
      <c r="J306" s="29">
        <v>1.1520000000000001E-2</v>
      </c>
      <c r="K306" s="26"/>
      <c r="L306" s="9">
        <f t="shared" si="584"/>
        <v>4.2020267203999996E-5</v>
      </c>
      <c r="M306" s="22">
        <f t="shared" si="585"/>
        <v>1.2566370614359175</v>
      </c>
      <c r="N306" s="9">
        <f t="shared" si="586"/>
        <v>7.6153728020448801</v>
      </c>
      <c r="O306" s="9">
        <f t="shared" si="587"/>
        <v>6.3661977236758123</v>
      </c>
      <c r="Q306" s="9">
        <f t="shared" si="609"/>
        <v>1.2566370614359172E-3</v>
      </c>
      <c r="R306" s="9">
        <f t="shared" si="610"/>
        <v>0.28274333882308139</v>
      </c>
      <c r="S306" s="9">
        <f t="shared" si="611"/>
        <v>1.0602875205865552E-3</v>
      </c>
      <c r="T306" s="9">
        <f t="shared" si="612"/>
        <v>0.2997892336830893</v>
      </c>
      <c r="U306" s="23">
        <f t="shared" si="613"/>
        <v>6.1276330315438372</v>
      </c>
      <c r="V306" s="9">
        <f t="shared" si="614"/>
        <v>15.98404643034644</v>
      </c>
      <c r="W306" s="9">
        <f t="shared" si="615"/>
        <v>0.50049904665014211</v>
      </c>
      <c r="X306" s="9">
        <f t="shared" si="616"/>
        <v>0.49128474181741738</v>
      </c>
      <c r="Y306" s="9">
        <f t="shared" si="617"/>
        <v>251.32741228718351</v>
      </c>
      <c r="Z306" s="9">
        <f t="shared" si="618"/>
        <v>18.497320553218277</v>
      </c>
      <c r="AA306" s="9">
        <f t="shared" si="619"/>
        <v>0.43249507283951522</v>
      </c>
      <c r="AB306" s="9">
        <f t="shared" si="620"/>
        <v>3.7699111843077526</v>
      </c>
      <c r="AC306" s="9">
        <f t="shared" si="621"/>
        <v>2.1220659078919373</v>
      </c>
      <c r="AD306" s="9">
        <f t="shared" si="622"/>
        <v>18.797109786901363</v>
      </c>
      <c r="AE306" s="9">
        <f t="shared" si="623"/>
        <v>0.42559734399033755</v>
      </c>
      <c r="AH306" s="3">
        <f t="shared" si="624"/>
        <v>20.788819110281374</v>
      </c>
      <c r="AI306" s="3">
        <f t="shared" si="625"/>
        <v>28.964222318174613</v>
      </c>
      <c r="AJ306" s="3">
        <v>25000</v>
      </c>
      <c r="AK306" s="3">
        <f t="shared" si="626"/>
        <v>5000000</v>
      </c>
    </row>
    <row r="307" spans="1:38" x14ac:dyDescent="0.2">
      <c r="A307" s="2" t="s">
        <v>59</v>
      </c>
      <c r="B307" s="20">
        <v>0.04</v>
      </c>
      <c r="C307" s="1">
        <v>0.25</v>
      </c>
      <c r="D307" s="1">
        <v>6</v>
      </c>
      <c r="E307" s="1">
        <f t="shared" si="627"/>
        <v>4.5</v>
      </c>
      <c r="F307" s="21">
        <f t="shared" si="606"/>
        <v>5000</v>
      </c>
      <c r="G307" s="3">
        <f t="shared" si="607"/>
        <v>25</v>
      </c>
      <c r="H307" s="3">
        <f t="shared" si="608"/>
        <v>200</v>
      </c>
      <c r="I307" s="29">
        <v>1.091</v>
      </c>
      <c r="J307" s="29">
        <v>1.0840000000000001E-2</v>
      </c>
      <c r="K307" s="26"/>
      <c r="L307" s="9">
        <f t="shared" si="584"/>
        <v>2.5819703000000001E-5</v>
      </c>
      <c r="M307" s="22">
        <f t="shared" si="585"/>
        <v>1.2566370614359175</v>
      </c>
      <c r="N307" s="9">
        <f t="shared" si="586"/>
        <v>6.9714202367083775</v>
      </c>
      <c r="O307" s="9">
        <f t="shared" si="587"/>
        <v>3.5809862195676447</v>
      </c>
      <c r="Q307" s="9">
        <f t="shared" si="609"/>
        <v>1.2566370614359172E-3</v>
      </c>
      <c r="R307" s="9">
        <f t="shared" si="610"/>
        <v>0.28274333882308139</v>
      </c>
      <c r="S307" s="9">
        <f t="shared" si="611"/>
        <v>1.0602875205865552E-3</v>
      </c>
      <c r="T307" s="9">
        <f t="shared" si="612"/>
        <v>0.2997892336830893</v>
      </c>
      <c r="U307" s="23">
        <f t="shared" si="613"/>
        <v>3.3424215274356697</v>
      </c>
      <c r="V307" s="9">
        <f t="shared" si="614"/>
        <v>12.338919306239275</v>
      </c>
      <c r="W307" s="9">
        <f t="shared" si="615"/>
        <v>0.36469968627840355</v>
      </c>
      <c r="X307" s="9">
        <f t="shared" si="616"/>
        <v>0.35604903663896359</v>
      </c>
      <c r="Y307" s="9">
        <f t="shared" si="617"/>
        <v>251.32741228718351</v>
      </c>
      <c r="Z307" s="9">
        <f t="shared" si="618"/>
        <v>14.852193429111109</v>
      </c>
      <c r="AA307" s="9">
        <f t="shared" si="619"/>
        <v>0.30298555034839197</v>
      </c>
      <c r="AB307" s="9">
        <f t="shared" si="620"/>
        <v>3.7699111843077526</v>
      </c>
      <c r="AC307" s="9">
        <f t="shared" si="621"/>
        <v>1.1936620731892147</v>
      </c>
      <c r="AD307" s="9">
        <f t="shared" si="622"/>
        <v>15.151982662794198</v>
      </c>
      <c r="AE307" s="9">
        <f t="shared" si="623"/>
        <v>0.29699083612666627</v>
      </c>
      <c r="AH307" s="3">
        <f t="shared" si="624"/>
        <v>20.788819110281374</v>
      </c>
      <c r="AI307" s="3">
        <f t="shared" si="625"/>
        <v>28.964222318174613</v>
      </c>
      <c r="AJ307" s="3">
        <v>25000</v>
      </c>
      <c r="AK307" s="3">
        <f t="shared" si="626"/>
        <v>5000000</v>
      </c>
    </row>
    <row r="308" spans="1:38" x14ac:dyDescent="0.2">
      <c r="A308" s="2" t="s">
        <v>60</v>
      </c>
      <c r="B308" s="20">
        <v>0.04</v>
      </c>
      <c r="C308" s="1">
        <v>0.25</v>
      </c>
      <c r="D308" s="1">
        <v>4</v>
      </c>
      <c r="E308" s="1">
        <f t="shared" si="627"/>
        <v>2</v>
      </c>
      <c r="F308" s="21">
        <f t="shared" si="606"/>
        <v>5000</v>
      </c>
      <c r="G308" s="3">
        <f t="shared" si="607"/>
        <v>25</v>
      </c>
      <c r="H308" s="3">
        <f t="shared" si="608"/>
        <v>200</v>
      </c>
      <c r="I308" s="29">
        <v>0.81100000000000005</v>
      </c>
      <c r="J308" s="29">
        <v>1.166E-2</v>
      </c>
      <c r="K308" s="26"/>
      <c r="L308" s="9">
        <f t="shared" si="584"/>
        <v>1.1745368600000003E-5</v>
      </c>
      <c r="M308" s="22">
        <f t="shared" si="585"/>
        <v>1.2566370614359175</v>
      </c>
      <c r="N308" s="9">
        <f t="shared" si="586"/>
        <v>6.8111953506508067</v>
      </c>
      <c r="O308" s="9">
        <f t="shared" si="587"/>
        <v>1.5915494309189531</v>
      </c>
      <c r="Q308" s="9">
        <f t="shared" si="609"/>
        <v>1.2566370614359172E-3</v>
      </c>
      <c r="R308" s="9">
        <f t="shared" si="610"/>
        <v>0.28274333882308139</v>
      </c>
      <c r="S308" s="9">
        <f t="shared" si="611"/>
        <v>1.0602875205865552E-3</v>
      </c>
      <c r="T308" s="9">
        <f t="shared" si="612"/>
        <v>0.2997892336830893</v>
      </c>
      <c r="U308" s="23">
        <f t="shared" si="613"/>
        <v>1.3529847387869782</v>
      </c>
      <c r="V308" s="9">
        <f t="shared" si="614"/>
        <v>9.1721939114207629</v>
      </c>
      <c r="W308" s="9">
        <f t="shared" si="615"/>
        <v>0.21805033989847281</v>
      </c>
      <c r="X308" s="9">
        <f t="shared" si="616"/>
        <v>0.21114902437657068</v>
      </c>
      <c r="Y308" s="9">
        <f t="shared" si="617"/>
        <v>251.32741228718351</v>
      </c>
      <c r="Z308" s="9">
        <f t="shared" si="618"/>
        <v>11.685468034292597</v>
      </c>
      <c r="AA308" s="9">
        <f t="shared" si="619"/>
        <v>0.17115275093224572</v>
      </c>
      <c r="AB308" s="9">
        <f t="shared" si="620"/>
        <v>3.7699111843077526</v>
      </c>
      <c r="AC308" s="9">
        <f t="shared" si="621"/>
        <v>0.53051647697298432</v>
      </c>
      <c r="AD308" s="9">
        <f t="shared" si="622"/>
        <v>11.985257267975687</v>
      </c>
      <c r="AE308" s="9">
        <f t="shared" si="623"/>
        <v>0.16687167870346437</v>
      </c>
      <c r="AH308" s="3">
        <f t="shared" si="624"/>
        <v>20.788819110281374</v>
      </c>
      <c r="AI308" s="3">
        <f t="shared" si="625"/>
        <v>28.964222318174613</v>
      </c>
      <c r="AJ308" s="3">
        <v>25000</v>
      </c>
      <c r="AK308" s="3">
        <f t="shared" si="626"/>
        <v>5000000</v>
      </c>
    </row>
    <row r="309" spans="1:38" x14ac:dyDescent="0.2">
      <c r="A309" s="6"/>
      <c r="B309" s="6"/>
      <c r="C309" s="6"/>
      <c r="D309" s="6"/>
      <c r="E309" s="6"/>
      <c r="F309" s="6"/>
      <c r="G309" s="6"/>
      <c r="H309" s="6"/>
      <c r="I309" s="29"/>
      <c r="L309" s="9" t="str">
        <f t="shared" si="584"/>
        <v/>
      </c>
      <c r="M309" s="22" t="str">
        <f t="shared" si="585"/>
        <v/>
      </c>
      <c r="N309" s="9" t="str">
        <f t="shared" si="586"/>
        <v/>
      </c>
      <c r="O309" s="9" t="str">
        <f t="shared" si="587"/>
        <v/>
      </c>
      <c r="Q309" s="9"/>
      <c r="R309" s="9"/>
      <c r="S309" s="9"/>
      <c r="T309" s="9"/>
      <c r="U309" s="23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I309" s="9"/>
      <c r="AJ309" s="3"/>
      <c r="AK309" s="3"/>
      <c r="AL309" s="9" t="str">
        <f>IF(J309&gt;0,D309/#REF!/J309,"")</f>
        <v/>
      </c>
    </row>
    <row r="310" spans="1:38" x14ac:dyDescent="0.2">
      <c r="A310" s="6" t="s">
        <v>37</v>
      </c>
      <c r="B310" s="6" t="s">
        <v>19</v>
      </c>
      <c r="C310" s="6" t="s">
        <v>20</v>
      </c>
      <c r="D310" s="6" t="s">
        <v>1</v>
      </c>
      <c r="E310" s="6"/>
      <c r="F310" s="6" t="s">
        <v>38</v>
      </c>
      <c r="G310" s="6" t="s">
        <v>4</v>
      </c>
      <c r="H310" s="6" t="s">
        <v>34</v>
      </c>
      <c r="I310" s="29" t="s">
        <v>5</v>
      </c>
      <c r="L310" s="9" t="str">
        <f t="shared" si="584"/>
        <v/>
      </c>
      <c r="M310" s="22" t="str">
        <f t="shared" si="585"/>
        <v/>
      </c>
      <c r="N310" s="9" t="str">
        <f t="shared" si="586"/>
        <v/>
      </c>
      <c r="O310" s="9" t="str">
        <f t="shared" si="587"/>
        <v/>
      </c>
      <c r="Q310" s="9"/>
      <c r="R310" s="9"/>
      <c r="S310" s="9"/>
      <c r="T310" s="9"/>
      <c r="U310" s="23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I310" s="9"/>
      <c r="AJ310" s="3"/>
      <c r="AK310" s="3"/>
      <c r="AL310" s="9" t="str">
        <f>IF(J310&gt;0,D310/#REF!/J310,"")</f>
        <v/>
      </c>
    </row>
    <row r="311" spans="1:38" x14ac:dyDescent="0.2">
      <c r="A311" s="6"/>
      <c r="B311" s="6"/>
      <c r="C311" s="6"/>
      <c r="D311" s="6"/>
      <c r="E311" s="6"/>
      <c r="F311" s="11" t="s">
        <v>17</v>
      </c>
      <c r="G311" s="6"/>
      <c r="H311" s="6"/>
      <c r="I311" s="29"/>
      <c r="L311" s="9" t="str">
        <f t="shared" si="584"/>
        <v/>
      </c>
      <c r="M311" s="22" t="str">
        <f t="shared" si="585"/>
        <v/>
      </c>
      <c r="N311" s="9" t="str">
        <f t="shared" si="586"/>
        <v/>
      </c>
      <c r="O311" s="9" t="str">
        <f t="shared" si="587"/>
        <v/>
      </c>
      <c r="Q311" s="9"/>
      <c r="R311" s="9"/>
      <c r="S311" s="9"/>
      <c r="T311" s="9"/>
      <c r="U311" s="23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I311" s="9"/>
      <c r="AJ311" s="3"/>
      <c r="AK311" s="3"/>
      <c r="AL311" s="9" t="str">
        <f>IF(J311&gt;0,D311/#REF!/J311,"")</f>
        <v/>
      </c>
    </row>
    <row r="312" spans="1:38" x14ac:dyDescent="0.2">
      <c r="A312" s="2">
        <v>181</v>
      </c>
      <c r="B312" s="20">
        <v>0.04</v>
      </c>
      <c r="C312" s="1">
        <v>0.75</v>
      </c>
      <c r="D312" s="1">
        <v>20</v>
      </c>
      <c r="E312" s="1">
        <f>0.5*C312*D312^2</f>
        <v>150</v>
      </c>
      <c r="F312" s="21">
        <f t="shared" ref="F312:F320" si="628">AK312/1000</f>
        <v>15000</v>
      </c>
      <c r="G312" s="3">
        <f t="shared" ref="G312:G320" si="629">AJ312/1000</f>
        <v>75</v>
      </c>
      <c r="H312" s="3">
        <f t="shared" ref="H312:H320" si="630">AK312/AJ312</f>
        <v>200</v>
      </c>
      <c r="I312" s="29">
        <v>5.44</v>
      </c>
      <c r="J312" s="29">
        <v>1.9300000000000001E-2</v>
      </c>
      <c r="K312" s="26"/>
      <c r="L312" s="9">
        <f t="shared" si="584"/>
        <v>2.4442427552000002E-4</v>
      </c>
      <c r="M312" s="22">
        <f t="shared" si="585"/>
        <v>3.7699111843077522</v>
      </c>
      <c r="N312" s="9">
        <f t="shared" si="586"/>
        <v>8.1824933130929942</v>
      </c>
      <c r="O312" s="9">
        <f t="shared" si="587"/>
        <v>39.78873577297383</v>
      </c>
      <c r="Q312" s="9">
        <f t="shared" ref="Q312:Q320" si="631">PI()*B312^2/4</f>
        <v>1.2566370614359172E-3</v>
      </c>
      <c r="R312" s="9">
        <f t="shared" ref="R312:R320" si="632">9*G312*Q312</f>
        <v>0.84823001646924412</v>
      </c>
      <c r="S312" s="9">
        <f t="shared" ref="S312:S320" si="633">0.75*R312/(F312*B312)</f>
        <v>1.060287520586555E-3</v>
      </c>
      <c r="T312" s="9">
        <f t="shared" si="612"/>
        <v>0.89936770104926755</v>
      </c>
      <c r="U312" s="23">
        <f t="shared" ref="U312:U320" si="634">(E312-T312)/M312</f>
        <v>39.550171080841857</v>
      </c>
      <c r="V312" s="9">
        <f t="shared" ref="V312:V320" si="635">9*PI()*B312^3*I312*G312*1000/4</f>
        <v>184.57485158370756</v>
      </c>
      <c r="W312" s="9">
        <f t="shared" ref="W312:W320" si="636">E312/V312</f>
        <v>0.81267842673557655</v>
      </c>
      <c r="X312" s="9">
        <f t="shared" ref="X312:X320" si="637">E312/(V312+T312)</f>
        <v>0.80873773497170731</v>
      </c>
      <c r="Y312" s="9">
        <f t="shared" ref="Y312:Y320" si="638">1000*F312*PI()*B312^3/4</f>
        <v>753.9822368615504</v>
      </c>
      <c r="Z312" s="9">
        <f t="shared" ref="Z312:Z320" si="639">V312+$AG$2*Y312</f>
        <v>192.11467395232307</v>
      </c>
      <c r="AA312" s="9">
        <f t="shared" ref="AA312:AA320" si="640">E312/Z312</f>
        <v>0.78078366901439999</v>
      </c>
      <c r="AB312" s="9">
        <f t="shared" ref="AB312:AB320" si="641">M312+$AG$2*Y312</f>
        <v>11.309733552923257</v>
      </c>
      <c r="AC312" s="9">
        <f t="shared" ref="AC312:AC320" si="642">E312/AB312</f>
        <v>13.262911924324611</v>
      </c>
      <c r="AD312" s="9">
        <f t="shared" ref="AD312:AD320" si="643">V312+T312+$AG$2*Y312</f>
        <v>193.01404165337235</v>
      </c>
      <c r="AE312" s="9">
        <f t="shared" ref="AE312:AE320" si="644">E312/AD312</f>
        <v>0.77714553156386479</v>
      </c>
      <c r="AH312" s="3">
        <f t="shared" ref="AH312:AH320" si="645">IF(AK312&gt;0,(AK312*0.17287/2000)^0.5,"")</f>
        <v>36.00729092836616</v>
      </c>
      <c r="AI312" s="3">
        <f t="shared" ref="AI312:AI320" si="646">IF(AK312&gt;0,(AK312/2.98/2000)^0.5,"")</f>
        <v>50.167504656798833</v>
      </c>
      <c r="AJ312" s="3">
        <v>75000</v>
      </c>
      <c r="AK312" s="3">
        <f t="shared" ref="AK312:AK329" si="647">IF(AJ312&gt;0,200*AJ312,"")</f>
        <v>15000000</v>
      </c>
    </row>
    <row r="313" spans="1:38" x14ac:dyDescent="0.2">
      <c r="A313" s="2">
        <v>182</v>
      </c>
      <c r="B313" s="20">
        <v>0.04</v>
      </c>
      <c r="C313" s="1">
        <v>0.75</v>
      </c>
      <c r="D313" s="1">
        <v>18</v>
      </c>
      <c r="E313" s="1">
        <f t="shared" ref="E313:E320" si="648">0.5*C313*D313^2</f>
        <v>121.5</v>
      </c>
      <c r="F313" s="21">
        <f t="shared" si="628"/>
        <v>15000</v>
      </c>
      <c r="G313" s="3">
        <f t="shared" si="629"/>
        <v>75</v>
      </c>
      <c r="H313" s="3">
        <f t="shared" si="630"/>
        <v>200</v>
      </c>
      <c r="I313" s="29">
        <v>4.68</v>
      </c>
      <c r="J313" s="29">
        <v>1.874E-2</v>
      </c>
      <c r="K313" s="26"/>
      <c r="L313" s="9">
        <f t="shared" si="584"/>
        <v>2.0622251072E-4</v>
      </c>
      <c r="M313" s="22">
        <f t="shared" si="585"/>
        <v>3.7699111843077522</v>
      </c>
      <c r="N313" s="9">
        <f t="shared" si="586"/>
        <v>7.8555924585728949</v>
      </c>
      <c r="O313" s="9">
        <f t="shared" si="587"/>
        <v>32.228875976108803</v>
      </c>
      <c r="Q313" s="9">
        <f t="shared" si="631"/>
        <v>1.2566370614359172E-3</v>
      </c>
      <c r="R313" s="9">
        <f t="shared" si="632"/>
        <v>0.84823001646924412</v>
      </c>
      <c r="S313" s="9">
        <f t="shared" si="633"/>
        <v>1.060287520586555E-3</v>
      </c>
      <c r="T313" s="9">
        <f t="shared" si="612"/>
        <v>0.89936770104926755</v>
      </c>
      <c r="U313" s="23">
        <f t="shared" si="634"/>
        <v>31.990311283976826</v>
      </c>
      <c r="V313" s="9">
        <f t="shared" si="635"/>
        <v>158.78865908304252</v>
      </c>
      <c r="W313" s="9">
        <f t="shared" si="636"/>
        <v>0.7651679956341122</v>
      </c>
      <c r="X313" s="9">
        <f t="shared" si="637"/>
        <v>0.76085854679809906</v>
      </c>
      <c r="Y313" s="9">
        <f t="shared" si="638"/>
        <v>753.9822368615504</v>
      </c>
      <c r="Z313" s="9">
        <f t="shared" si="639"/>
        <v>166.32848145165804</v>
      </c>
      <c r="AA313" s="9">
        <f t="shared" si="640"/>
        <v>0.73048222973954668</v>
      </c>
      <c r="AB313" s="9">
        <f t="shared" si="641"/>
        <v>11.309733552923257</v>
      </c>
      <c r="AC313" s="9">
        <f t="shared" si="642"/>
        <v>10.742958658702934</v>
      </c>
      <c r="AD313" s="9">
        <f t="shared" si="643"/>
        <v>167.22784915270731</v>
      </c>
      <c r="AE313" s="9">
        <f t="shared" si="644"/>
        <v>0.7265536249829414</v>
      </c>
      <c r="AH313" s="3">
        <f t="shared" si="645"/>
        <v>36.00729092836616</v>
      </c>
      <c r="AI313" s="3">
        <f t="shared" si="646"/>
        <v>50.167504656798833</v>
      </c>
      <c r="AJ313" s="3">
        <v>75000</v>
      </c>
      <c r="AK313" s="3">
        <f t="shared" si="647"/>
        <v>15000000</v>
      </c>
    </row>
    <row r="314" spans="1:38" x14ac:dyDescent="0.2">
      <c r="A314" s="2">
        <v>183</v>
      </c>
      <c r="B314" s="20">
        <v>0.04</v>
      </c>
      <c r="C314" s="1">
        <v>0.75</v>
      </c>
      <c r="D314" s="1">
        <v>16</v>
      </c>
      <c r="E314" s="1">
        <f t="shared" si="648"/>
        <v>96</v>
      </c>
      <c r="F314" s="21">
        <f t="shared" si="628"/>
        <v>15000</v>
      </c>
      <c r="G314" s="3">
        <f t="shared" si="629"/>
        <v>75</v>
      </c>
      <c r="H314" s="3">
        <f t="shared" si="630"/>
        <v>200</v>
      </c>
      <c r="I314" s="29">
        <v>3.9420000000000002</v>
      </c>
      <c r="J314" s="29">
        <v>1.77E-2</v>
      </c>
      <c r="K314" s="26"/>
      <c r="L314" s="9">
        <f t="shared" si="584"/>
        <v>1.6912658648E-4</v>
      </c>
      <c r="M314" s="22">
        <f t="shared" si="585"/>
        <v>3.7699111843077522</v>
      </c>
      <c r="N314" s="9">
        <f t="shared" si="586"/>
        <v>7.5682955982285254</v>
      </c>
      <c r="O314" s="9">
        <f t="shared" si="587"/>
        <v>25.464790894703253</v>
      </c>
      <c r="Q314" s="9">
        <f t="shared" si="631"/>
        <v>1.2566370614359172E-3</v>
      </c>
      <c r="R314" s="9">
        <f t="shared" si="632"/>
        <v>0.84823001646924412</v>
      </c>
      <c r="S314" s="9">
        <f t="shared" si="633"/>
        <v>1.060287520586555E-3</v>
      </c>
      <c r="T314" s="9">
        <f t="shared" si="612"/>
        <v>0.89936770104926755</v>
      </c>
      <c r="U314" s="23">
        <f t="shared" si="634"/>
        <v>25.226226202571276</v>
      </c>
      <c r="V314" s="9">
        <f t="shared" si="635"/>
        <v>133.74890899687045</v>
      </c>
      <c r="W314" s="9">
        <f t="shared" si="636"/>
        <v>0.71776286416098001</v>
      </c>
      <c r="X314" s="9">
        <f t="shared" si="637"/>
        <v>0.71296864953848438</v>
      </c>
      <c r="Y314" s="9">
        <f t="shared" si="638"/>
        <v>753.9822368615504</v>
      </c>
      <c r="Z314" s="9">
        <f t="shared" si="639"/>
        <v>141.28873136548597</v>
      </c>
      <c r="AA314" s="9">
        <f t="shared" si="640"/>
        <v>0.67945970688679347</v>
      </c>
      <c r="AB314" s="9">
        <f t="shared" si="641"/>
        <v>11.309733552923257</v>
      </c>
      <c r="AC314" s="9">
        <f t="shared" si="642"/>
        <v>8.4882636315677509</v>
      </c>
      <c r="AD314" s="9">
        <f t="shared" si="643"/>
        <v>142.18809906653524</v>
      </c>
      <c r="AE314" s="9">
        <f t="shared" si="644"/>
        <v>0.67516199056207882</v>
      </c>
      <c r="AH314" s="3">
        <f t="shared" si="645"/>
        <v>36.00729092836616</v>
      </c>
      <c r="AI314" s="3">
        <f t="shared" si="646"/>
        <v>50.167504656798833</v>
      </c>
      <c r="AJ314" s="3">
        <v>75000</v>
      </c>
      <c r="AK314" s="3">
        <f t="shared" si="647"/>
        <v>15000000</v>
      </c>
    </row>
    <row r="315" spans="1:38" x14ac:dyDescent="0.2">
      <c r="A315" s="2">
        <v>184</v>
      </c>
      <c r="B315" s="20">
        <v>0.04</v>
      </c>
      <c r="C315" s="1">
        <v>0.75</v>
      </c>
      <c r="D315" s="1">
        <v>14</v>
      </c>
      <c r="E315" s="1">
        <f t="shared" si="648"/>
        <v>73.5</v>
      </c>
      <c r="F315" s="21">
        <f t="shared" si="628"/>
        <v>15000</v>
      </c>
      <c r="G315" s="3">
        <f t="shared" si="629"/>
        <v>75</v>
      </c>
      <c r="H315" s="3">
        <f t="shared" si="630"/>
        <v>200</v>
      </c>
      <c r="I315" s="29">
        <v>3.2509999999999999</v>
      </c>
      <c r="J315" s="29">
        <v>1.636E-2</v>
      </c>
      <c r="K315" s="26"/>
      <c r="L315" s="9">
        <f t="shared" si="584"/>
        <v>1.3439313979999999E-4</v>
      </c>
      <c r="M315" s="22">
        <f t="shared" si="585"/>
        <v>3.7699111843077522</v>
      </c>
      <c r="N315" s="9">
        <f t="shared" si="586"/>
        <v>7.2920388753355105</v>
      </c>
      <c r="O315" s="9">
        <f t="shared" si="587"/>
        <v>19.496480528757179</v>
      </c>
      <c r="Q315" s="9">
        <f t="shared" si="631"/>
        <v>1.2566370614359172E-3</v>
      </c>
      <c r="R315" s="9">
        <f t="shared" si="632"/>
        <v>0.84823001646924412</v>
      </c>
      <c r="S315" s="9">
        <f t="shared" si="633"/>
        <v>1.060287520586555E-3</v>
      </c>
      <c r="T315" s="9">
        <f t="shared" si="612"/>
        <v>0.89936770104926755</v>
      </c>
      <c r="U315" s="23">
        <f t="shared" si="634"/>
        <v>19.257915836625202</v>
      </c>
      <c r="V315" s="9">
        <f t="shared" si="635"/>
        <v>110.30383134166053</v>
      </c>
      <c r="W315" s="9">
        <f t="shared" si="636"/>
        <v>0.66634131476664193</v>
      </c>
      <c r="X315" s="9">
        <f t="shared" si="637"/>
        <v>0.66095220850409941</v>
      </c>
      <c r="Y315" s="9">
        <f t="shared" si="638"/>
        <v>753.9822368615504</v>
      </c>
      <c r="Z315" s="9">
        <f t="shared" si="639"/>
        <v>117.84365371027603</v>
      </c>
      <c r="AA315" s="9">
        <f t="shared" si="640"/>
        <v>0.62370774908849214</v>
      </c>
      <c r="AB315" s="9">
        <f t="shared" si="641"/>
        <v>11.309733552923257</v>
      </c>
      <c r="AC315" s="9">
        <f t="shared" si="642"/>
        <v>6.4988268429190592</v>
      </c>
      <c r="AD315" s="9">
        <f t="shared" si="643"/>
        <v>118.7430214113253</v>
      </c>
      <c r="AE315" s="9">
        <f t="shared" si="644"/>
        <v>0.61898374427745384</v>
      </c>
      <c r="AH315" s="3">
        <f t="shared" si="645"/>
        <v>36.00729092836616</v>
      </c>
      <c r="AI315" s="3">
        <f t="shared" si="646"/>
        <v>50.167504656798833</v>
      </c>
      <c r="AJ315" s="3">
        <v>75000</v>
      </c>
      <c r="AK315" s="3">
        <f t="shared" si="647"/>
        <v>15000000</v>
      </c>
    </row>
    <row r="316" spans="1:38" x14ac:dyDescent="0.2">
      <c r="A316" s="2">
        <v>185</v>
      </c>
      <c r="B316" s="20">
        <v>0.04</v>
      </c>
      <c r="C316" s="1">
        <v>0.75</v>
      </c>
      <c r="D316" s="1">
        <v>12</v>
      </c>
      <c r="E316" s="1">
        <f t="shared" si="648"/>
        <v>54</v>
      </c>
      <c r="F316" s="21">
        <f t="shared" si="628"/>
        <v>15000</v>
      </c>
      <c r="G316" s="3">
        <f t="shared" si="629"/>
        <v>75</v>
      </c>
      <c r="H316" s="3">
        <f t="shared" si="630"/>
        <v>200</v>
      </c>
      <c r="I316" s="29">
        <v>2.6309999999999998</v>
      </c>
      <c r="J316" s="29">
        <v>1.5259999999999999E-2</v>
      </c>
      <c r="K316" s="26"/>
      <c r="L316" s="9">
        <f t="shared" si="584"/>
        <v>1.0322854219999998E-4</v>
      </c>
      <c r="M316" s="22">
        <f t="shared" si="585"/>
        <v>3.7699111843077522</v>
      </c>
      <c r="N316" s="9">
        <f t="shared" si="586"/>
        <v>6.9748151495255755</v>
      </c>
      <c r="O316" s="9">
        <f t="shared" si="587"/>
        <v>14.323944878270579</v>
      </c>
      <c r="Q316" s="9">
        <f t="shared" si="631"/>
        <v>1.2566370614359172E-3</v>
      </c>
      <c r="R316" s="9">
        <f t="shared" si="632"/>
        <v>0.84823001646924412</v>
      </c>
      <c r="S316" s="9">
        <f t="shared" si="633"/>
        <v>1.060287520586555E-3</v>
      </c>
      <c r="T316" s="9">
        <f t="shared" si="612"/>
        <v>0.89936770104926755</v>
      </c>
      <c r="U316" s="23">
        <f t="shared" si="634"/>
        <v>14.085380186138606</v>
      </c>
      <c r="V316" s="9">
        <f t="shared" si="635"/>
        <v>89.267726933223273</v>
      </c>
      <c r="W316" s="9">
        <f t="shared" si="636"/>
        <v>0.60492186655984537</v>
      </c>
      <c r="X316" s="9">
        <f t="shared" si="637"/>
        <v>0.59888810013264615</v>
      </c>
      <c r="Y316" s="9">
        <f t="shared" si="638"/>
        <v>753.9822368615504</v>
      </c>
      <c r="Z316" s="9">
        <f t="shared" si="639"/>
        <v>96.807549301838776</v>
      </c>
      <c r="AA316" s="9">
        <f t="shared" si="640"/>
        <v>0.55780773699406438</v>
      </c>
      <c r="AB316" s="9">
        <f t="shared" si="641"/>
        <v>11.309733552923257</v>
      </c>
      <c r="AC316" s="9">
        <f t="shared" si="642"/>
        <v>4.7746482927568596</v>
      </c>
      <c r="AD316" s="9">
        <f t="shared" si="643"/>
        <v>97.706917002888048</v>
      </c>
      <c r="AE316" s="9">
        <f t="shared" si="644"/>
        <v>0.55267325647378529</v>
      </c>
      <c r="AH316" s="3">
        <f t="shared" si="645"/>
        <v>36.00729092836616</v>
      </c>
      <c r="AI316" s="3">
        <f t="shared" si="646"/>
        <v>50.167504656798833</v>
      </c>
      <c r="AJ316" s="3">
        <v>75000</v>
      </c>
      <c r="AK316" s="3">
        <f t="shared" si="647"/>
        <v>15000000</v>
      </c>
    </row>
    <row r="317" spans="1:38" x14ac:dyDescent="0.2">
      <c r="A317" s="2">
        <v>186</v>
      </c>
      <c r="B317" s="20">
        <v>0.04</v>
      </c>
      <c r="C317" s="1">
        <v>0.75</v>
      </c>
      <c r="D317" s="1">
        <v>10</v>
      </c>
      <c r="E317" s="1">
        <f t="shared" si="648"/>
        <v>37.5</v>
      </c>
      <c r="F317" s="21">
        <f t="shared" si="628"/>
        <v>15000</v>
      </c>
      <c r="G317" s="3">
        <f t="shared" si="629"/>
        <v>75</v>
      </c>
      <c r="H317" s="3">
        <f t="shared" si="630"/>
        <v>200</v>
      </c>
      <c r="I317" s="29">
        <v>2.0739999999999998</v>
      </c>
      <c r="J317" s="29">
        <v>1.4279999999999999E-2</v>
      </c>
      <c r="K317" s="26"/>
      <c r="L317" s="9">
        <f t="shared" si="584"/>
        <v>7.5230669839999978E-5</v>
      </c>
      <c r="M317" s="22">
        <f t="shared" si="585"/>
        <v>3.7699111843077522</v>
      </c>
      <c r="N317" s="9">
        <f t="shared" si="586"/>
        <v>6.646225549545103</v>
      </c>
      <c r="O317" s="9">
        <f t="shared" si="587"/>
        <v>9.9471839432434574</v>
      </c>
      <c r="Q317" s="9">
        <f t="shared" si="631"/>
        <v>1.2566370614359172E-3</v>
      </c>
      <c r="R317" s="9">
        <f t="shared" si="632"/>
        <v>0.84823001646924412</v>
      </c>
      <c r="S317" s="9">
        <f t="shared" si="633"/>
        <v>1.060287520586555E-3</v>
      </c>
      <c r="T317" s="9">
        <f t="shared" si="612"/>
        <v>0.89936770104926755</v>
      </c>
      <c r="U317" s="23">
        <f t="shared" si="634"/>
        <v>9.7086192511114842</v>
      </c>
      <c r="V317" s="9">
        <f t="shared" si="635"/>
        <v>70.369162166288504</v>
      </c>
      <c r="W317" s="9">
        <f t="shared" si="636"/>
        <v>0.53290388638398467</v>
      </c>
      <c r="X317" s="9">
        <f t="shared" si="637"/>
        <v>0.52617894700233148</v>
      </c>
      <c r="Y317" s="9">
        <f t="shared" si="638"/>
        <v>753.9822368615504</v>
      </c>
      <c r="Z317" s="9">
        <f t="shared" si="639"/>
        <v>77.908984534904008</v>
      </c>
      <c r="AA317" s="9">
        <f t="shared" si="640"/>
        <v>0.48133087889497039</v>
      </c>
      <c r="AB317" s="9">
        <f t="shared" si="641"/>
        <v>11.309733552923257</v>
      </c>
      <c r="AC317" s="9">
        <f t="shared" si="642"/>
        <v>3.3157279810811526</v>
      </c>
      <c r="AD317" s="9">
        <f t="shared" si="643"/>
        <v>78.808352235953279</v>
      </c>
      <c r="AE317" s="9">
        <f t="shared" si="644"/>
        <v>0.47583788946283878</v>
      </c>
      <c r="AH317" s="3">
        <f t="shared" si="645"/>
        <v>36.00729092836616</v>
      </c>
      <c r="AI317" s="3">
        <f t="shared" si="646"/>
        <v>50.167504656798833</v>
      </c>
      <c r="AJ317" s="3">
        <v>75000</v>
      </c>
      <c r="AK317" s="3">
        <f t="shared" si="647"/>
        <v>15000000</v>
      </c>
    </row>
    <row r="318" spans="1:38" x14ac:dyDescent="0.2">
      <c r="A318" s="2">
        <v>187</v>
      </c>
      <c r="B318" s="20">
        <v>0.04</v>
      </c>
      <c r="C318" s="1">
        <v>0.75</v>
      </c>
      <c r="D318" s="1">
        <v>8</v>
      </c>
      <c r="E318" s="1">
        <f t="shared" si="648"/>
        <v>24</v>
      </c>
      <c r="F318" s="21">
        <f t="shared" si="628"/>
        <v>15000</v>
      </c>
      <c r="G318" s="3">
        <f t="shared" si="629"/>
        <v>75</v>
      </c>
      <c r="H318" s="3">
        <f t="shared" si="630"/>
        <v>200</v>
      </c>
      <c r="I318" s="29">
        <v>1.5589999999999999</v>
      </c>
      <c r="J318" s="29">
        <v>1.29E-2</v>
      </c>
      <c r="K318" s="26"/>
      <c r="L318" s="9">
        <f t="shared" si="584"/>
        <v>4.9343947639999998E-5</v>
      </c>
      <c r="M318" s="22">
        <f t="shared" si="585"/>
        <v>3.7699111843077522</v>
      </c>
      <c r="N318" s="9">
        <f t="shared" si="586"/>
        <v>6.485091187568389</v>
      </c>
      <c r="O318" s="9">
        <f t="shared" si="587"/>
        <v>6.3661977236758132</v>
      </c>
      <c r="Q318" s="9">
        <f t="shared" si="631"/>
        <v>1.2566370614359172E-3</v>
      </c>
      <c r="R318" s="9">
        <f t="shared" si="632"/>
        <v>0.84823001646924412</v>
      </c>
      <c r="S318" s="9">
        <f t="shared" si="633"/>
        <v>1.060287520586555E-3</v>
      </c>
      <c r="T318" s="9">
        <f t="shared" si="612"/>
        <v>0.89936770104926755</v>
      </c>
      <c r="U318" s="23">
        <f t="shared" si="634"/>
        <v>6.1276330315438381</v>
      </c>
      <c r="V318" s="9">
        <f t="shared" si="635"/>
        <v>52.895623827022071</v>
      </c>
      <c r="W318" s="9">
        <f t="shared" si="636"/>
        <v>0.45372373484967665</v>
      </c>
      <c r="X318" s="9">
        <f t="shared" si="637"/>
        <v>0.4461381871856287</v>
      </c>
      <c r="Y318" s="9">
        <f t="shared" si="638"/>
        <v>753.9822368615504</v>
      </c>
      <c r="Z318" s="9">
        <f t="shared" si="639"/>
        <v>60.435446195637574</v>
      </c>
      <c r="AA318" s="9">
        <f t="shared" si="640"/>
        <v>0.39711794171766035</v>
      </c>
      <c r="AB318" s="9">
        <f t="shared" si="641"/>
        <v>11.309733552923257</v>
      </c>
      <c r="AC318" s="9">
        <f t="shared" si="642"/>
        <v>2.1220659078919377</v>
      </c>
      <c r="AD318" s="9">
        <f t="shared" si="643"/>
        <v>61.334813896686839</v>
      </c>
      <c r="AE318" s="9">
        <f t="shared" si="644"/>
        <v>0.39129490211588336</v>
      </c>
      <c r="AH318" s="3">
        <f t="shared" si="645"/>
        <v>36.00729092836616</v>
      </c>
      <c r="AI318" s="3">
        <f t="shared" si="646"/>
        <v>50.167504656798833</v>
      </c>
      <c r="AJ318" s="3">
        <v>75000</v>
      </c>
      <c r="AK318" s="3">
        <f t="shared" si="647"/>
        <v>15000000</v>
      </c>
    </row>
    <row r="319" spans="1:38" x14ac:dyDescent="0.2">
      <c r="A319" s="2">
        <v>188</v>
      </c>
      <c r="B319" s="20">
        <v>0.04</v>
      </c>
      <c r="C319" s="1">
        <v>0.75</v>
      </c>
      <c r="D319" s="1">
        <v>6</v>
      </c>
      <c r="E319" s="1">
        <f t="shared" si="648"/>
        <v>13.5</v>
      </c>
      <c r="F319" s="21">
        <f t="shared" si="628"/>
        <v>15000</v>
      </c>
      <c r="G319" s="3">
        <f t="shared" si="629"/>
        <v>75</v>
      </c>
      <c r="H319" s="3">
        <f t="shared" si="630"/>
        <v>200</v>
      </c>
      <c r="I319" s="29">
        <v>1.1324000000000001</v>
      </c>
      <c r="J319" s="29">
        <v>1.1639999999999999E-2</v>
      </c>
      <c r="K319" s="26"/>
      <c r="L319" s="9">
        <f t="shared" si="584"/>
        <v>2.7900693872000005E-5</v>
      </c>
      <c r="M319" s="22">
        <f t="shared" si="585"/>
        <v>3.7699111843077522</v>
      </c>
      <c r="N319" s="9">
        <f t="shared" si="586"/>
        <v>6.4514524558344641</v>
      </c>
      <c r="O319" s="9">
        <f t="shared" si="587"/>
        <v>3.5809862195676447</v>
      </c>
      <c r="Q319" s="9">
        <f t="shared" si="631"/>
        <v>1.2566370614359172E-3</v>
      </c>
      <c r="R319" s="9">
        <f t="shared" si="632"/>
        <v>0.84823001646924412</v>
      </c>
      <c r="S319" s="9">
        <f t="shared" si="633"/>
        <v>1.060287520586555E-3</v>
      </c>
      <c r="T319" s="9">
        <f t="shared" si="612"/>
        <v>0.89936770104926755</v>
      </c>
      <c r="U319" s="23">
        <f t="shared" si="634"/>
        <v>3.3424215274356697</v>
      </c>
      <c r="V319" s="9">
        <f t="shared" si="635"/>
        <v>38.421426825990892</v>
      </c>
      <c r="W319" s="9">
        <f t="shared" si="636"/>
        <v>0.35136644094819697</v>
      </c>
      <c r="X319" s="9">
        <f t="shared" si="637"/>
        <v>0.34332978675485076</v>
      </c>
      <c r="Y319" s="9">
        <f t="shared" si="638"/>
        <v>753.9822368615504</v>
      </c>
      <c r="Z319" s="9">
        <f t="shared" si="639"/>
        <v>45.961249194606395</v>
      </c>
      <c r="AA319" s="9">
        <f t="shared" si="640"/>
        <v>0.29372569798612524</v>
      </c>
      <c r="AB319" s="9">
        <f t="shared" si="641"/>
        <v>11.309733552923257</v>
      </c>
      <c r="AC319" s="9">
        <f t="shared" si="642"/>
        <v>1.1936620731892149</v>
      </c>
      <c r="AD319" s="9">
        <f t="shared" si="643"/>
        <v>46.86061689565566</v>
      </c>
      <c r="AE319" s="9">
        <f t="shared" si="644"/>
        <v>0.28808839691676263</v>
      </c>
      <c r="AH319" s="3">
        <f t="shared" si="645"/>
        <v>36.00729092836616</v>
      </c>
      <c r="AI319" s="3">
        <f t="shared" si="646"/>
        <v>50.167504656798833</v>
      </c>
      <c r="AJ319" s="3">
        <v>75000</v>
      </c>
      <c r="AK319" s="3">
        <f t="shared" si="647"/>
        <v>15000000</v>
      </c>
    </row>
    <row r="320" spans="1:38" x14ac:dyDescent="0.2">
      <c r="A320" s="2">
        <v>189</v>
      </c>
      <c r="B320" s="20">
        <v>0.04</v>
      </c>
      <c r="C320" s="1">
        <v>0.75</v>
      </c>
      <c r="D320" s="1">
        <v>4</v>
      </c>
      <c r="E320" s="1">
        <f t="shared" si="648"/>
        <v>6</v>
      </c>
      <c r="F320" s="21">
        <f t="shared" si="628"/>
        <v>15000</v>
      </c>
      <c r="G320" s="3">
        <f t="shared" si="629"/>
        <v>75</v>
      </c>
      <c r="H320" s="3">
        <f t="shared" si="630"/>
        <v>200</v>
      </c>
      <c r="I320" s="29">
        <v>0.81499999999999995</v>
      </c>
      <c r="J320" s="29">
        <v>1.174E-2</v>
      </c>
      <c r="K320" s="26"/>
      <c r="L320" s="9">
        <f t="shared" si="584"/>
        <v>1.1946430519999998E-5</v>
      </c>
      <c r="M320" s="22">
        <f t="shared" si="585"/>
        <v>3.7699111843077522</v>
      </c>
      <c r="N320" s="9">
        <f t="shared" si="586"/>
        <v>6.6965609406147548</v>
      </c>
      <c r="O320" s="9">
        <f t="shared" si="587"/>
        <v>1.5915494309189533</v>
      </c>
      <c r="Q320" s="9">
        <f t="shared" si="631"/>
        <v>1.2566370614359172E-3</v>
      </c>
      <c r="R320" s="9">
        <f t="shared" si="632"/>
        <v>0.84823001646924412</v>
      </c>
      <c r="S320" s="9">
        <f t="shared" si="633"/>
        <v>1.060287520586555E-3</v>
      </c>
      <c r="T320" s="9">
        <f t="shared" si="612"/>
        <v>0.89936770104926755</v>
      </c>
      <c r="U320" s="23">
        <f t="shared" si="634"/>
        <v>1.3529847387869784</v>
      </c>
      <c r="V320" s="9">
        <f t="shared" si="635"/>
        <v>27.652298536897362</v>
      </c>
      <c r="W320" s="9">
        <f t="shared" si="636"/>
        <v>0.21698015418117972</v>
      </c>
      <c r="X320" s="9">
        <f t="shared" si="637"/>
        <v>0.21014535368957529</v>
      </c>
      <c r="Y320" s="9">
        <f t="shared" si="638"/>
        <v>753.9822368615504</v>
      </c>
      <c r="Z320" s="9">
        <f t="shared" si="639"/>
        <v>35.192120905512866</v>
      </c>
      <c r="AA320" s="9">
        <f t="shared" si="640"/>
        <v>0.17049270818628315</v>
      </c>
      <c r="AB320" s="9">
        <f t="shared" si="641"/>
        <v>11.309733552923257</v>
      </c>
      <c r="AC320" s="9">
        <f t="shared" si="642"/>
        <v>0.53051647697298443</v>
      </c>
      <c r="AD320" s="9">
        <f t="shared" si="643"/>
        <v>36.091488606562137</v>
      </c>
      <c r="AE320" s="9">
        <f t="shared" si="644"/>
        <v>0.16624418198447716</v>
      </c>
      <c r="AH320" s="3">
        <f t="shared" si="645"/>
        <v>36.00729092836616</v>
      </c>
      <c r="AI320" s="3">
        <f t="shared" si="646"/>
        <v>50.167504656798833</v>
      </c>
      <c r="AJ320" s="3">
        <v>75000</v>
      </c>
      <c r="AK320" s="3">
        <f t="shared" si="647"/>
        <v>15000000</v>
      </c>
    </row>
    <row r="321" spans="1:38" x14ac:dyDescent="0.2">
      <c r="A321" s="2"/>
      <c r="B321" s="20"/>
      <c r="C321" s="1"/>
      <c r="D321" s="1"/>
      <c r="E321" s="1"/>
      <c r="F321" s="21"/>
      <c r="G321" s="3"/>
      <c r="H321" s="3"/>
      <c r="I321" s="29"/>
      <c r="J321" s="29"/>
      <c r="K321" s="26"/>
      <c r="L321" s="9"/>
      <c r="M321" s="22"/>
      <c r="N321" s="9"/>
      <c r="O321" s="9"/>
      <c r="Q321" s="9"/>
      <c r="R321" s="9"/>
      <c r="S321" s="9"/>
      <c r="T321" s="9"/>
      <c r="U321" s="23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H321" s="3"/>
      <c r="AI321" s="3"/>
      <c r="AJ321" s="3"/>
      <c r="AK321" s="3"/>
    </row>
    <row r="322" spans="1:38" x14ac:dyDescent="0.2">
      <c r="A322" s="2" t="s">
        <v>197</v>
      </c>
      <c r="B322" s="20">
        <v>0.04</v>
      </c>
      <c r="C322" s="1">
        <v>0.75</v>
      </c>
      <c r="D322" s="1">
        <v>20</v>
      </c>
      <c r="E322" s="1">
        <f>0.5*C322*D322^2</f>
        <v>150</v>
      </c>
      <c r="F322" s="21">
        <f t="shared" ref="F322:F329" si="649">AK322/1000</f>
        <v>15000</v>
      </c>
      <c r="G322" s="3">
        <f t="shared" ref="G322:G329" si="650">AJ322/1000</f>
        <v>75</v>
      </c>
      <c r="H322" s="3">
        <f t="shared" ref="H322:H329" si="651">AK322/AJ322</f>
        <v>200</v>
      </c>
      <c r="I322" s="29">
        <v>3.6549999999999998</v>
      </c>
      <c r="J322" s="29">
        <v>1.306E-2</v>
      </c>
      <c r="K322" s="26"/>
      <c r="L322" s="9">
        <f t="shared" ref="L322:L353" si="652">IF(E322&gt;0.866,0.00001450997+0.00005026548*(I322-0.866),"")</f>
        <v>1.5470039371999998E-4</v>
      </c>
      <c r="M322" s="22">
        <f t="shared" ref="M322:M353" si="653">IF(E322&gt;0,1000*PI()*G322*B322^3/4,"")</f>
        <v>3.7699111843077522</v>
      </c>
      <c r="N322" s="9">
        <f t="shared" ref="N322:N353" si="654">IF(E322&gt;0,E322/(L322*G322*1000),"")</f>
        <v>12.928215319347542</v>
      </c>
      <c r="O322" s="9">
        <f t="shared" ref="O322:O353" si="655">IF(E322&gt;0,E322/M322,"")</f>
        <v>39.78873577297383</v>
      </c>
      <c r="Q322" s="9">
        <f t="shared" ref="Q322:Q329" si="656">PI()*B322^2/4</f>
        <v>1.2566370614359172E-3</v>
      </c>
      <c r="R322" s="9">
        <f t="shared" ref="R322:R329" si="657">9*G322*Q322</f>
        <v>0.84823001646924412</v>
      </c>
      <c r="S322" s="9">
        <f t="shared" ref="S322:S329" si="658">0.75*R322/(F322*B322)</f>
        <v>1.060287520586555E-3</v>
      </c>
      <c r="T322" s="9">
        <f t="shared" ref="T322:T329" si="659">R322*S322*1000</f>
        <v>0.89936770104926755</v>
      </c>
      <c r="U322" s="23">
        <f t="shared" ref="U322:U329" si="660">(E322-T322)/M322</f>
        <v>39.550171080841857</v>
      </c>
      <c r="V322" s="9">
        <f t="shared" ref="V322:V329" si="661">9*PI()*B322^3*I322*G322*1000/4</f>
        <v>124.01122840780351</v>
      </c>
      <c r="W322" s="9">
        <f t="shared" ref="W322:W329" si="662">E322/V322</f>
        <v>1.2095678909552767</v>
      </c>
      <c r="X322" s="9">
        <f t="shared" ref="X322:X329" si="663">E322/(V322+T322)</f>
        <v>1.2008588916610659</v>
      </c>
      <c r="Y322" s="9">
        <f t="shared" ref="Y322:Y329" si="664">1000*F322*PI()*B322^3/4</f>
        <v>753.9822368615504</v>
      </c>
      <c r="Z322" s="9">
        <f t="shared" ref="Z322:Z329" si="665">V322+$AG$2*Y322</f>
        <v>131.55105077641903</v>
      </c>
      <c r="AA322" s="9">
        <f t="shared" ref="AA322:AA329" si="666">E322/Z322</f>
        <v>1.1402417473269473</v>
      </c>
      <c r="AB322" s="9">
        <f t="shared" ref="AB322:AB329" si="667">M322+$AG$2*Y322</f>
        <v>11.309733552923257</v>
      </c>
      <c r="AC322" s="9">
        <f t="shared" ref="AC322:AC329" si="668">E322/AB322</f>
        <v>13.262911924324611</v>
      </c>
      <c r="AD322" s="9">
        <f t="shared" ref="AD322:AD329" si="669">V322+T322+$AG$2*Y322</f>
        <v>132.4504184774683</v>
      </c>
      <c r="AE322" s="9">
        <f t="shared" ref="AE322:AE329" si="670">E322/AD322</f>
        <v>1.1324992531112095</v>
      </c>
      <c r="AH322" s="3">
        <f t="shared" ref="AH322:AH329" si="671">IF(AK322&gt;0,(AK322*0.17287/2000)^0.5,"")</f>
        <v>36.00729092836616</v>
      </c>
      <c r="AI322" s="3">
        <f t="shared" ref="AI322:AI329" si="672">IF(AK322&gt;0,(AK322/2.98/2000)^0.5,"")</f>
        <v>50.167504656798833</v>
      </c>
      <c r="AJ322" s="3">
        <v>75000</v>
      </c>
      <c r="AK322" s="3">
        <f t="shared" si="647"/>
        <v>15000000</v>
      </c>
    </row>
    <row r="323" spans="1:38" x14ac:dyDescent="0.2">
      <c r="A323" s="2" t="s">
        <v>198</v>
      </c>
      <c r="B323" s="20">
        <v>0.04</v>
      </c>
      <c r="C323" s="1">
        <v>0.75</v>
      </c>
      <c r="D323" s="1">
        <v>18</v>
      </c>
      <c r="E323" s="1">
        <f t="shared" ref="E323:E329" si="673">0.5*C323*D323^2</f>
        <v>121.5</v>
      </c>
      <c r="F323" s="21">
        <f t="shared" si="649"/>
        <v>15000</v>
      </c>
      <c r="G323" s="3">
        <f t="shared" si="650"/>
        <v>75</v>
      </c>
      <c r="H323" s="3">
        <f t="shared" si="651"/>
        <v>200</v>
      </c>
      <c r="I323" s="29">
        <v>3.1459999999999999</v>
      </c>
      <c r="J323" s="29">
        <v>1.2359999999999999E-2</v>
      </c>
      <c r="K323" s="26"/>
      <c r="L323" s="9">
        <f t="shared" si="652"/>
        <v>1.2911526439999998E-4</v>
      </c>
      <c r="M323" s="22">
        <f t="shared" si="653"/>
        <v>3.7699111843077522</v>
      </c>
      <c r="N323" s="9">
        <f t="shared" si="654"/>
        <v>12.546928572141779</v>
      </c>
      <c r="O323" s="9">
        <f t="shared" si="655"/>
        <v>32.228875976108803</v>
      </c>
      <c r="Q323" s="9">
        <f t="shared" si="656"/>
        <v>1.2566370614359172E-3</v>
      </c>
      <c r="R323" s="9">
        <f t="shared" si="657"/>
        <v>0.84823001646924412</v>
      </c>
      <c r="S323" s="9">
        <f t="shared" si="658"/>
        <v>1.060287520586555E-3</v>
      </c>
      <c r="T323" s="9">
        <f t="shared" si="659"/>
        <v>0.89936770104926755</v>
      </c>
      <c r="U323" s="23">
        <f t="shared" si="660"/>
        <v>31.990311283976826</v>
      </c>
      <c r="V323" s="9">
        <f t="shared" si="661"/>
        <v>106.7412652724897</v>
      </c>
      <c r="W323" s="9">
        <f t="shared" si="662"/>
        <v>1.1382664397862825</v>
      </c>
      <c r="X323" s="9">
        <f t="shared" si="663"/>
        <v>1.128755904193429</v>
      </c>
      <c r="Y323" s="9">
        <f t="shared" si="664"/>
        <v>753.9822368615504</v>
      </c>
      <c r="Z323" s="9">
        <f t="shared" si="665"/>
        <v>114.2810876411052</v>
      </c>
      <c r="AA323" s="9">
        <f t="shared" si="666"/>
        <v>1.0631680403809725</v>
      </c>
      <c r="AB323" s="9">
        <f t="shared" si="667"/>
        <v>11.309733552923257</v>
      </c>
      <c r="AC323" s="9">
        <f t="shared" si="668"/>
        <v>10.742958658702934</v>
      </c>
      <c r="AD323" s="9">
        <f t="shared" si="669"/>
        <v>115.18045534215447</v>
      </c>
      <c r="AE323" s="9">
        <f t="shared" si="670"/>
        <v>1.0548664670500973</v>
      </c>
      <c r="AH323" s="3">
        <f t="shared" si="671"/>
        <v>36.00729092836616</v>
      </c>
      <c r="AI323" s="3">
        <f t="shared" si="672"/>
        <v>50.167504656798833</v>
      </c>
      <c r="AJ323" s="3">
        <v>75000</v>
      </c>
      <c r="AK323" s="3">
        <f t="shared" si="647"/>
        <v>15000000</v>
      </c>
    </row>
    <row r="324" spans="1:38" x14ac:dyDescent="0.2">
      <c r="A324" s="2" t="s">
        <v>199</v>
      </c>
      <c r="B324" s="20">
        <v>0.04</v>
      </c>
      <c r="C324" s="1">
        <v>0.75</v>
      </c>
      <c r="D324" s="1">
        <v>16</v>
      </c>
      <c r="E324" s="1">
        <f t="shared" si="673"/>
        <v>96</v>
      </c>
      <c r="F324" s="21">
        <f t="shared" si="649"/>
        <v>15000</v>
      </c>
      <c r="G324" s="3">
        <f t="shared" si="650"/>
        <v>75</v>
      </c>
      <c r="H324" s="3">
        <f t="shared" si="651"/>
        <v>200</v>
      </c>
      <c r="I324" s="29">
        <v>2.6789999999999998</v>
      </c>
      <c r="J324" s="29">
        <v>1.162E-2</v>
      </c>
      <c r="K324" s="26"/>
      <c r="L324" s="9">
        <f t="shared" si="652"/>
        <v>1.0564128523999998E-4</v>
      </c>
      <c r="M324" s="22">
        <f t="shared" si="653"/>
        <v>3.7699111843077522</v>
      </c>
      <c r="N324" s="9">
        <f t="shared" si="654"/>
        <v>12.116475079719509</v>
      </c>
      <c r="O324" s="9">
        <f t="shared" si="655"/>
        <v>25.464790894703253</v>
      </c>
      <c r="Q324" s="9">
        <f t="shared" si="656"/>
        <v>1.2566370614359172E-3</v>
      </c>
      <c r="R324" s="9">
        <f t="shared" si="657"/>
        <v>0.84823001646924412</v>
      </c>
      <c r="S324" s="9">
        <f t="shared" si="658"/>
        <v>1.060287520586555E-3</v>
      </c>
      <c r="T324" s="9">
        <f t="shared" si="659"/>
        <v>0.89936770104926755</v>
      </c>
      <c r="U324" s="23">
        <f t="shared" si="660"/>
        <v>25.226226202571276</v>
      </c>
      <c r="V324" s="9">
        <f t="shared" si="661"/>
        <v>90.896328564844211</v>
      </c>
      <c r="W324" s="9">
        <f t="shared" si="662"/>
        <v>1.0561482682055183</v>
      </c>
      <c r="X324" s="9">
        <f t="shared" si="663"/>
        <v>1.0458006628320398</v>
      </c>
      <c r="Y324" s="9">
        <f t="shared" si="664"/>
        <v>753.9822368615504</v>
      </c>
      <c r="Z324" s="9">
        <f t="shared" si="665"/>
        <v>98.436150933459714</v>
      </c>
      <c r="AA324" s="9">
        <f t="shared" si="666"/>
        <v>0.97525146086719205</v>
      </c>
      <c r="AB324" s="9">
        <f t="shared" si="667"/>
        <v>11.309733552923257</v>
      </c>
      <c r="AC324" s="9">
        <f t="shared" si="668"/>
        <v>8.4882636315677509</v>
      </c>
      <c r="AD324" s="9">
        <f t="shared" si="669"/>
        <v>99.335518634508986</v>
      </c>
      <c r="AE324" s="9">
        <f t="shared" si="670"/>
        <v>0.96642169205577355</v>
      </c>
      <c r="AH324" s="3">
        <f t="shared" si="671"/>
        <v>36.00729092836616</v>
      </c>
      <c r="AI324" s="3">
        <f t="shared" si="672"/>
        <v>50.167504656798833</v>
      </c>
      <c r="AJ324" s="3">
        <v>75000</v>
      </c>
      <c r="AK324" s="3">
        <f t="shared" si="647"/>
        <v>15000000</v>
      </c>
    </row>
    <row r="325" spans="1:38" x14ac:dyDescent="0.2">
      <c r="A325" s="2" t="s">
        <v>200</v>
      </c>
      <c r="B325" s="20">
        <v>0.04</v>
      </c>
      <c r="C325" s="1">
        <v>0.75</v>
      </c>
      <c r="D325" s="1">
        <v>14</v>
      </c>
      <c r="E325" s="1">
        <f t="shared" si="673"/>
        <v>73.5</v>
      </c>
      <c r="F325" s="21">
        <f t="shared" si="649"/>
        <v>15000</v>
      </c>
      <c r="G325" s="3">
        <f t="shared" si="650"/>
        <v>75</v>
      </c>
      <c r="H325" s="3">
        <f t="shared" si="651"/>
        <v>200</v>
      </c>
      <c r="I325" s="29">
        <v>2.2360000000000002</v>
      </c>
      <c r="J325" s="29">
        <v>1.0999999999999999E-2</v>
      </c>
      <c r="K325" s="26"/>
      <c r="L325" s="9">
        <f t="shared" si="652"/>
        <v>8.3373677600000011E-5</v>
      </c>
      <c r="M325" s="22">
        <f t="shared" si="653"/>
        <v>3.7699111843077522</v>
      </c>
      <c r="N325" s="9">
        <f t="shared" si="654"/>
        <v>11.754309372098515</v>
      </c>
      <c r="O325" s="9">
        <f t="shared" si="655"/>
        <v>19.496480528757179</v>
      </c>
      <c r="Q325" s="9">
        <f t="shared" si="656"/>
        <v>1.2566370614359172E-3</v>
      </c>
      <c r="R325" s="9">
        <f t="shared" si="657"/>
        <v>0.84823001646924412</v>
      </c>
      <c r="S325" s="9">
        <f t="shared" si="658"/>
        <v>1.060287520586555E-3</v>
      </c>
      <c r="T325" s="9">
        <f t="shared" si="659"/>
        <v>0.89936770104926755</v>
      </c>
      <c r="U325" s="23">
        <f t="shared" si="660"/>
        <v>19.257915836625202</v>
      </c>
      <c r="V325" s="9">
        <f t="shared" si="661"/>
        <v>75.865692673009221</v>
      </c>
      <c r="W325" s="9">
        <f t="shared" si="662"/>
        <v>0.96881735881321673</v>
      </c>
      <c r="X325" s="9">
        <f t="shared" si="663"/>
        <v>0.9574668428820533</v>
      </c>
      <c r="Y325" s="9">
        <f t="shared" si="664"/>
        <v>753.9822368615504</v>
      </c>
      <c r="Z325" s="9">
        <f t="shared" si="665"/>
        <v>83.405515041624724</v>
      </c>
      <c r="AA325" s="9">
        <f t="shared" si="666"/>
        <v>0.88123668996371241</v>
      </c>
      <c r="AB325" s="9">
        <f t="shared" si="667"/>
        <v>11.309733552923257</v>
      </c>
      <c r="AC325" s="9">
        <f t="shared" si="668"/>
        <v>6.4988268429190592</v>
      </c>
      <c r="AD325" s="9">
        <f t="shared" si="669"/>
        <v>84.304882742673996</v>
      </c>
      <c r="AE325" s="9">
        <f t="shared" si="670"/>
        <v>0.87183562338074738</v>
      </c>
      <c r="AH325" s="3">
        <f t="shared" si="671"/>
        <v>36.00729092836616</v>
      </c>
      <c r="AI325" s="3">
        <f t="shared" si="672"/>
        <v>50.167504656798833</v>
      </c>
      <c r="AJ325" s="3">
        <v>75000</v>
      </c>
      <c r="AK325" s="3">
        <f t="shared" si="647"/>
        <v>15000000</v>
      </c>
    </row>
    <row r="326" spans="1:38" x14ac:dyDescent="0.2">
      <c r="A326" s="2" t="s">
        <v>201</v>
      </c>
      <c r="B326" s="20">
        <v>0.04</v>
      </c>
      <c r="C326" s="1">
        <v>0.75</v>
      </c>
      <c r="D326" s="1">
        <v>12</v>
      </c>
      <c r="E326" s="1">
        <f t="shared" si="673"/>
        <v>54</v>
      </c>
      <c r="F326" s="21">
        <f t="shared" si="649"/>
        <v>15000</v>
      </c>
      <c r="G326" s="3">
        <f t="shared" si="650"/>
        <v>75</v>
      </c>
      <c r="H326" s="3">
        <f t="shared" si="651"/>
        <v>200</v>
      </c>
      <c r="I326" s="29">
        <v>1.8320000000000001</v>
      </c>
      <c r="J326" s="29">
        <v>1.03E-2</v>
      </c>
      <c r="K326" s="26"/>
      <c r="L326" s="9">
        <f t="shared" si="652"/>
        <v>6.3066423680000001E-5</v>
      </c>
      <c r="M326" s="22">
        <f t="shared" si="653"/>
        <v>3.7699111843077522</v>
      </c>
      <c r="N326" s="9">
        <f t="shared" si="654"/>
        <v>11.416534472499837</v>
      </c>
      <c r="O326" s="9">
        <f t="shared" si="655"/>
        <v>14.323944878270579</v>
      </c>
      <c r="Q326" s="9">
        <f t="shared" si="656"/>
        <v>1.2566370614359172E-3</v>
      </c>
      <c r="R326" s="9">
        <f t="shared" si="657"/>
        <v>0.84823001646924412</v>
      </c>
      <c r="S326" s="9">
        <f t="shared" si="658"/>
        <v>1.060287520586555E-3</v>
      </c>
      <c r="T326" s="9">
        <f t="shared" si="659"/>
        <v>0.89936770104926755</v>
      </c>
      <c r="U326" s="23">
        <f t="shared" si="660"/>
        <v>14.085380186138606</v>
      </c>
      <c r="V326" s="9">
        <f t="shared" si="661"/>
        <v>62.158295606866226</v>
      </c>
      <c r="W326" s="9">
        <f t="shared" si="662"/>
        <v>0.86874968936624075</v>
      </c>
      <c r="X326" s="9">
        <f t="shared" si="663"/>
        <v>0.85635903976196814</v>
      </c>
      <c r="Y326" s="9">
        <f t="shared" si="664"/>
        <v>753.9822368615504</v>
      </c>
      <c r="Z326" s="9">
        <f t="shared" si="665"/>
        <v>69.698117975481736</v>
      </c>
      <c r="AA326" s="9">
        <f t="shared" si="666"/>
        <v>0.77476984412973693</v>
      </c>
      <c r="AB326" s="9">
        <f t="shared" si="667"/>
        <v>11.309733552923257</v>
      </c>
      <c r="AC326" s="9">
        <f t="shared" si="668"/>
        <v>4.7746482927568596</v>
      </c>
      <c r="AD326" s="9">
        <f t="shared" si="669"/>
        <v>70.597485676530994</v>
      </c>
      <c r="AE326" s="9">
        <f t="shared" si="670"/>
        <v>0.7648997621164777</v>
      </c>
      <c r="AH326" s="3">
        <f t="shared" si="671"/>
        <v>36.00729092836616</v>
      </c>
      <c r="AI326" s="3">
        <f t="shared" si="672"/>
        <v>50.167504656798833</v>
      </c>
      <c r="AJ326" s="3">
        <v>75000</v>
      </c>
      <c r="AK326" s="3">
        <f t="shared" si="647"/>
        <v>15000000</v>
      </c>
    </row>
    <row r="327" spans="1:38" x14ac:dyDescent="0.2">
      <c r="A327" s="2" t="s">
        <v>202</v>
      </c>
      <c r="B327" s="20">
        <v>0.04</v>
      </c>
      <c r="C327" s="1">
        <v>0.75</v>
      </c>
      <c r="D327" s="1">
        <v>10</v>
      </c>
      <c r="E327" s="1">
        <f t="shared" si="673"/>
        <v>37.5</v>
      </c>
      <c r="F327" s="21">
        <f t="shared" si="649"/>
        <v>15000</v>
      </c>
      <c r="G327" s="3">
        <f t="shared" si="650"/>
        <v>75</v>
      </c>
      <c r="H327" s="3">
        <f t="shared" si="651"/>
        <v>200</v>
      </c>
      <c r="I327" s="29">
        <v>1.4570000000000001</v>
      </c>
      <c r="J327" s="29">
        <v>9.5200000000000007E-3</v>
      </c>
      <c r="K327" s="26"/>
      <c r="L327" s="9">
        <f t="shared" si="652"/>
        <v>4.4216868680000001E-5</v>
      </c>
      <c r="M327" s="22">
        <f t="shared" si="653"/>
        <v>3.7699111843077522</v>
      </c>
      <c r="N327" s="9">
        <f t="shared" si="654"/>
        <v>11.307901597884022</v>
      </c>
      <c r="O327" s="9">
        <f t="shared" si="655"/>
        <v>9.9471839432434574</v>
      </c>
      <c r="Q327" s="9">
        <f t="shared" si="656"/>
        <v>1.2566370614359172E-3</v>
      </c>
      <c r="R327" s="9">
        <f t="shared" si="657"/>
        <v>0.84823001646924412</v>
      </c>
      <c r="S327" s="9">
        <f t="shared" si="658"/>
        <v>1.060287520586555E-3</v>
      </c>
      <c r="T327" s="9">
        <f t="shared" si="659"/>
        <v>0.89936770104926755</v>
      </c>
      <c r="U327" s="23">
        <f t="shared" si="660"/>
        <v>9.7086192511114842</v>
      </c>
      <c r="V327" s="9">
        <f t="shared" si="661"/>
        <v>49.434845359827563</v>
      </c>
      <c r="W327" s="9">
        <f t="shared" si="662"/>
        <v>0.75857423497624155</v>
      </c>
      <c r="X327" s="9">
        <f t="shared" si="663"/>
        <v>0.74502009109878287</v>
      </c>
      <c r="Y327" s="9">
        <f t="shared" si="664"/>
        <v>753.9822368615504</v>
      </c>
      <c r="Z327" s="9">
        <f t="shared" si="665"/>
        <v>56.974667728443066</v>
      </c>
      <c r="AA327" s="9">
        <f t="shared" si="666"/>
        <v>0.65818725224928576</v>
      </c>
      <c r="AB327" s="9">
        <f t="shared" si="667"/>
        <v>11.309733552923257</v>
      </c>
      <c r="AC327" s="9">
        <f t="shared" si="668"/>
        <v>3.3157279810811526</v>
      </c>
      <c r="AD327" s="9">
        <f t="shared" si="669"/>
        <v>57.874035429492331</v>
      </c>
      <c r="AE327" s="9">
        <f t="shared" si="670"/>
        <v>0.64795896331932956</v>
      </c>
      <c r="AH327" s="3">
        <f t="shared" si="671"/>
        <v>36.00729092836616</v>
      </c>
      <c r="AI327" s="3">
        <f t="shared" si="672"/>
        <v>50.167504656798833</v>
      </c>
      <c r="AJ327" s="3">
        <v>75000</v>
      </c>
      <c r="AK327" s="3">
        <f t="shared" si="647"/>
        <v>15000000</v>
      </c>
    </row>
    <row r="328" spans="1:38" x14ac:dyDescent="0.2">
      <c r="A328" s="2" t="s">
        <v>203</v>
      </c>
      <c r="B328" s="20">
        <v>0.04</v>
      </c>
      <c r="C328" s="1">
        <v>0.75</v>
      </c>
      <c r="D328" s="1">
        <v>8</v>
      </c>
      <c r="E328" s="1">
        <f t="shared" si="673"/>
        <v>24</v>
      </c>
      <c r="F328" s="21">
        <f t="shared" si="649"/>
        <v>15000</v>
      </c>
      <c r="G328" s="3">
        <f t="shared" si="650"/>
        <v>75</v>
      </c>
      <c r="H328" s="3">
        <f t="shared" si="651"/>
        <v>200</v>
      </c>
      <c r="I328" s="29">
        <v>1.143</v>
      </c>
      <c r="J328" s="29">
        <v>8.8199999999999997E-3</v>
      </c>
      <c r="K328" s="26"/>
      <c r="L328" s="9">
        <f t="shared" si="652"/>
        <v>2.8433507960000001E-5</v>
      </c>
      <c r="M328" s="22">
        <f t="shared" si="653"/>
        <v>3.7699111843077522</v>
      </c>
      <c r="N328" s="9">
        <f t="shared" si="654"/>
        <v>11.254327128758545</v>
      </c>
      <c r="O328" s="9">
        <f t="shared" si="655"/>
        <v>6.3661977236758132</v>
      </c>
      <c r="Q328" s="9">
        <f t="shared" si="656"/>
        <v>1.2566370614359172E-3</v>
      </c>
      <c r="R328" s="9">
        <f t="shared" si="657"/>
        <v>0.84823001646924412</v>
      </c>
      <c r="S328" s="9">
        <f t="shared" si="658"/>
        <v>1.060287520586555E-3</v>
      </c>
      <c r="T328" s="9">
        <f t="shared" si="659"/>
        <v>0.89936770104926755</v>
      </c>
      <c r="U328" s="23">
        <f t="shared" si="660"/>
        <v>6.1276330315438381</v>
      </c>
      <c r="V328" s="9">
        <f t="shared" si="661"/>
        <v>38.781076352973848</v>
      </c>
      <c r="W328" s="9">
        <f t="shared" si="662"/>
        <v>0.61885853248525446</v>
      </c>
      <c r="X328" s="9">
        <f t="shared" si="663"/>
        <v>0.60483194107719906</v>
      </c>
      <c r="Y328" s="9">
        <f t="shared" si="664"/>
        <v>753.9822368615504</v>
      </c>
      <c r="Z328" s="9">
        <f t="shared" si="665"/>
        <v>46.320898721589352</v>
      </c>
      <c r="AA328" s="9">
        <f t="shared" si="666"/>
        <v>0.51812466213687747</v>
      </c>
      <c r="AB328" s="9">
        <f t="shared" si="667"/>
        <v>11.309733552923257</v>
      </c>
      <c r="AC328" s="9">
        <f t="shared" si="668"/>
        <v>2.1220659078919377</v>
      </c>
      <c r="AD328" s="9">
        <f t="shared" si="669"/>
        <v>47.220266422638616</v>
      </c>
      <c r="AE328" s="9">
        <f t="shared" si="670"/>
        <v>0.50825634453628965</v>
      </c>
      <c r="AH328" s="3">
        <f t="shared" si="671"/>
        <v>36.00729092836616</v>
      </c>
      <c r="AI328" s="3">
        <f t="shared" si="672"/>
        <v>50.167504656798833</v>
      </c>
      <c r="AJ328" s="3">
        <v>75000</v>
      </c>
      <c r="AK328" s="3">
        <f t="shared" si="647"/>
        <v>15000000</v>
      </c>
    </row>
    <row r="329" spans="1:38" x14ac:dyDescent="0.2">
      <c r="A329" s="2" t="s">
        <v>204</v>
      </c>
      <c r="B329" s="20">
        <v>0.04</v>
      </c>
      <c r="C329" s="1">
        <v>0.75</v>
      </c>
      <c r="D329" s="1">
        <v>6</v>
      </c>
      <c r="E329" s="1">
        <f t="shared" si="673"/>
        <v>13.5</v>
      </c>
      <c r="F329" s="21">
        <f t="shared" si="649"/>
        <v>15000</v>
      </c>
      <c r="G329" s="3">
        <f t="shared" si="650"/>
        <v>75</v>
      </c>
      <c r="H329" s="3">
        <f t="shared" si="651"/>
        <v>200</v>
      </c>
      <c r="I329" s="29">
        <v>0.9</v>
      </c>
      <c r="J329" s="29">
        <v>8.7200000000000003E-3</v>
      </c>
      <c r="K329" s="26"/>
      <c r="L329" s="9">
        <f t="shared" si="652"/>
        <v>1.6218996320000002E-5</v>
      </c>
      <c r="M329" s="22">
        <f t="shared" si="653"/>
        <v>3.7699111843077522</v>
      </c>
      <c r="N329" s="9">
        <f t="shared" si="654"/>
        <v>11.09809734515064</v>
      </c>
      <c r="O329" s="9">
        <f t="shared" si="655"/>
        <v>3.5809862195676447</v>
      </c>
      <c r="Q329" s="9">
        <f t="shared" si="656"/>
        <v>1.2566370614359172E-3</v>
      </c>
      <c r="R329" s="9">
        <f t="shared" si="657"/>
        <v>0.84823001646924412</v>
      </c>
      <c r="S329" s="9">
        <f t="shared" si="658"/>
        <v>1.060287520586555E-3</v>
      </c>
      <c r="T329" s="9">
        <f t="shared" si="659"/>
        <v>0.89936770104926755</v>
      </c>
      <c r="U329" s="23">
        <f t="shared" si="660"/>
        <v>3.3424215274356697</v>
      </c>
      <c r="V329" s="9">
        <f t="shared" si="661"/>
        <v>30.536280592892794</v>
      </c>
      <c r="W329" s="9">
        <f t="shared" si="662"/>
        <v>0.44209706414415367</v>
      </c>
      <c r="X329" s="9">
        <f t="shared" si="663"/>
        <v>0.42944875428580148</v>
      </c>
      <c r="Y329" s="9">
        <f t="shared" si="664"/>
        <v>753.9822368615504</v>
      </c>
      <c r="Z329" s="9">
        <f t="shared" si="665"/>
        <v>38.076102961508298</v>
      </c>
      <c r="AA329" s="9">
        <f t="shared" si="666"/>
        <v>0.35455309104630145</v>
      </c>
      <c r="AB329" s="9">
        <f t="shared" si="667"/>
        <v>11.309733552923257</v>
      </c>
      <c r="AC329" s="9">
        <f t="shared" si="668"/>
        <v>1.1936620731892149</v>
      </c>
      <c r="AD329" s="9">
        <f t="shared" si="669"/>
        <v>38.975470662557569</v>
      </c>
      <c r="AE329" s="9">
        <f t="shared" si="670"/>
        <v>0.34637169918691957</v>
      </c>
      <c r="AH329" s="3">
        <f t="shared" si="671"/>
        <v>36.00729092836616</v>
      </c>
      <c r="AI329" s="3">
        <f t="shared" si="672"/>
        <v>50.167504656798833</v>
      </c>
      <c r="AJ329" s="3">
        <v>75000</v>
      </c>
      <c r="AK329" s="3">
        <f t="shared" si="647"/>
        <v>15000000</v>
      </c>
    </row>
    <row r="330" spans="1:38" x14ac:dyDescent="0.2">
      <c r="A330" s="6"/>
      <c r="B330" s="6"/>
      <c r="C330" s="6"/>
      <c r="D330" s="6"/>
      <c r="E330" s="6"/>
      <c r="F330" s="6"/>
      <c r="G330" s="6"/>
      <c r="H330" s="6"/>
      <c r="I330" s="29"/>
      <c r="L330" s="9" t="str">
        <f t="shared" si="652"/>
        <v/>
      </c>
      <c r="M330" s="22" t="str">
        <f t="shared" si="653"/>
        <v/>
      </c>
      <c r="N330" s="9" t="str">
        <f t="shared" si="654"/>
        <v/>
      </c>
      <c r="O330" s="9" t="str">
        <f t="shared" si="655"/>
        <v/>
      </c>
      <c r="Q330" s="9"/>
      <c r="R330" s="9"/>
      <c r="S330" s="9"/>
      <c r="T330" s="9"/>
      <c r="U330" s="23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I330" s="9"/>
      <c r="AJ330" s="3"/>
      <c r="AK330" s="3"/>
      <c r="AL330" s="9" t="str">
        <f>IF(J330&gt;0,D330/#REF!/J330,"")</f>
        <v/>
      </c>
    </row>
    <row r="331" spans="1:38" x14ac:dyDescent="0.2">
      <c r="A331" s="6" t="s">
        <v>37</v>
      </c>
      <c r="B331" s="6" t="s">
        <v>19</v>
      </c>
      <c r="C331" s="6" t="s">
        <v>20</v>
      </c>
      <c r="D331" s="6" t="s">
        <v>1</v>
      </c>
      <c r="E331" s="6"/>
      <c r="F331" s="6" t="s">
        <v>38</v>
      </c>
      <c r="G331" s="6" t="s">
        <v>4</v>
      </c>
      <c r="H331" s="6" t="s">
        <v>34</v>
      </c>
      <c r="I331" s="29" t="s">
        <v>5</v>
      </c>
      <c r="L331" s="9" t="str">
        <f t="shared" si="652"/>
        <v/>
      </c>
      <c r="M331" s="22" t="str">
        <f t="shared" si="653"/>
        <v/>
      </c>
      <c r="N331" s="9" t="str">
        <f t="shared" si="654"/>
        <v/>
      </c>
      <c r="O331" s="9" t="str">
        <f t="shared" si="655"/>
        <v/>
      </c>
      <c r="Q331" s="9"/>
      <c r="R331" s="9"/>
      <c r="S331" s="9"/>
      <c r="T331" s="9"/>
      <c r="U331" s="23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I331" s="9"/>
      <c r="AJ331" s="3"/>
      <c r="AK331" s="3"/>
      <c r="AL331" s="9" t="str">
        <f>IF(J331&gt;0,D331/#REF!/J331,"")</f>
        <v/>
      </c>
    </row>
    <row r="332" spans="1:38" x14ac:dyDescent="0.2">
      <c r="A332" s="6"/>
      <c r="B332" s="6"/>
      <c r="C332" s="6"/>
      <c r="D332" s="6"/>
      <c r="E332" s="6"/>
      <c r="F332" s="11" t="s">
        <v>17</v>
      </c>
      <c r="G332" s="6"/>
      <c r="H332" s="6"/>
      <c r="I332" s="29"/>
      <c r="L332" s="9" t="str">
        <f t="shared" si="652"/>
        <v/>
      </c>
      <c r="M332" s="22" t="str">
        <f t="shared" si="653"/>
        <v/>
      </c>
      <c r="N332" s="9" t="str">
        <f t="shared" si="654"/>
        <v/>
      </c>
      <c r="O332" s="9" t="str">
        <f t="shared" si="655"/>
        <v/>
      </c>
      <c r="Q332" s="9"/>
      <c r="R332" s="9"/>
      <c r="S332" s="9"/>
      <c r="T332" s="9"/>
      <c r="U332" s="23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I332" s="9"/>
      <c r="AJ332" s="3"/>
      <c r="AK332" s="3"/>
      <c r="AL332" s="9" t="str">
        <f>IF(J332&gt;0,D332/#REF!/J332,"")</f>
        <v/>
      </c>
    </row>
    <row r="333" spans="1:38" x14ac:dyDescent="0.2">
      <c r="A333" s="2" t="s">
        <v>61</v>
      </c>
      <c r="B333" s="20">
        <v>0.04</v>
      </c>
      <c r="C333" s="1">
        <v>0.75</v>
      </c>
      <c r="D333" s="1">
        <v>20</v>
      </c>
      <c r="E333" s="1">
        <f>0.5*C333*D333^2</f>
        <v>150</v>
      </c>
      <c r="F333" s="21">
        <f t="shared" ref="F333:F341" si="674">AK333/1000</f>
        <v>15000</v>
      </c>
      <c r="G333" s="3">
        <f t="shared" ref="G333:G341" si="675">AJ333/1000</f>
        <v>75</v>
      </c>
      <c r="H333" s="3">
        <f t="shared" ref="H333:H341" si="676">AK333/AJ333</f>
        <v>200</v>
      </c>
      <c r="I333" s="29">
        <v>5.22</v>
      </c>
      <c r="J333" s="29">
        <v>1.9279999999999999E-2</v>
      </c>
      <c r="K333" s="26"/>
      <c r="L333" s="9">
        <f t="shared" si="652"/>
        <v>2.3336586992000002E-4</v>
      </c>
      <c r="M333" s="22">
        <f t="shared" si="653"/>
        <v>3.7699111843077522</v>
      </c>
      <c r="N333" s="9">
        <f t="shared" si="654"/>
        <v>8.5702335165190107</v>
      </c>
      <c r="O333" s="9">
        <f t="shared" si="655"/>
        <v>39.78873577297383</v>
      </c>
      <c r="Q333" s="9">
        <f t="shared" ref="Q333:Q341" si="677">PI()*B333^2/4</f>
        <v>1.2566370614359172E-3</v>
      </c>
      <c r="R333" s="9">
        <f t="shared" ref="R333:R341" si="678">9*G333*Q333</f>
        <v>0.84823001646924412</v>
      </c>
      <c r="S333" s="9">
        <f t="shared" ref="S333:S341" si="679">0.75*R333/(F333*B333)</f>
        <v>1.060287520586555E-3</v>
      </c>
      <c r="T333" s="9">
        <f t="shared" si="612"/>
        <v>0.89936770104926755</v>
      </c>
      <c r="U333" s="23">
        <f t="shared" ref="U333:U341" si="680">(E333-T333)/M333</f>
        <v>39.550171080841857</v>
      </c>
      <c r="V333" s="9">
        <f t="shared" ref="V333:V341" si="681">9*PI()*B333^3*I333*G333*1000/4</f>
        <v>177.1104274387782</v>
      </c>
      <c r="W333" s="9">
        <f t="shared" ref="W333:W341" si="682">E333/V333</f>
        <v>0.84692924165546679</v>
      </c>
      <c r="X333" s="9">
        <f t="shared" ref="X333:X341" si="683">E333/(V333+T333)</f>
        <v>0.84265025911733871</v>
      </c>
      <c r="Y333" s="9">
        <f t="shared" ref="Y333:Y341" si="684">1000*F333*PI()*B333^3/4</f>
        <v>753.9822368615504</v>
      </c>
      <c r="Z333" s="9">
        <f t="shared" ref="Z333:Z341" si="685">V333+$AG$2*Y333</f>
        <v>184.65024980739372</v>
      </c>
      <c r="AA333" s="9">
        <f t="shared" ref="AA333:AA341" si="686">E333/Z333</f>
        <v>0.81234658581000052</v>
      </c>
      <c r="AB333" s="9">
        <f t="shared" ref="AB333:AB341" si="687">M333+$AG$2*Y333</f>
        <v>11.309733552923257</v>
      </c>
      <c r="AC333" s="9">
        <f t="shared" ref="AC333:AC341" si="688">E333/AB333</f>
        <v>13.262911924324611</v>
      </c>
      <c r="AD333" s="9">
        <f t="shared" ref="AD333:AD341" si="689">V333+T333+$AG$2*Y333</f>
        <v>185.54961750844299</v>
      </c>
      <c r="AE333" s="9">
        <f t="shared" ref="AE333:AE341" si="690">E333/AD333</f>
        <v>0.8084091037976654</v>
      </c>
      <c r="AH333" s="3">
        <f t="shared" ref="AH333:AH341" si="691">IF(AK333&gt;0,(AK333*0.17287/2000)^0.5,"")</f>
        <v>36.00729092836616</v>
      </c>
      <c r="AI333" s="3">
        <f t="shared" ref="AI333:AI341" si="692">IF(AK333&gt;0,(AK333/2.98/2000)^0.5,"")</f>
        <v>50.167504656798833</v>
      </c>
      <c r="AJ333" s="3">
        <v>75000</v>
      </c>
      <c r="AK333" s="3">
        <f t="shared" ref="AK333:AK341" si="693">IF(AJ333&gt;0,200*AJ333,"")</f>
        <v>15000000</v>
      </c>
    </row>
    <row r="334" spans="1:38" x14ac:dyDescent="0.2">
      <c r="A334" s="2" t="s">
        <v>62</v>
      </c>
      <c r="B334" s="20">
        <v>0.04</v>
      </c>
      <c r="C334" s="1">
        <v>0.75</v>
      </c>
      <c r="D334" s="1">
        <v>18</v>
      </c>
      <c r="E334" s="1">
        <f t="shared" ref="E334:E341" si="694">0.5*C334*D334^2</f>
        <v>121.5</v>
      </c>
      <c r="F334" s="21">
        <f t="shared" si="674"/>
        <v>15000</v>
      </c>
      <c r="G334" s="3">
        <f t="shared" si="675"/>
        <v>75</v>
      </c>
      <c r="H334" s="3">
        <f t="shared" si="676"/>
        <v>200</v>
      </c>
      <c r="I334" s="29">
        <v>4.42</v>
      </c>
      <c r="J334" s="29">
        <v>1.7919999999999998E-2</v>
      </c>
      <c r="K334" s="26"/>
      <c r="L334" s="9">
        <f t="shared" si="652"/>
        <v>1.9315348592000001E-4</v>
      </c>
      <c r="M334" s="22">
        <f t="shared" si="653"/>
        <v>3.7699111843077522</v>
      </c>
      <c r="N334" s="9">
        <f t="shared" si="654"/>
        <v>8.3871124162417079</v>
      </c>
      <c r="O334" s="9">
        <f t="shared" si="655"/>
        <v>32.228875976108803</v>
      </c>
      <c r="Q334" s="9">
        <f t="shared" si="677"/>
        <v>1.2566370614359172E-3</v>
      </c>
      <c r="R334" s="9">
        <f t="shared" si="678"/>
        <v>0.84823001646924412</v>
      </c>
      <c r="S334" s="9">
        <f t="shared" si="679"/>
        <v>1.060287520586555E-3</v>
      </c>
      <c r="T334" s="9">
        <f t="shared" si="612"/>
        <v>0.89936770104926755</v>
      </c>
      <c r="U334" s="23">
        <f t="shared" si="680"/>
        <v>31.990311283976826</v>
      </c>
      <c r="V334" s="9">
        <f t="shared" si="681"/>
        <v>149.9670669117624</v>
      </c>
      <c r="W334" s="9">
        <f t="shared" si="682"/>
        <v>0.81017787773023631</v>
      </c>
      <c r="X334" s="9">
        <f t="shared" si="683"/>
        <v>0.80534812340346873</v>
      </c>
      <c r="Y334" s="9">
        <f t="shared" si="684"/>
        <v>753.9822368615504</v>
      </c>
      <c r="Z334" s="9">
        <f t="shared" si="685"/>
        <v>157.50688928037792</v>
      </c>
      <c r="AA334" s="9">
        <f t="shared" si="686"/>
        <v>0.77139482949039728</v>
      </c>
      <c r="AB334" s="9">
        <f t="shared" si="687"/>
        <v>11.309733552923257</v>
      </c>
      <c r="AC334" s="9">
        <f t="shared" si="688"/>
        <v>10.742958658702934</v>
      </c>
      <c r="AD334" s="9">
        <f t="shared" si="689"/>
        <v>158.40625698142719</v>
      </c>
      <c r="AE334" s="9">
        <f t="shared" si="690"/>
        <v>0.76701515656825114</v>
      </c>
      <c r="AH334" s="3">
        <f t="shared" si="691"/>
        <v>36.00729092836616</v>
      </c>
      <c r="AI334" s="3">
        <f t="shared" si="692"/>
        <v>50.167504656798833</v>
      </c>
      <c r="AJ334" s="3">
        <v>75000</v>
      </c>
      <c r="AK334" s="3">
        <f t="shared" si="693"/>
        <v>15000000</v>
      </c>
    </row>
    <row r="335" spans="1:38" x14ac:dyDescent="0.2">
      <c r="A335" s="2" t="s">
        <v>63</v>
      </c>
      <c r="B335" s="20">
        <v>0.04</v>
      </c>
      <c r="C335" s="1">
        <v>0.75</v>
      </c>
      <c r="D335" s="1">
        <v>16</v>
      </c>
      <c r="E335" s="1">
        <f t="shared" si="694"/>
        <v>96</v>
      </c>
      <c r="F335" s="21">
        <f t="shared" si="674"/>
        <v>15000</v>
      </c>
      <c r="G335" s="3">
        <f t="shared" si="675"/>
        <v>75</v>
      </c>
      <c r="H335" s="3">
        <f t="shared" si="676"/>
        <v>200</v>
      </c>
      <c r="I335" s="29">
        <v>3.6715</v>
      </c>
      <c r="J335" s="29">
        <v>1.6580000000000001E-2</v>
      </c>
      <c r="K335" s="26"/>
      <c r="L335" s="9">
        <f t="shared" si="652"/>
        <v>1.5552977414E-4</v>
      </c>
      <c r="M335" s="22">
        <f t="shared" si="653"/>
        <v>3.7699111843077522</v>
      </c>
      <c r="N335" s="9">
        <f t="shared" si="654"/>
        <v>8.2299354389070807</v>
      </c>
      <c r="O335" s="9">
        <f t="shared" si="655"/>
        <v>25.464790894703253</v>
      </c>
      <c r="Q335" s="9">
        <f t="shared" si="677"/>
        <v>1.2566370614359172E-3</v>
      </c>
      <c r="R335" s="9">
        <f t="shared" si="678"/>
        <v>0.84823001646924412</v>
      </c>
      <c r="S335" s="9">
        <f t="shared" si="679"/>
        <v>1.060287520586555E-3</v>
      </c>
      <c r="T335" s="9">
        <f t="shared" si="612"/>
        <v>0.89936770104926755</v>
      </c>
      <c r="U335" s="23">
        <f t="shared" si="680"/>
        <v>25.226226202571276</v>
      </c>
      <c r="V335" s="9">
        <f t="shared" si="681"/>
        <v>124.57106021867321</v>
      </c>
      <c r="W335" s="9">
        <f t="shared" si="682"/>
        <v>0.77064448059991375</v>
      </c>
      <c r="X335" s="9">
        <f t="shared" si="683"/>
        <v>0.76512052753515736</v>
      </c>
      <c r="Y335" s="9">
        <f t="shared" si="684"/>
        <v>753.9822368615504</v>
      </c>
      <c r="Z335" s="9">
        <f t="shared" si="685"/>
        <v>132.11088258728873</v>
      </c>
      <c r="AA335" s="9">
        <f t="shared" si="686"/>
        <v>0.72666231668364312</v>
      </c>
      <c r="AB335" s="9">
        <f t="shared" si="687"/>
        <v>11.309733552923257</v>
      </c>
      <c r="AC335" s="9">
        <f t="shared" si="688"/>
        <v>8.4882636315677509</v>
      </c>
      <c r="AD335" s="9">
        <f t="shared" si="689"/>
        <v>133.010250288338</v>
      </c>
      <c r="AE335" s="9">
        <f t="shared" si="690"/>
        <v>0.72174888620908817</v>
      </c>
      <c r="AH335" s="3">
        <f t="shared" si="691"/>
        <v>36.00729092836616</v>
      </c>
      <c r="AI335" s="3">
        <f t="shared" si="692"/>
        <v>50.167504656798833</v>
      </c>
      <c r="AJ335" s="3">
        <v>75000</v>
      </c>
      <c r="AK335" s="3">
        <f t="shared" si="693"/>
        <v>15000000</v>
      </c>
    </row>
    <row r="336" spans="1:38" x14ac:dyDescent="0.2">
      <c r="A336" s="2" t="s">
        <v>64</v>
      </c>
      <c r="B336" s="20">
        <v>0.04</v>
      </c>
      <c r="C336" s="1">
        <v>0.75</v>
      </c>
      <c r="D336" s="1">
        <v>14</v>
      </c>
      <c r="E336" s="1">
        <f t="shared" si="694"/>
        <v>73.5</v>
      </c>
      <c r="F336" s="21">
        <f t="shared" si="674"/>
        <v>15000</v>
      </c>
      <c r="G336" s="3">
        <f t="shared" si="675"/>
        <v>75</v>
      </c>
      <c r="H336" s="3">
        <f t="shared" si="676"/>
        <v>200</v>
      </c>
      <c r="I336" s="29">
        <v>2.9969999999999999</v>
      </c>
      <c r="J336" s="29">
        <v>1.532E-2</v>
      </c>
      <c r="K336" s="26"/>
      <c r="L336" s="9">
        <f t="shared" si="652"/>
        <v>1.2162570787999999E-4</v>
      </c>
      <c r="M336" s="22">
        <f t="shared" si="653"/>
        <v>3.7699111843077522</v>
      </c>
      <c r="N336" s="9">
        <f t="shared" si="654"/>
        <v>8.0575070606528421</v>
      </c>
      <c r="O336" s="9">
        <f t="shared" si="655"/>
        <v>19.496480528757179</v>
      </c>
      <c r="Q336" s="9">
        <f t="shared" si="677"/>
        <v>1.2566370614359172E-3</v>
      </c>
      <c r="R336" s="9">
        <f t="shared" si="678"/>
        <v>0.84823001646924412</v>
      </c>
      <c r="S336" s="9">
        <f t="shared" si="679"/>
        <v>1.060287520586555E-3</v>
      </c>
      <c r="T336" s="9">
        <f t="shared" si="612"/>
        <v>0.89936770104926755</v>
      </c>
      <c r="U336" s="23">
        <f t="shared" si="680"/>
        <v>19.257915836625202</v>
      </c>
      <c r="V336" s="9">
        <f t="shared" si="681"/>
        <v>101.68581437433299</v>
      </c>
      <c r="W336" s="9">
        <f t="shared" si="682"/>
        <v>0.72281468612157262</v>
      </c>
      <c r="X336" s="9">
        <f t="shared" si="683"/>
        <v>0.71647774574295031</v>
      </c>
      <c r="Y336" s="9">
        <f t="shared" si="684"/>
        <v>753.9822368615504</v>
      </c>
      <c r="Z336" s="9">
        <f t="shared" si="685"/>
        <v>109.2256367429485</v>
      </c>
      <c r="AA336" s="9">
        <f t="shared" si="686"/>
        <v>0.67291894276592612</v>
      </c>
      <c r="AB336" s="9">
        <f t="shared" si="687"/>
        <v>11.309733552923257</v>
      </c>
      <c r="AC336" s="9">
        <f t="shared" si="688"/>
        <v>6.4988268429190592</v>
      </c>
      <c r="AD336" s="9">
        <f t="shared" si="689"/>
        <v>110.12500444399777</v>
      </c>
      <c r="AE336" s="9">
        <f t="shared" si="690"/>
        <v>0.66742335558657973</v>
      </c>
      <c r="AH336" s="3">
        <f t="shared" si="691"/>
        <v>36.00729092836616</v>
      </c>
      <c r="AI336" s="3">
        <f t="shared" si="692"/>
        <v>50.167504656798833</v>
      </c>
      <c r="AJ336" s="3">
        <v>75000</v>
      </c>
      <c r="AK336" s="3">
        <f t="shared" si="693"/>
        <v>15000000</v>
      </c>
    </row>
    <row r="337" spans="1:38" x14ac:dyDescent="0.2">
      <c r="A337" s="2" t="s">
        <v>65</v>
      </c>
      <c r="B337" s="20">
        <v>0.04</v>
      </c>
      <c r="C337" s="1">
        <v>0.75</v>
      </c>
      <c r="D337" s="1">
        <v>12</v>
      </c>
      <c r="E337" s="1">
        <f t="shared" si="694"/>
        <v>54</v>
      </c>
      <c r="F337" s="21">
        <f t="shared" si="674"/>
        <v>15000</v>
      </c>
      <c r="G337" s="3">
        <f t="shared" si="675"/>
        <v>75</v>
      </c>
      <c r="H337" s="3">
        <f t="shared" si="676"/>
        <v>200</v>
      </c>
      <c r="I337" s="29">
        <v>2.3260000000000001</v>
      </c>
      <c r="J337" s="29">
        <v>1.354E-2</v>
      </c>
      <c r="K337" s="26"/>
      <c r="L337" s="9">
        <f t="shared" si="652"/>
        <v>8.7897570799999987E-5</v>
      </c>
      <c r="M337" s="22">
        <f t="shared" si="653"/>
        <v>3.7699111843077522</v>
      </c>
      <c r="N337" s="9">
        <f t="shared" si="654"/>
        <v>8.1913526556754412</v>
      </c>
      <c r="O337" s="9">
        <f t="shared" si="655"/>
        <v>14.323944878270579</v>
      </c>
      <c r="Q337" s="9">
        <f t="shared" si="677"/>
        <v>1.2566370614359172E-3</v>
      </c>
      <c r="R337" s="9">
        <f t="shared" si="678"/>
        <v>0.84823001646924412</v>
      </c>
      <c r="S337" s="9">
        <f t="shared" si="679"/>
        <v>1.060287520586555E-3</v>
      </c>
      <c r="T337" s="9">
        <f t="shared" si="612"/>
        <v>0.89936770104926755</v>
      </c>
      <c r="U337" s="23">
        <f t="shared" si="680"/>
        <v>14.085380186138606</v>
      </c>
      <c r="V337" s="9">
        <f t="shared" si="681"/>
        <v>78.919320732298502</v>
      </c>
      <c r="W337" s="9">
        <f t="shared" si="682"/>
        <v>0.6842430915386728</v>
      </c>
      <c r="X337" s="9">
        <f t="shared" si="683"/>
        <v>0.67653329138692186</v>
      </c>
      <c r="Y337" s="9">
        <f t="shared" si="684"/>
        <v>753.9822368615504</v>
      </c>
      <c r="Z337" s="9">
        <f t="shared" si="685"/>
        <v>86.459143100914005</v>
      </c>
      <c r="AA337" s="9">
        <f t="shared" si="686"/>
        <v>0.6245724635157659</v>
      </c>
      <c r="AB337" s="9">
        <f t="shared" si="687"/>
        <v>11.309733552923257</v>
      </c>
      <c r="AC337" s="9">
        <f t="shared" si="688"/>
        <v>4.7746482927568596</v>
      </c>
      <c r="AD337" s="9">
        <f t="shared" si="689"/>
        <v>87.358510801963277</v>
      </c>
      <c r="AE337" s="9">
        <f t="shared" si="690"/>
        <v>0.61814240540815646</v>
      </c>
      <c r="AH337" s="3">
        <f t="shared" si="691"/>
        <v>36.00729092836616</v>
      </c>
      <c r="AI337" s="3">
        <f t="shared" si="692"/>
        <v>50.167504656798833</v>
      </c>
      <c r="AJ337" s="3">
        <v>75000</v>
      </c>
      <c r="AK337" s="3">
        <f t="shared" si="693"/>
        <v>15000000</v>
      </c>
    </row>
    <row r="338" spans="1:38" x14ac:dyDescent="0.2">
      <c r="A338" s="2" t="s">
        <v>66</v>
      </c>
      <c r="B338" s="20">
        <v>0.04</v>
      </c>
      <c r="C338" s="1">
        <v>0.75</v>
      </c>
      <c r="D338" s="1">
        <v>10</v>
      </c>
      <c r="E338" s="1">
        <f t="shared" si="694"/>
        <v>37.5</v>
      </c>
      <c r="F338" s="21">
        <f t="shared" si="674"/>
        <v>15000</v>
      </c>
      <c r="G338" s="3">
        <f t="shared" si="675"/>
        <v>75</v>
      </c>
      <c r="H338" s="3">
        <f t="shared" si="676"/>
        <v>200</v>
      </c>
      <c r="I338" s="29">
        <v>1.873</v>
      </c>
      <c r="J338" s="29">
        <v>1.286E-2</v>
      </c>
      <c r="K338" s="26"/>
      <c r="L338" s="9">
        <f t="shared" si="652"/>
        <v>6.5127308359999998E-5</v>
      </c>
      <c r="M338" s="22">
        <f t="shared" si="653"/>
        <v>3.7699111843077522</v>
      </c>
      <c r="N338" s="9">
        <f t="shared" si="654"/>
        <v>7.6772710647917837</v>
      </c>
      <c r="O338" s="9">
        <f t="shared" si="655"/>
        <v>9.9471839432434574</v>
      </c>
      <c r="Q338" s="9">
        <f t="shared" si="677"/>
        <v>1.2566370614359172E-3</v>
      </c>
      <c r="R338" s="9">
        <f t="shared" si="678"/>
        <v>0.84823001646924412</v>
      </c>
      <c r="S338" s="9">
        <f t="shared" si="679"/>
        <v>1.060287520586555E-3</v>
      </c>
      <c r="T338" s="9">
        <f t="shared" si="612"/>
        <v>0.89936770104926755</v>
      </c>
      <c r="U338" s="23">
        <f t="shared" si="680"/>
        <v>9.7086192511114842</v>
      </c>
      <c r="V338" s="9">
        <f t="shared" si="681"/>
        <v>63.549392833875785</v>
      </c>
      <c r="W338" s="9">
        <f t="shared" si="682"/>
        <v>0.59009218385498352</v>
      </c>
      <c r="X338" s="9">
        <f t="shared" si="683"/>
        <v>0.58185758250042052</v>
      </c>
      <c r="Y338" s="9">
        <f t="shared" si="684"/>
        <v>753.9822368615504</v>
      </c>
      <c r="Z338" s="9">
        <f t="shared" si="685"/>
        <v>71.089215202491289</v>
      </c>
      <c r="AA338" s="9">
        <f t="shared" si="686"/>
        <v>0.52750617506726716</v>
      </c>
      <c r="AB338" s="9">
        <f t="shared" si="687"/>
        <v>11.309733552923257</v>
      </c>
      <c r="AC338" s="9">
        <f t="shared" si="688"/>
        <v>3.3157279810811526</v>
      </c>
      <c r="AD338" s="9">
        <f t="shared" si="689"/>
        <v>71.988582903540561</v>
      </c>
      <c r="AE338" s="9">
        <f t="shared" si="690"/>
        <v>0.52091593538168768</v>
      </c>
      <c r="AH338" s="3">
        <f t="shared" si="691"/>
        <v>36.00729092836616</v>
      </c>
      <c r="AI338" s="3">
        <f t="shared" si="692"/>
        <v>50.167504656798833</v>
      </c>
      <c r="AJ338" s="3">
        <v>75000</v>
      </c>
      <c r="AK338" s="3">
        <f t="shared" si="693"/>
        <v>15000000</v>
      </c>
    </row>
    <row r="339" spans="1:38" x14ac:dyDescent="0.2">
      <c r="A339" s="2" t="s">
        <v>67</v>
      </c>
      <c r="B339" s="20">
        <v>0.04</v>
      </c>
      <c r="C339" s="1">
        <v>0.75</v>
      </c>
      <c r="D339" s="1">
        <v>8</v>
      </c>
      <c r="E339" s="1">
        <f t="shared" si="694"/>
        <v>24</v>
      </c>
      <c r="F339" s="21">
        <f t="shared" si="674"/>
        <v>15000</v>
      </c>
      <c r="G339" s="3">
        <f t="shared" si="675"/>
        <v>75</v>
      </c>
      <c r="H339" s="3">
        <f t="shared" si="676"/>
        <v>200</v>
      </c>
      <c r="I339" s="29">
        <v>1.423</v>
      </c>
      <c r="J339" s="29">
        <v>1.1259999999999999E-2</v>
      </c>
      <c r="K339" s="26"/>
      <c r="L339" s="9">
        <f t="shared" si="652"/>
        <v>4.2507842360000002E-5</v>
      </c>
      <c r="M339" s="22">
        <f t="shared" si="653"/>
        <v>3.7699111843077522</v>
      </c>
      <c r="N339" s="9">
        <f t="shared" si="654"/>
        <v>7.5280226479131036</v>
      </c>
      <c r="O339" s="9">
        <f t="shared" si="655"/>
        <v>6.3661977236758132</v>
      </c>
      <c r="Q339" s="9">
        <f t="shared" si="677"/>
        <v>1.2566370614359172E-3</v>
      </c>
      <c r="R339" s="9">
        <f t="shared" si="678"/>
        <v>0.84823001646924412</v>
      </c>
      <c r="S339" s="9">
        <f t="shared" si="679"/>
        <v>1.060287520586555E-3</v>
      </c>
      <c r="T339" s="9">
        <f t="shared" si="612"/>
        <v>0.89936770104926755</v>
      </c>
      <c r="U339" s="23">
        <f t="shared" si="680"/>
        <v>6.1276330315438381</v>
      </c>
      <c r="V339" s="9">
        <f t="shared" si="681"/>
        <v>48.281252537429388</v>
      </c>
      <c r="W339" s="9">
        <f t="shared" si="682"/>
        <v>0.49708735251626551</v>
      </c>
      <c r="X339" s="9">
        <f t="shared" si="683"/>
        <v>0.48799709893090226</v>
      </c>
      <c r="Y339" s="9">
        <f t="shared" si="684"/>
        <v>753.9822368615504</v>
      </c>
      <c r="Z339" s="9">
        <f t="shared" si="685"/>
        <v>55.821074906044892</v>
      </c>
      <c r="AA339" s="9">
        <f t="shared" si="686"/>
        <v>0.429945142410739</v>
      </c>
      <c r="AB339" s="9">
        <f t="shared" si="687"/>
        <v>11.309733552923257</v>
      </c>
      <c r="AC339" s="9">
        <f t="shared" si="688"/>
        <v>2.1220659078919377</v>
      </c>
      <c r="AD339" s="9">
        <f t="shared" si="689"/>
        <v>56.720442607094157</v>
      </c>
      <c r="AE339" s="9">
        <f t="shared" si="690"/>
        <v>0.42312786883997738</v>
      </c>
      <c r="AH339" s="3">
        <f t="shared" si="691"/>
        <v>36.00729092836616</v>
      </c>
      <c r="AI339" s="3">
        <f t="shared" si="692"/>
        <v>50.167504656798833</v>
      </c>
      <c r="AJ339" s="3">
        <v>75000</v>
      </c>
      <c r="AK339" s="3">
        <f t="shared" si="693"/>
        <v>15000000</v>
      </c>
    </row>
    <row r="340" spans="1:38" x14ac:dyDescent="0.2">
      <c r="A340" s="2" t="s">
        <v>68</v>
      </c>
      <c r="B340" s="20">
        <v>0.04</v>
      </c>
      <c r="C340" s="1">
        <v>0.75</v>
      </c>
      <c r="D340" s="1">
        <v>6</v>
      </c>
      <c r="E340" s="1">
        <f t="shared" si="694"/>
        <v>13.5</v>
      </c>
      <c r="F340" s="21">
        <f t="shared" si="674"/>
        <v>15000</v>
      </c>
      <c r="G340" s="3">
        <f t="shared" si="675"/>
        <v>75</v>
      </c>
      <c r="H340" s="3">
        <f t="shared" si="676"/>
        <v>200</v>
      </c>
      <c r="I340" s="29">
        <v>1.0940000000000001</v>
      </c>
      <c r="J340" s="29">
        <v>1.0699999999999999E-2</v>
      </c>
      <c r="K340" s="26"/>
      <c r="L340" s="9">
        <f t="shared" si="652"/>
        <v>2.5970499440000005E-5</v>
      </c>
      <c r="M340" s="22">
        <f t="shared" si="653"/>
        <v>3.7699111843077522</v>
      </c>
      <c r="N340" s="9">
        <f t="shared" si="654"/>
        <v>6.9309410246751861</v>
      </c>
      <c r="O340" s="9">
        <f t="shared" si="655"/>
        <v>3.5809862195676447</v>
      </c>
      <c r="Q340" s="9">
        <f t="shared" si="677"/>
        <v>1.2566370614359172E-3</v>
      </c>
      <c r="R340" s="9">
        <f t="shared" si="678"/>
        <v>0.84823001646924412</v>
      </c>
      <c r="S340" s="9">
        <f t="shared" si="679"/>
        <v>1.060287520586555E-3</v>
      </c>
      <c r="T340" s="9">
        <f t="shared" si="612"/>
        <v>0.89936770104926755</v>
      </c>
      <c r="U340" s="23">
        <f t="shared" si="680"/>
        <v>3.3424215274356697</v>
      </c>
      <c r="V340" s="9">
        <f t="shared" si="681"/>
        <v>37.118545520694134</v>
      </c>
      <c r="W340" s="9">
        <f t="shared" si="682"/>
        <v>0.36369959573102217</v>
      </c>
      <c r="X340" s="9">
        <f t="shared" si="683"/>
        <v>0.35509576554767375</v>
      </c>
      <c r="Y340" s="9">
        <f t="shared" si="684"/>
        <v>753.9822368615504</v>
      </c>
      <c r="Z340" s="9">
        <f t="shared" si="685"/>
        <v>44.658367889309638</v>
      </c>
      <c r="AA340" s="9">
        <f t="shared" si="686"/>
        <v>0.30229497041766373</v>
      </c>
      <c r="AB340" s="9">
        <f t="shared" si="687"/>
        <v>11.309733552923257</v>
      </c>
      <c r="AC340" s="9">
        <f t="shared" si="688"/>
        <v>1.1936620731892149</v>
      </c>
      <c r="AD340" s="9">
        <f t="shared" si="689"/>
        <v>45.557735590358902</v>
      </c>
      <c r="AE340" s="9">
        <f t="shared" si="690"/>
        <v>0.29632728284363896</v>
      </c>
      <c r="AH340" s="3">
        <f t="shared" si="691"/>
        <v>36.00729092836616</v>
      </c>
      <c r="AI340" s="3">
        <f t="shared" si="692"/>
        <v>50.167504656798833</v>
      </c>
      <c r="AJ340" s="3">
        <v>75000</v>
      </c>
      <c r="AK340" s="3">
        <f t="shared" si="693"/>
        <v>15000000</v>
      </c>
    </row>
    <row r="341" spans="1:38" x14ac:dyDescent="0.2">
      <c r="A341" s="2" t="s">
        <v>69</v>
      </c>
      <c r="B341" s="20">
        <v>0.04</v>
      </c>
      <c r="C341" s="1">
        <v>0.75</v>
      </c>
      <c r="D341" s="1">
        <v>4</v>
      </c>
      <c r="E341" s="1">
        <f t="shared" si="694"/>
        <v>6</v>
      </c>
      <c r="F341" s="21">
        <f t="shared" si="674"/>
        <v>15000</v>
      </c>
      <c r="G341" s="3">
        <f t="shared" si="675"/>
        <v>75</v>
      </c>
      <c r="H341" s="3">
        <f t="shared" si="676"/>
        <v>200</v>
      </c>
      <c r="I341" s="29">
        <v>0.81299999999999994</v>
      </c>
      <c r="J341" s="29">
        <v>1.158E-2</v>
      </c>
      <c r="K341" s="26"/>
      <c r="L341" s="9">
        <f t="shared" si="652"/>
        <v>1.1845899559999997E-5</v>
      </c>
      <c r="M341" s="22">
        <f t="shared" si="653"/>
        <v>3.7699111843077522</v>
      </c>
      <c r="N341" s="9">
        <f t="shared" si="654"/>
        <v>6.7533917196238686</v>
      </c>
      <c r="O341" s="9">
        <f t="shared" si="655"/>
        <v>1.5915494309189533</v>
      </c>
      <c r="Q341" s="9">
        <f t="shared" si="677"/>
        <v>1.2566370614359172E-3</v>
      </c>
      <c r="R341" s="9">
        <f t="shared" si="678"/>
        <v>0.84823001646924412</v>
      </c>
      <c r="S341" s="9">
        <f t="shared" si="679"/>
        <v>1.060287520586555E-3</v>
      </c>
      <c r="T341" s="9">
        <f t="shared" si="612"/>
        <v>0.89936770104926755</v>
      </c>
      <c r="U341" s="23">
        <f t="shared" si="680"/>
        <v>1.3529847387869784</v>
      </c>
      <c r="V341" s="9">
        <f t="shared" si="681"/>
        <v>27.584440135579822</v>
      </c>
      <c r="W341" s="9">
        <f t="shared" si="682"/>
        <v>0.21751393069823061</v>
      </c>
      <c r="X341" s="9">
        <f t="shared" si="683"/>
        <v>0.21064599348561217</v>
      </c>
      <c r="Y341" s="9">
        <f t="shared" si="684"/>
        <v>753.9822368615504</v>
      </c>
      <c r="Z341" s="9">
        <f t="shared" si="685"/>
        <v>35.124262504195329</v>
      </c>
      <c r="AA341" s="9">
        <f t="shared" si="686"/>
        <v>0.17082209197369896</v>
      </c>
      <c r="AB341" s="9">
        <f t="shared" si="687"/>
        <v>11.309733552923257</v>
      </c>
      <c r="AC341" s="9">
        <f t="shared" si="688"/>
        <v>0.53051647697298443</v>
      </c>
      <c r="AD341" s="9">
        <f t="shared" si="689"/>
        <v>36.023630205244594</v>
      </c>
      <c r="AE341" s="9">
        <f t="shared" si="690"/>
        <v>0.1665573393301843</v>
      </c>
      <c r="AH341" s="3">
        <f t="shared" si="691"/>
        <v>36.00729092836616</v>
      </c>
      <c r="AI341" s="3">
        <f t="shared" si="692"/>
        <v>50.167504656798833</v>
      </c>
      <c r="AJ341" s="3">
        <v>75000</v>
      </c>
      <c r="AK341" s="3">
        <f t="shared" si="693"/>
        <v>15000000</v>
      </c>
    </row>
    <row r="342" spans="1:38" x14ac:dyDescent="0.2">
      <c r="A342" s="6"/>
      <c r="B342" s="6"/>
      <c r="C342" s="6"/>
      <c r="D342" s="6"/>
      <c r="E342" s="6"/>
      <c r="F342" s="6"/>
      <c r="G342" s="6"/>
      <c r="H342" s="6"/>
      <c r="I342" s="29"/>
      <c r="L342" s="9" t="str">
        <f t="shared" si="652"/>
        <v/>
      </c>
      <c r="M342" s="22" t="str">
        <f t="shared" si="653"/>
        <v/>
      </c>
      <c r="N342" s="9" t="str">
        <f t="shared" si="654"/>
        <v/>
      </c>
      <c r="O342" s="9" t="str">
        <f t="shared" si="655"/>
        <v/>
      </c>
      <c r="Q342" s="9"/>
      <c r="R342" s="9"/>
      <c r="S342" s="9"/>
      <c r="T342" s="9"/>
      <c r="U342" s="23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I342" s="9"/>
      <c r="AJ342" s="3"/>
      <c r="AK342" s="3"/>
      <c r="AL342" s="9" t="str">
        <f>IF(J342&gt;0,D342/#REF!/J342,"")</f>
        <v/>
      </c>
    </row>
    <row r="343" spans="1:38" x14ac:dyDescent="0.2">
      <c r="A343" s="6" t="s">
        <v>8</v>
      </c>
      <c r="B343" s="6" t="s">
        <v>19</v>
      </c>
      <c r="C343" s="6" t="s">
        <v>20</v>
      </c>
      <c r="D343" s="6" t="s">
        <v>1</v>
      </c>
      <c r="E343" s="6"/>
      <c r="F343" s="6" t="s">
        <v>9</v>
      </c>
      <c r="G343" s="6" t="s">
        <v>4</v>
      </c>
      <c r="H343" s="6" t="s">
        <v>2</v>
      </c>
      <c r="I343" s="29" t="s">
        <v>5</v>
      </c>
      <c r="L343" s="9" t="str">
        <f t="shared" si="652"/>
        <v/>
      </c>
      <c r="M343" s="22" t="str">
        <f t="shared" si="653"/>
        <v/>
      </c>
      <c r="N343" s="9" t="str">
        <f t="shared" si="654"/>
        <v/>
      </c>
      <c r="O343" s="9" t="str">
        <f t="shared" si="655"/>
        <v/>
      </c>
      <c r="Q343" s="9"/>
      <c r="R343" s="9"/>
      <c r="S343" s="9"/>
      <c r="T343" s="9"/>
      <c r="U343" s="23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I343" s="9"/>
      <c r="AJ343" s="3"/>
      <c r="AK343" s="3"/>
      <c r="AL343" s="9" t="str">
        <f>IF(J343&gt;0,D343/#REF!/J343,"")</f>
        <v/>
      </c>
    </row>
    <row r="344" spans="1:38" x14ac:dyDescent="0.2">
      <c r="A344" s="6"/>
      <c r="B344" s="6"/>
      <c r="C344" s="6"/>
      <c r="D344" s="6"/>
      <c r="E344" s="6"/>
      <c r="F344" s="11" t="s">
        <v>18</v>
      </c>
      <c r="G344" s="6"/>
      <c r="H344" s="6"/>
      <c r="I344" s="29"/>
      <c r="L344" s="9" t="str">
        <f t="shared" si="652"/>
        <v/>
      </c>
      <c r="M344" s="22" t="str">
        <f t="shared" si="653"/>
        <v/>
      </c>
      <c r="N344" s="9" t="str">
        <f t="shared" si="654"/>
        <v/>
      </c>
      <c r="O344" s="9" t="str">
        <f t="shared" si="655"/>
        <v/>
      </c>
      <c r="Q344" s="9"/>
      <c r="R344" s="9"/>
      <c r="S344" s="9"/>
      <c r="T344" s="9"/>
      <c r="U344" s="23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I344" s="9"/>
      <c r="AJ344" s="3"/>
      <c r="AK344" s="3"/>
      <c r="AL344" s="9" t="str">
        <f>IF(J344&gt;0,D344/#REF!/J344,"")</f>
        <v/>
      </c>
    </row>
    <row r="345" spans="1:38" x14ac:dyDescent="0.2">
      <c r="A345" s="2">
        <v>41</v>
      </c>
      <c r="B345" s="20">
        <v>0.04</v>
      </c>
      <c r="C345" s="1">
        <v>0.1</v>
      </c>
      <c r="D345" s="1">
        <v>20</v>
      </c>
      <c r="E345" s="1">
        <f>0.5*C345*D345^2</f>
        <v>20</v>
      </c>
      <c r="F345" s="21">
        <f t="shared" ref="F345:F353" si="695">AK345/1000</f>
        <v>5000</v>
      </c>
      <c r="G345" s="3">
        <f t="shared" ref="G345:G353" si="696">AJ345/1000</f>
        <v>10</v>
      </c>
      <c r="H345" s="3">
        <f t="shared" ref="H345:H353" si="697">AK345/AJ345</f>
        <v>500</v>
      </c>
      <c r="I345" s="29">
        <v>4.59</v>
      </c>
      <c r="J345" s="29">
        <v>1.882E-2</v>
      </c>
      <c r="K345" s="26"/>
      <c r="L345" s="9">
        <f t="shared" si="652"/>
        <v>2.0169861752E-4</v>
      </c>
      <c r="M345" s="22">
        <f t="shared" si="653"/>
        <v>0.50265482457436694</v>
      </c>
      <c r="N345" s="9">
        <f t="shared" si="654"/>
        <v>9.9157843746831045</v>
      </c>
      <c r="O345" s="9">
        <f t="shared" si="655"/>
        <v>39.78873577297383</v>
      </c>
      <c r="Q345" s="9">
        <f t="shared" ref="Q345:Q353" si="698">PI()*B345^2/4</f>
        <v>1.2566370614359172E-3</v>
      </c>
      <c r="R345" s="9">
        <f t="shared" ref="R345:R353" si="699">9*G345*Q345</f>
        <v>0.11309733552923255</v>
      </c>
      <c r="S345" s="9">
        <f t="shared" ref="S345:S353" si="700">0.75*R345/(F345*B345)</f>
        <v>4.2411500823462205E-4</v>
      </c>
      <c r="T345" s="9">
        <f t="shared" si="612"/>
        <v>4.7966277389294272E-2</v>
      </c>
      <c r="U345" s="23">
        <f t="shared" ref="U345:U353" si="701">(E345-T345)/M345</f>
        <v>39.693309896121043</v>
      </c>
      <c r="V345" s="9">
        <f t="shared" ref="V345:V353" si="702">9*PI()*B345^3*I345*G345*1000/4</f>
        <v>20.7646708031671</v>
      </c>
      <c r="W345" s="9">
        <f t="shared" ref="W345:W353" si="703">E345/V345</f>
        <v>0.96317443168660932</v>
      </c>
      <c r="X345" s="9">
        <f t="shared" ref="X345:X353" si="704">E345/(V345+T345)</f>
        <v>0.96095463167829054</v>
      </c>
      <c r="Y345" s="9">
        <f t="shared" ref="Y345:Y353" si="705">1000*F345*PI()*B345^3/4</f>
        <v>251.32741228718351</v>
      </c>
      <c r="Z345" s="9">
        <f t="shared" ref="Z345:Z353" si="706">V345+$AG$2*Y345</f>
        <v>23.277944926038934</v>
      </c>
      <c r="AA345" s="9">
        <f t="shared" ref="AA345:AA353" si="707">E345/Z345</f>
        <v>0.8591823747133196</v>
      </c>
      <c r="AB345" s="9">
        <f t="shared" ref="AB345:AB353" si="708">M345+$AG$2*Y345</f>
        <v>3.0159289474462021</v>
      </c>
      <c r="AC345" s="9">
        <f t="shared" ref="AC345:AC353" si="709">E345/AB345</f>
        <v>6.6314559621623044</v>
      </c>
      <c r="AD345" s="9">
        <f t="shared" ref="AD345:AD353" si="710">V345+T345+$AG$2*Y345</f>
        <v>23.325911203428227</v>
      </c>
      <c r="AE345" s="9">
        <f t="shared" ref="AE345:AE353" si="711">E345/AD345</f>
        <v>0.85741559356791963</v>
      </c>
      <c r="AH345" s="3">
        <f t="shared" ref="AH345:AH353" si="712">IF(AK345&gt;0,(AK345*0.17287/2000)^0.5,"")</f>
        <v>20.788819110281374</v>
      </c>
      <c r="AI345" s="3">
        <f t="shared" ref="AI345:AI353" si="713">IF(AK345&gt;0,(AK345/2.98/2000)^0.5,"")</f>
        <v>28.964222318174613</v>
      </c>
      <c r="AJ345" s="3">
        <v>10000</v>
      </c>
      <c r="AK345" s="3">
        <f t="shared" ref="AK345:AK362" si="714">IF(AJ345&gt;0,500*AJ345,"")</f>
        <v>5000000</v>
      </c>
    </row>
    <row r="346" spans="1:38" x14ac:dyDescent="0.2">
      <c r="A346" s="2">
        <v>42</v>
      </c>
      <c r="B346" s="20">
        <v>0.04</v>
      </c>
      <c r="C346" s="1">
        <v>0.1</v>
      </c>
      <c r="D346" s="1">
        <v>18</v>
      </c>
      <c r="E346" s="1">
        <f t="shared" ref="E346:E353" si="715">0.5*C346*D346^2</f>
        <v>16.2</v>
      </c>
      <c r="F346" s="21">
        <f t="shared" si="695"/>
        <v>5000</v>
      </c>
      <c r="G346" s="3">
        <f t="shared" si="696"/>
        <v>10</v>
      </c>
      <c r="H346" s="3">
        <f t="shared" si="697"/>
        <v>500</v>
      </c>
      <c r="I346" s="29">
        <v>4.05</v>
      </c>
      <c r="J346" s="29">
        <v>1.8259999999999998E-2</v>
      </c>
      <c r="K346" s="26"/>
      <c r="L346" s="9">
        <f t="shared" si="652"/>
        <v>1.7455525832000001E-4</v>
      </c>
      <c r="M346" s="22">
        <f t="shared" si="653"/>
        <v>0.50265482457436694</v>
      </c>
      <c r="N346" s="9">
        <f t="shared" si="654"/>
        <v>9.2807287250560311</v>
      </c>
      <c r="O346" s="9">
        <f t="shared" si="655"/>
        <v>32.228875976108803</v>
      </c>
      <c r="Q346" s="9">
        <f t="shared" si="698"/>
        <v>1.2566370614359172E-3</v>
      </c>
      <c r="R346" s="9">
        <f t="shared" si="699"/>
        <v>0.11309733552923255</v>
      </c>
      <c r="S346" s="9">
        <f t="shared" si="700"/>
        <v>4.2411500823462205E-4</v>
      </c>
      <c r="T346" s="9">
        <f t="shared" si="612"/>
        <v>4.7966277389294272E-2</v>
      </c>
      <c r="U346" s="23">
        <f t="shared" si="701"/>
        <v>32.133450099256017</v>
      </c>
      <c r="V346" s="9">
        <f t="shared" si="702"/>
        <v>18.321768355735674</v>
      </c>
      <c r="W346" s="9">
        <f t="shared" si="703"/>
        <v>0.88419412828830735</v>
      </c>
      <c r="X346" s="9">
        <f t="shared" si="704"/>
        <v>0.88188535782044319</v>
      </c>
      <c r="Y346" s="9">
        <f t="shared" si="705"/>
        <v>251.32741228718351</v>
      </c>
      <c r="Z346" s="9">
        <f t="shared" si="706"/>
        <v>20.835042478607509</v>
      </c>
      <c r="AA346" s="9">
        <f t="shared" si="707"/>
        <v>0.77753621172759479</v>
      </c>
      <c r="AB346" s="9">
        <f t="shared" si="708"/>
        <v>3.0159289474462021</v>
      </c>
      <c r="AC346" s="9">
        <f t="shared" si="709"/>
        <v>5.371479329351466</v>
      </c>
      <c r="AD346" s="9">
        <f t="shared" si="710"/>
        <v>20.883008755996801</v>
      </c>
      <c r="AE346" s="9">
        <f t="shared" si="711"/>
        <v>0.77575028528147216</v>
      </c>
      <c r="AH346" s="3">
        <f t="shared" si="712"/>
        <v>20.788819110281374</v>
      </c>
      <c r="AI346" s="3">
        <f t="shared" si="713"/>
        <v>28.964222318174613</v>
      </c>
      <c r="AJ346" s="3">
        <v>10000</v>
      </c>
      <c r="AK346" s="3">
        <f t="shared" si="714"/>
        <v>5000000</v>
      </c>
    </row>
    <row r="347" spans="1:38" x14ac:dyDescent="0.2">
      <c r="A347" s="2">
        <v>43</v>
      </c>
      <c r="B347" s="20">
        <v>0.04</v>
      </c>
      <c r="C347" s="1">
        <v>0.1</v>
      </c>
      <c r="D347" s="1">
        <v>16</v>
      </c>
      <c r="E347" s="1">
        <f t="shared" si="715"/>
        <v>12.8</v>
      </c>
      <c r="F347" s="21">
        <f t="shared" si="695"/>
        <v>5000</v>
      </c>
      <c r="G347" s="3">
        <f t="shared" si="696"/>
        <v>10</v>
      </c>
      <c r="H347" s="3">
        <f t="shared" si="697"/>
        <v>500</v>
      </c>
      <c r="I347" s="29">
        <v>3.4729999999999999</v>
      </c>
      <c r="J347" s="29">
        <v>1.7219999999999999E-2</v>
      </c>
      <c r="K347" s="26"/>
      <c r="L347" s="9">
        <f t="shared" si="652"/>
        <v>1.4555207635999999E-4</v>
      </c>
      <c r="M347" s="22">
        <f t="shared" si="653"/>
        <v>0.50265482457436694</v>
      </c>
      <c r="N347" s="9">
        <f t="shared" si="654"/>
        <v>8.7941033340817683</v>
      </c>
      <c r="O347" s="9">
        <f t="shared" si="655"/>
        <v>25.464790894703253</v>
      </c>
      <c r="Q347" s="9">
        <f t="shared" si="698"/>
        <v>1.2566370614359172E-3</v>
      </c>
      <c r="R347" s="9">
        <f t="shared" si="699"/>
        <v>0.11309733552923255</v>
      </c>
      <c r="S347" s="9">
        <f t="shared" si="700"/>
        <v>4.2411500823462205E-4</v>
      </c>
      <c r="T347" s="9">
        <f t="shared" si="612"/>
        <v>4.7966277389294272E-2</v>
      </c>
      <c r="U347" s="23">
        <f t="shared" si="701"/>
        <v>25.369365017850463</v>
      </c>
      <c r="V347" s="9">
        <f t="shared" si="702"/>
        <v>15.711481851720988</v>
      </c>
      <c r="W347" s="9">
        <f t="shared" si="703"/>
        <v>0.81469081788729736</v>
      </c>
      <c r="X347" s="9">
        <f t="shared" si="704"/>
        <v>0.81221118246877588</v>
      </c>
      <c r="Y347" s="9">
        <f t="shared" si="705"/>
        <v>251.32741228718351</v>
      </c>
      <c r="Z347" s="9">
        <f t="shared" si="706"/>
        <v>18.224755974592824</v>
      </c>
      <c r="AA347" s="9">
        <f t="shared" si="707"/>
        <v>0.70234136565913485</v>
      </c>
      <c r="AB347" s="9">
        <f t="shared" si="708"/>
        <v>3.0159289474462021</v>
      </c>
      <c r="AC347" s="9">
        <f t="shared" si="709"/>
        <v>4.2441318157838754</v>
      </c>
      <c r="AD347" s="9">
        <f t="shared" si="710"/>
        <v>18.272722251982117</v>
      </c>
      <c r="AE347" s="9">
        <f t="shared" si="711"/>
        <v>0.70049770491156738</v>
      </c>
      <c r="AH347" s="3">
        <f t="shared" si="712"/>
        <v>20.788819110281374</v>
      </c>
      <c r="AI347" s="3">
        <f t="shared" si="713"/>
        <v>28.964222318174613</v>
      </c>
      <c r="AJ347" s="3">
        <v>10000</v>
      </c>
      <c r="AK347" s="3">
        <f t="shared" si="714"/>
        <v>5000000</v>
      </c>
    </row>
    <row r="348" spans="1:38" x14ac:dyDescent="0.2">
      <c r="A348" s="2">
        <v>44</v>
      </c>
      <c r="B348" s="20">
        <v>0.04</v>
      </c>
      <c r="C348" s="1">
        <v>0.1</v>
      </c>
      <c r="D348" s="1">
        <v>14</v>
      </c>
      <c r="E348" s="1">
        <f t="shared" si="715"/>
        <v>9.8000000000000007</v>
      </c>
      <c r="F348" s="21">
        <f t="shared" si="695"/>
        <v>5000</v>
      </c>
      <c r="G348" s="3">
        <f t="shared" si="696"/>
        <v>10</v>
      </c>
      <c r="H348" s="3">
        <f t="shared" si="697"/>
        <v>500</v>
      </c>
      <c r="I348" s="29">
        <v>2.91</v>
      </c>
      <c r="J348" s="29">
        <v>1.6039999999999999E-2</v>
      </c>
      <c r="K348" s="26"/>
      <c r="L348" s="9">
        <f t="shared" si="652"/>
        <v>1.1725261111999999E-4</v>
      </c>
      <c r="M348" s="22">
        <f t="shared" si="653"/>
        <v>0.50265482457436694</v>
      </c>
      <c r="N348" s="9">
        <f t="shared" si="654"/>
        <v>8.3580228247287174</v>
      </c>
      <c r="O348" s="9">
        <f t="shared" si="655"/>
        <v>19.496480528757179</v>
      </c>
      <c r="Q348" s="9">
        <f t="shared" si="698"/>
        <v>1.2566370614359172E-3</v>
      </c>
      <c r="R348" s="9">
        <f t="shared" si="699"/>
        <v>0.11309733552923255</v>
      </c>
      <c r="S348" s="9">
        <f t="shared" si="700"/>
        <v>4.2411500823462205E-4</v>
      </c>
      <c r="T348" s="9">
        <f t="shared" si="612"/>
        <v>4.7966277389294272E-2</v>
      </c>
      <c r="U348" s="23">
        <f t="shared" si="701"/>
        <v>19.401054651904388</v>
      </c>
      <c r="V348" s="9">
        <f t="shared" si="702"/>
        <v>13.164529855602671</v>
      </c>
      <c r="W348" s="9">
        <f t="shared" si="703"/>
        <v>0.74442460972726909</v>
      </c>
      <c r="X348" s="9">
        <f t="shared" si="704"/>
        <v>0.74172207139036594</v>
      </c>
      <c r="Y348" s="9">
        <f t="shared" si="705"/>
        <v>251.32741228718351</v>
      </c>
      <c r="Z348" s="9">
        <f t="shared" si="706"/>
        <v>15.677803978474506</v>
      </c>
      <c r="AA348" s="9">
        <f t="shared" si="707"/>
        <v>0.62508754500664243</v>
      </c>
      <c r="AB348" s="9">
        <f t="shared" si="708"/>
        <v>3.0159289474462021</v>
      </c>
      <c r="AC348" s="9">
        <f t="shared" si="709"/>
        <v>3.2494134214595292</v>
      </c>
      <c r="AD348" s="9">
        <f t="shared" si="710"/>
        <v>15.7257702558638</v>
      </c>
      <c r="AE348" s="9">
        <f t="shared" si="711"/>
        <v>0.62318092154155647</v>
      </c>
      <c r="AH348" s="3">
        <f t="shared" si="712"/>
        <v>20.788819110281374</v>
      </c>
      <c r="AI348" s="3">
        <f t="shared" si="713"/>
        <v>28.964222318174613</v>
      </c>
      <c r="AJ348" s="3">
        <v>10000</v>
      </c>
      <c r="AK348" s="3">
        <f t="shared" si="714"/>
        <v>5000000</v>
      </c>
    </row>
    <row r="349" spans="1:38" x14ac:dyDescent="0.2">
      <c r="A349" s="2">
        <v>45</v>
      </c>
      <c r="B349" s="20">
        <v>0.04</v>
      </c>
      <c r="C349" s="1">
        <v>0.1</v>
      </c>
      <c r="D349" s="1">
        <v>12</v>
      </c>
      <c r="E349" s="1">
        <f t="shared" si="715"/>
        <v>7.2</v>
      </c>
      <c r="F349" s="21">
        <f t="shared" si="695"/>
        <v>5000</v>
      </c>
      <c r="G349" s="3">
        <f t="shared" si="696"/>
        <v>10</v>
      </c>
      <c r="H349" s="3">
        <f t="shared" si="697"/>
        <v>500</v>
      </c>
      <c r="I349" s="29">
        <v>2.3860000000000001</v>
      </c>
      <c r="J349" s="29">
        <v>1.516E-2</v>
      </c>
      <c r="K349" s="26"/>
      <c r="L349" s="9">
        <f t="shared" si="652"/>
        <v>9.091349959999999E-5</v>
      </c>
      <c r="M349" s="22">
        <f t="shared" si="653"/>
        <v>0.50265482457436694</v>
      </c>
      <c r="N349" s="9">
        <f t="shared" si="654"/>
        <v>7.9196159334735379</v>
      </c>
      <c r="O349" s="9">
        <f t="shared" si="655"/>
        <v>14.323944878270581</v>
      </c>
      <c r="Q349" s="9">
        <f t="shared" si="698"/>
        <v>1.2566370614359172E-3</v>
      </c>
      <c r="R349" s="9">
        <f t="shared" si="699"/>
        <v>0.11309733552923255</v>
      </c>
      <c r="S349" s="9">
        <f t="shared" si="700"/>
        <v>4.2411500823462205E-4</v>
      </c>
      <c r="T349" s="9">
        <f t="shared" si="612"/>
        <v>4.7966277389294272E-2</v>
      </c>
      <c r="U349" s="23">
        <f t="shared" si="701"/>
        <v>14.228519001417789</v>
      </c>
      <c r="V349" s="9">
        <f t="shared" si="702"/>
        <v>10.794009702909957</v>
      </c>
      <c r="W349" s="9">
        <f t="shared" si="703"/>
        <v>0.66703664330215973</v>
      </c>
      <c r="X349" s="9">
        <f t="shared" si="704"/>
        <v>0.66408558855719502</v>
      </c>
      <c r="Y349" s="9">
        <f t="shared" si="705"/>
        <v>251.32741228718351</v>
      </c>
      <c r="Z349" s="9">
        <f t="shared" si="706"/>
        <v>13.307283825781791</v>
      </c>
      <c r="AA349" s="9">
        <f t="shared" si="707"/>
        <v>0.54105707026783179</v>
      </c>
      <c r="AB349" s="9">
        <f t="shared" si="708"/>
        <v>3.0159289474462021</v>
      </c>
      <c r="AC349" s="9">
        <f t="shared" si="709"/>
        <v>2.3873241463784298</v>
      </c>
      <c r="AD349" s="9">
        <f t="shared" si="710"/>
        <v>13.355250103171086</v>
      </c>
      <c r="AE349" s="9">
        <f t="shared" si="711"/>
        <v>0.53911382747451686</v>
      </c>
      <c r="AH349" s="3">
        <f t="shared" si="712"/>
        <v>20.788819110281374</v>
      </c>
      <c r="AI349" s="3">
        <f t="shared" si="713"/>
        <v>28.964222318174613</v>
      </c>
      <c r="AJ349" s="3">
        <v>10000</v>
      </c>
      <c r="AK349" s="3">
        <f t="shared" si="714"/>
        <v>5000000</v>
      </c>
    </row>
    <row r="350" spans="1:38" x14ac:dyDescent="0.2">
      <c r="A350" s="2">
        <v>46</v>
      </c>
      <c r="B350" s="20">
        <v>0.04</v>
      </c>
      <c r="C350" s="1">
        <v>0.1</v>
      </c>
      <c r="D350" s="1">
        <v>10</v>
      </c>
      <c r="E350" s="1">
        <f t="shared" si="715"/>
        <v>5</v>
      </c>
      <c r="F350" s="21">
        <f t="shared" si="695"/>
        <v>5000</v>
      </c>
      <c r="G350" s="3">
        <f t="shared" si="696"/>
        <v>10</v>
      </c>
      <c r="H350" s="3">
        <f t="shared" si="697"/>
        <v>500</v>
      </c>
      <c r="I350" s="29">
        <v>1.89</v>
      </c>
      <c r="J350" s="29">
        <v>1.422E-2</v>
      </c>
      <c r="K350" s="26"/>
      <c r="L350" s="9">
        <f t="shared" si="652"/>
        <v>6.5981821520000008E-5</v>
      </c>
      <c r="M350" s="22">
        <f t="shared" si="653"/>
        <v>0.50265482457436694</v>
      </c>
      <c r="N350" s="9">
        <f t="shared" si="654"/>
        <v>7.5778447530194812</v>
      </c>
      <c r="O350" s="9">
        <f t="shared" si="655"/>
        <v>9.9471839432434574</v>
      </c>
      <c r="Q350" s="9">
        <f t="shared" si="698"/>
        <v>1.2566370614359172E-3</v>
      </c>
      <c r="R350" s="9">
        <f t="shared" si="699"/>
        <v>0.11309733552923255</v>
      </c>
      <c r="S350" s="9">
        <f t="shared" si="700"/>
        <v>4.2411500823462205E-4</v>
      </c>
      <c r="T350" s="9">
        <f t="shared" si="612"/>
        <v>4.7966277389294272E-2</v>
      </c>
      <c r="U350" s="23">
        <f t="shared" si="701"/>
        <v>9.8517580663906674</v>
      </c>
      <c r="V350" s="9">
        <f t="shared" si="702"/>
        <v>8.5501585660099817</v>
      </c>
      <c r="W350" s="9">
        <f t="shared" si="703"/>
        <v>0.58478447638115572</v>
      </c>
      <c r="X350" s="9">
        <f t="shared" si="704"/>
        <v>0.58152214477770314</v>
      </c>
      <c r="Y350" s="9">
        <f t="shared" si="705"/>
        <v>251.32741228718351</v>
      </c>
      <c r="Z350" s="9">
        <f t="shared" si="706"/>
        <v>11.063432688881816</v>
      </c>
      <c r="AA350" s="9">
        <f t="shared" si="707"/>
        <v>0.45193929773936659</v>
      </c>
      <c r="AB350" s="9">
        <f t="shared" si="708"/>
        <v>3.0159289474462021</v>
      </c>
      <c r="AC350" s="9">
        <f t="shared" si="709"/>
        <v>1.6578639905405761</v>
      </c>
      <c r="AD350" s="9">
        <f t="shared" si="710"/>
        <v>11.111398966271111</v>
      </c>
      <c r="AE350" s="9">
        <f t="shared" si="711"/>
        <v>0.44998834216803907</v>
      </c>
      <c r="AH350" s="3">
        <f t="shared" si="712"/>
        <v>20.788819110281374</v>
      </c>
      <c r="AI350" s="3">
        <f t="shared" si="713"/>
        <v>28.964222318174613</v>
      </c>
      <c r="AJ350" s="3">
        <v>10000</v>
      </c>
      <c r="AK350" s="3">
        <f t="shared" si="714"/>
        <v>5000000</v>
      </c>
    </row>
    <row r="351" spans="1:38" x14ac:dyDescent="0.2">
      <c r="A351" s="2">
        <v>47</v>
      </c>
      <c r="B351" s="20">
        <v>0.04</v>
      </c>
      <c r="C351" s="1">
        <v>0.1</v>
      </c>
      <c r="D351" s="1">
        <v>8</v>
      </c>
      <c r="E351" s="1">
        <f t="shared" si="715"/>
        <v>3.2</v>
      </c>
      <c r="F351" s="21">
        <f t="shared" si="695"/>
        <v>5000</v>
      </c>
      <c r="G351" s="3">
        <f t="shared" si="696"/>
        <v>10</v>
      </c>
      <c r="H351" s="3">
        <f t="shared" si="697"/>
        <v>500</v>
      </c>
      <c r="I351" s="29">
        <v>1.4239999999999999</v>
      </c>
      <c r="J351" s="29">
        <v>1.26E-2</v>
      </c>
      <c r="K351" s="26"/>
      <c r="L351" s="9">
        <f t="shared" si="652"/>
        <v>4.255810784E-5</v>
      </c>
      <c r="M351" s="22">
        <f t="shared" si="653"/>
        <v>0.50265482457436694</v>
      </c>
      <c r="N351" s="9">
        <f t="shared" si="654"/>
        <v>7.5191312828817729</v>
      </c>
      <c r="O351" s="9">
        <f t="shared" si="655"/>
        <v>6.3661977236758132</v>
      </c>
      <c r="Q351" s="9">
        <f t="shared" si="698"/>
        <v>1.2566370614359172E-3</v>
      </c>
      <c r="R351" s="9">
        <f t="shared" si="699"/>
        <v>0.11309733552923255</v>
      </c>
      <c r="S351" s="9">
        <f t="shared" si="700"/>
        <v>4.2411500823462205E-4</v>
      </c>
      <c r="T351" s="9">
        <f t="shared" si="612"/>
        <v>4.7966277389294272E-2</v>
      </c>
      <c r="U351" s="23">
        <f t="shared" si="701"/>
        <v>6.2707718468230231</v>
      </c>
      <c r="V351" s="9">
        <f t="shared" si="702"/>
        <v>6.442024231745088</v>
      </c>
      <c r="W351" s="9">
        <f t="shared" si="703"/>
        <v>0.49673827431927375</v>
      </c>
      <c r="X351" s="9">
        <f t="shared" si="704"/>
        <v>0.49306697683088102</v>
      </c>
      <c r="Y351" s="9">
        <f t="shared" si="705"/>
        <v>251.32741228718351</v>
      </c>
      <c r="Z351" s="9">
        <f t="shared" si="706"/>
        <v>8.9552983546169234</v>
      </c>
      <c r="AA351" s="9">
        <f t="shared" si="707"/>
        <v>0.35733036167915427</v>
      </c>
      <c r="AB351" s="9">
        <f t="shared" si="708"/>
        <v>3.0159289474462021</v>
      </c>
      <c r="AC351" s="9">
        <f t="shared" si="709"/>
        <v>1.0610329539459689</v>
      </c>
      <c r="AD351" s="9">
        <f t="shared" si="710"/>
        <v>9.0032646320062177</v>
      </c>
      <c r="AE351" s="9">
        <f t="shared" si="711"/>
        <v>0.35542662920560369</v>
      </c>
      <c r="AH351" s="3">
        <f t="shared" si="712"/>
        <v>20.788819110281374</v>
      </c>
      <c r="AI351" s="3">
        <f t="shared" si="713"/>
        <v>28.964222318174613</v>
      </c>
      <c r="AJ351" s="3">
        <v>10000</v>
      </c>
      <c r="AK351" s="3">
        <f t="shared" si="714"/>
        <v>5000000</v>
      </c>
    </row>
    <row r="352" spans="1:38" x14ac:dyDescent="0.2">
      <c r="A352" s="2">
        <v>48</v>
      </c>
      <c r="B352" s="20">
        <v>0.04</v>
      </c>
      <c r="C352" s="1">
        <v>0.1</v>
      </c>
      <c r="D352" s="1">
        <v>6</v>
      </c>
      <c r="E352" s="1">
        <f t="shared" si="715"/>
        <v>1.8</v>
      </c>
      <c r="F352" s="21">
        <f t="shared" si="695"/>
        <v>5000</v>
      </c>
      <c r="G352" s="3">
        <f t="shared" si="696"/>
        <v>10</v>
      </c>
      <c r="H352" s="3">
        <f t="shared" si="697"/>
        <v>500</v>
      </c>
      <c r="I352" s="29">
        <v>1.0669999999999999</v>
      </c>
      <c r="J352" s="29">
        <v>1.1220000000000001E-2</v>
      </c>
      <c r="K352" s="26"/>
      <c r="L352" s="9">
        <f t="shared" si="652"/>
        <v>2.4613331479999997E-5</v>
      </c>
      <c r="M352" s="22">
        <f t="shared" si="653"/>
        <v>0.50265482457436694</v>
      </c>
      <c r="N352" s="9">
        <f t="shared" si="654"/>
        <v>7.3131099764476106</v>
      </c>
      <c r="O352" s="9">
        <f t="shared" si="655"/>
        <v>3.5809862195676452</v>
      </c>
      <c r="Q352" s="9">
        <f t="shared" si="698"/>
        <v>1.2566370614359172E-3</v>
      </c>
      <c r="R352" s="9">
        <f t="shared" si="699"/>
        <v>0.11309733552923255</v>
      </c>
      <c r="S352" s="9">
        <f t="shared" si="700"/>
        <v>4.2411500823462205E-4</v>
      </c>
      <c r="T352" s="9">
        <f t="shared" si="612"/>
        <v>4.7966277389294272E-2</v>
      </c>
      <c r="U352" s="23">
        <f t="shared" si="701"/>
        <v>3.4855603427148547</v>
      </c>
      <c r="V352" s="9">
        <f t="shared" si="702"/>
        <v>4.8269942803876456</v>
      </c>
      <c r="W352" s="9">
        <f t="shared" si="703"/>
        <v>0.37290286572609027</v>
      </c>
      <c r="X352" s="9">
        <f t="shared" si="704"/>
        <v>0.36923375659491053</v>
      </c>
      <c r="Y352" s="9">
        <f t="shared" si="705"/>
        <v>251.32741228718351</v>
      </c>
      <c r="Z352" s="9">
        <f t="shared" si="706"/>
        <v>7.3402684032594809</v>
      </c>
      <c r="AA352" s="9">
        <f t="shared" si="707"/>
        <v>0.24522264052370368</v>
      </c>
      <c r="AB352" s="9">
        <f t="shared" si="708"/>
        <v>3.0159289474462021</v>
      </c>
      <c r="AC352" s="9">
        <f t="shared" si="709"/>
        <v>0.59683103659460746</v>
      </c>
      <c r="AD352" s="9">
        <f t="shared" si="710"/>
        <v>7.3882346806487753</v>
      </c>
      <c r="AE352" s="9">
        <f t="shared" si="711"/>
        <v>0.24363059347783719</v>
      </c>
      <c r="AH352" s="3">
        <f t="shared" si="712"/>
        <v>20.788819110281374</v>
      </c>
      <c r="AI352" s="3">
        <f t="shared" si="713"/>
        <v>28.964222318174613</v>
      </c>
      <c r="AJ352" s="3">
        <v>10000</v>
      </c>
      <c r="AK352" s="3">
        <f t="shared" si="714"/>
        <v>5000000</v>
      </c>
    </row>
    <row r="353" spans="1:38" x14ac:dyDescent="0.2">
      <c r="A353" s="2">
        <v>49</v>
      </c>
      <c r="B353" s="20">
        <v>0.04</v>
      </c>
      <c r="C353" s="1">
        <v>0.1</v>
      </c>
      <c r="D353" s="1">
        <v>4</v>
      </c>
      <c r="E353" s="1">
        <f t="shared" si="715"/>
        <v>0.8</v>
      </c>
      <c r="F353" s="21">
        <f t="shared" si="695"/>
        <v>5000</v>
      </c>
      <c r="G353" s="3">
        <f t="shared" si="696"/>
        <v>10</v>
      </c>
      <c r="H353" s="3">
        <f t="shared" si="697"/>
        <v>500</v>
      </c>
      <c r="I353" s="29">
        <v>0.77</v>
      </c>
      <c r="J353" s="29">
        <v>1.154E-2</v>
      </c>
      <c r="K353" s="26"/>
      <c r="L353" s="9" t="str">
        <f t="shared" si="652"/>
        <v/>
      </c>
      <c r="M353" s="22">
        <f t="shared" si="653"/>
        <v>0.50265482457436694</v>
      </c>
      <c r="N353" s="9" t="e">
        <f t="shared" si="654"/>
        <v>#VALUE!</v>
      </c>
      <c r="O353" s="9">
        <f t="shared" si="655"/>
        <v>1.5915494309189533</v>
      </c>
      <c r="Q353" s="9">
        <f t="shared" si="698"/>
        <v>1.2566370614359172E-3</v>
      </c>
      <c r="R353" s="9">
        <f t="shared" si="699"/>
        <v>0.11309733552923255</v>
      </c>
      <c r="S353" s="9">
        <f t="shared" si="700"/>
        <v>4.2411500823462205E-4</v>
      </c>
      <c r="T353" s="9">
        <f t="shared" si="612"/>
        <v>4.7966277389294272E-2</v>
      </c>
      <c r="U353" s="23">
        <f t="shared" si="701"/>
        <v>1.4961235540661635</v>
      </c>
      <c r="V353" s="9">
        <f t="shared" si="702"/>
        <v>3.4833979343003634</v>
      </c>
      <c r="W353" s="9">
        <f t="shared" si="703"/>
        <v>0.22966081254241749</v>
      </c>
      <c r="X353" s="9">
        <f t="shared" si="704"/>
        <v>0.22654134550942359</v>
      </c>
      <c r="Y353" s="9">
        <f t="shared" si="705"/>
        <v>251.32741228718351</v>
      </c>
      <c r="Z353" s="9">
        <f t="shared" si="706"/>
        <v>5.9966720571721979</v>
      </c>
      <c r="AA353" s="9">
        <f t="shared" si="707"/>
        <v>0.13340732866043195</v>
      </c>
      <c r="AB353" s="9">
        <f t="shared" si="708"/>
        <v>3.0159289474462021</v>
      </c>
      <c r="AC353" s="9">
        <f t="shared" si="709"/>
        <v>0.26525823848649221</v>
      </c>
      <c r="AD353" s="9">
        <f t="shared" si="710"/>
        <v>6.0446383345614922</v>
      </c>
      <c r="AE353" s="9">
        <f t="shared" si="711"/>
        <v>0.13234869577321634</v>
      </c>
      <c r="AH353" s="3">
        <f t="shared" si="712"/>
        <v>20.788819110281374</v>
      </c>
      <c r="AI353" s="3">
        <f t="shared" si="713"/>
        <v>28.964222318174613</v>
      </c>
      <c r="AJ353" s="3">
        <v>10000</v>
      </c>
      <c r="AK353" s="3">
        <f t="shared" si="714"/>
        <v>5000000</v>
      </c>
    </row>
    <row r="354" spans="1:38" x14ac:dyDescent="0.2">
      <c r="A354" s="2"/>
      <c r="B354" s="20"/>
      <c r="C354" s="1"/>
      <c r="D354" s="1"/>
      <c r="E354" s="1"/>
      <c r="F354" s="21"/>
      <c r="G354" s="3"/>
      <c r="H354" s="3"/>
      <c r="I354" s="29"/>
      <c r="J354" s="29"/>
      <c r="K354" s="26"/>
      <c r="L354" s="9"/>
      <c r="M354" s="22"/>
      <c r="N354" s="9"/>
      <c r="O354" s="9"/>
      <c r="Q354" s="9"/>
      <c r="R354" s="9"/>
      <c r="S354" s="9"/>
      <c r="T354" s="9"/>
      <c r="U354" s="23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H354" s="3"/>
      <c r="AI354" s="3"/>
      <c r="AJ354" s="3"/>
      <c r="AK354" s="3"/>
    </row>
    <row r="355" spans="1:38" x14ac:dyDescent="0.2">
      <c r="A355" s="2" t="s">
        <v>205</v>
      </c>
      <c r="B355" s="20">
        <v>0.04</v>
      </c>
      <c r="C355" s="1">
        <v>0.1</v>
      </c>
      <c r="D355" s="1">
        <v>20</v>
      </c>
      <c r="E355" s="1">
        <f>0.5*C355*D355^2</f>
        <v>20</v>
      </c>
      <c r="F355" s="21">
        <f t="shared" ref="F355:F362" si="716">AK355/1000</f>
        <v>5000</v>
      </c>
      <c r="G355" s="3">
        <f t="shared" ref="G355:G362" si="717">AJ355/1000</f>
        <v>10</v>
      </c>
      <c r="H355" s="3">
        <f t="shared" ref="H355:H362" si="718">AK355/AJ355</f>
        <v>500</v>
      </c>
      <c r="I355" s="29">
        <v>3.2170000000000001</v>
      </c>
      <c r="J355" s="29">
        <v>1.244E-2</v>
      </c>
      <c r="K355" s="26"/>
      <c r="L355" s="9">
        <f t="shared" ref="L355:L374" si="719">IF(E355&gt;0.866,0.00001450997+0.00005026548*(I355-0.866),"")</f>
        <v>1.3268411347999999E-4</v>
      </c>
      <c r="M355" s="22">
        <f t="shared" ref="M355:M374" si="720">IF(E355&gt;0,1000*PI()*G355*B355^3/4,"")</f>
        <v>0.50265482457436694</v>
      </c>
      <c r="N355" s="9">
        <f t="shared" ref="N355:N374" si="721">IF(E355&gt;0,E355/(L355*G355*1000),"")</f>
        <v>15.073394602749243</v>
      </c>
      <c r="O355" s="9">
        <f t="shared" ref="O355:O374" si="722">IF(E355&gt;0,E355/M355,"")</f>
        <v>39.78873577297383</v>
      </c>
      <c r="Q355" s="9">
        <f t="shared" ref="Q355:Q362" si="723">PI()*B355^2/4</f>
        <v>1.2566370614359172E-3</v>
      </c>
      <c r="R355" s="9">
        <f t="shared" ref="R355:R362" si="724">9*G355*Q355</f>
        <v>0.11309733552923255</v>
      </c>
      <c r="S355" s="9">
        <f t="shared" ref="S355:S362" si="725">0.75*R355/(F355*B355)</f>
        <v>4.2411500823462205E-4</v>
      </c>
      <c r="T355" s="9">
        <f t="shared" ref="T355:T362" si="726">R355*S355*1000</f>
        <v>4.7966277389294272E-2</v>
      </c>
      <c r="U355" s="23">
        <f t="shared" ref="U355:U362" si="727">(E355-T355)/M355</f>
        <v>39.693309896121043</v>
      </c>
      <c r="V355" s="9">
        <f t="shared" ref="V355:V362" si="728">9*PI()*B355^3*I355*G355*1000/4</f>
        <v>14.553365135901648</v>
      </c>
      <c r="W355" s="9">
        <f t="shared" ref="W355:W362" si="729">E355/V355</f>
        <v>1.3742526084679938</v>
      </c>
      <c r="X355" s="9">
        <f t="shared" ref="X355:X362" si="730">E355/(V355+T355)</f>
        <v>1.3697381035947782</v>
      </c>
      <c r="Y355" s="9">
        <f t="shared" ref="Y355:Y362" si="731">1000*F355*PI()*B355^3/4</f>
        <v>251.32741228718351</v>
      </c>
      <c r="Z355" s="9">
        <f t="shared" ref="Z355:Z362" si="732">V355+$AG$2*Y355</f>
        <v>17.066639258773485</v>
      </c>
      <c r="AA355" s="9">
        <f t="shared" ref="AA355:AA362" si="733">E355/Z355</f>
        <v>1.1718768819536955</v>
      </c>
      <c r="AB355" s="9">
        <f t="shared" ref="AB355:AB362" si="734">M355+$AG$2*Y355</f>
        <v>3.0159289474462021</v>
      </c>
      <c r="AC355" s="9">
        <f t="shared" ref="AC355:AC362" si="735">E355/AB355</f>
        <v>6.6314559621623044</v>
      </c>
      <c r="AD355" s="9">
        <f t="shared" ref="AD355:AD362" si="736">V355+T355+$AG$2*Y355</f>
        <v>17.114605536162777</v>
      </c>
      <c r="AE355" s="9">
        <f t="shared" ref="AE355:AE362" si="737">E355/AD355</f>
        <v>1.1685925192807072</v>
      </c>
      <c r="AH355" s="3">
        <f t="shared" ref="AH355:AH362" si="738">IF(AK355&gt;0,(AK355*0.17287/2000)^0.5,"")</f>
        <v>20.788819110281374</v>
      </c>
      <c r="AI355" s="3">
        <f t="shared" ref="AI355:AI362" si="739">IF(AK355&gt;0,(AK355/2.98/2000)^0.5,"")</f>
        <v>28.964222318174613</v>
      </c>
      <c r="AJ355" s="3">
        <v>10000</v>
      </c>
      <c r="AK355" s="3">
        <f t="shared" si="714"/>
        <v>5000000</v>
      </c>
    </row>
    <row r="356" spans="1:38" x14ac:dyDescent="0.2">
      <c r="A356" s="2" t="s">
        <v>206</v>
      </c>
      <c r="B356" s="20">
        <v>0.04</v>
      </c>
      <c r="C356" s="1">
        <v>0.1</v>
      </c>
      <c r="D356" s="1">
        <v>18</v>
      </c>
      <c r="E356" s="1">
        <f t="shared" ref="E356:E362" si="740">0.5*C356*D356^2</f>
        <v>16.2</v>
      </c>
      <c r="F356" s="21">
        <f t="shared" si="716"/>
        <v>5000</v>
      </c>
      <c r="G356" s="3">
        <f t="shared" si="717"/>
        <v>10</v>
      </c>
      <c r="H356" s="3">
        <f t="shared" si="718"/>
        <v>500</v>
      </c>
      <c r="I356" s="29">
        <v>2.79</v>
      </c>
      <c r="J356" s="29">
        <v>1.166E-2</v>
      </c>
      <c r="K356" s="26"/>
      <c r="L356" s="9">
        <f t="shared" si="719"/>
        <v>1.1122075351999999E-4</v>
      </c>
      <c r="M356" s="22">
        <f t="shared" si="720"/>
        <v>0.50265482457436694</v>
      </c>
      <c r="N356" s="9">
        <f t="shared" si="721"/>
        <v>14.565626906211238</v>
      </c>
      <c r="O356" s="9">
        <f t="shared" si="722"/>
        <v>32.228875976108803</v>
      </c>
      <c r="Q356" s="9">
        <f t="shared" si="723"/>
        <v>1.2566370614359172E-3</v>
      </c>
      <c r="R356" s="9">
        <f t="shared" si="724"/>
        <v>0.11309733552923255</v>
      </c>
      <c r="S356" s="9">
        <f t="shared" si="725"/>
        <v>4.2411500823462205E-4</v>
      </c>
      <c r="T356" s="9">
        <f t="shared" si="726"/>
        <v>4.7966277389294272E-2</v>
      </c>
      <c r="U356" s="23">
        <f t="shared" si="727"/>
        <v>32.133450099256017</v>
      </c>
      <c r="V356" s="9">
        <f t="shared" si="728"/>
        <v>12.621662645062356</v>
      </c>
      <c r="W356" s="9">
        <f t="shared" si="729"/>
        <v>1.2835076055798007</v>
      </c>
      <c r="X356" s="9">
        <f t="shared" si="730"/>
        <v>1.2786483407807023</v>
      </c>
      <c r="Y356" s="9">
        <f t="shared" si="731"/>
        <v>251.32741228718351</v>
      </c>
      <c r="Z356" s="9">
        <f t="shared" si="732"/>
        <v>15.134936767934191</v>
      </c>
      <c r="AA356" s="9">
        <f t="shared" si="733"/>
        <v>1.0703711715745201</v>
      </c>
      <c r="AB356" s="9">
        <f t="shared" si="734"/>
        <v>3.0159289474462021</v>
      </c>
      <c r="AC356" s="9">
        <f t="shared" si="735"/>
        <v>5.371479329351466</v>
      </c>
      <c r="AD356" s="9">
        <f t="shared" si="736"/>
        <v>15.182903045323485</v>
      </c>
      <c r="AE356" s="9">
        <f t="shared" si="737"/>
        <v>1.0669896232387384</v>
      </c>
      <c r="AH356" s="3">
        <f t="shared" si="738"/>
        <v>20.788819110281374</v>
      </c>
      <c r="AI356" s="3">
        <f t="shared" si="739"/>
        <v>28.964222318174613</v>
      </c>
      <c r="AJ356" s="3">
        <v>10000</v>
      </c>
      <c r="AK356" s="3">
        <f t="shared" si="714"/>
        <v>5000000</v>
      </c>
    </row>
    <row r="357" spans="1:38" x14ac:dyDescent="0.2">
      <c r="A357" s="2" t="s">
        <v>207</v>
      </c>
      <c r="B357" s="20">
        <v>0.04</v>
      </c>
      <c r="C357" s="1">
        <v>0.1</v>
      </c>
      <c r="D357" s="1">
        <v>16</v>
      </c>
      <c r="E357" s="1">
        <f t="shared" si="740"/>
        <v>12.8</v>
      </c>
      <c r="F357" s="21">
        <f t="shared" si="716"/>
        <v>5000</v>
      </c>
      <c r="G357" s="3">
        <f t="shared" si="717"/>
        <v>10</v>
      </c>
      <c r="H357" s="3">
        <f t="shared" si="718"/>
        <v>500</v>
      </c>
      <c r="I357" s="29">
        <v>2.3809999999999998</v>
      </c>
      <c r="J357" s="29">
        <v>1.1140000000000001E-2</v>
      </c>
      <c r="K357" s="26"/>
      <c r="L357" s="9">
        <f t="shared" si="719"/>
        <v>9.066217219999998E-5</v>
      </c>
      <c r="M357" s="22">
        <f t="shared" si="720"/>
        <v>0.50265482457436694</v>
      </c>
      <c r="N357" s="9">
        <f t="shared" si="721"/>
        <v>14.118346923966602</v>
      </c>
      <c r="O357" s="9">
        <f t="shared" si="722"/>
        <v>25.464790894703253</v>
      </c>
      <c r="Q357" s="9">
        <f t="shared" si="723"/>
        <v>1.2566370614359172E-3</v>
      </c>
      <c r="R357" s="9">
        <f t="shared" si="724"/>
        <v>0.11309733552923255</v>
      </c>
      <c r="S357" s="9">
        <f t="shared" si="725"/>
        <v>4.2411500823462205E-4</v>
      </c>
      <c r="T357" s="9">
        <f t="shared" si="726"/>
        <v>4.7966277389294272E-2</v>
      </c>
      <c r="U357" s="23">
        <f t="shared" si="727"/>
        <v>25.369365017850463</v>
      </c>
      <c r="V357" s="9">
        <f t="shared" si="728"/>
        <v>10.771390235804111</v>
      </c>
      <c r="W357" s="9">
        <f t="shared" si="729"/>
        <v>1.1883331417566498</v>
      </c>
      <c r="X357" s="9">
        <f t="shared" si="730"/>
        <v>1.1830648139185864</v>
      </c>
      <c r="Y357" s="9">
        <f t="shared" si="731"/>
        <v>251.32741228718351</v>
      </c>
      <c r="Z357" s="9">
        <f t="shared" si="732"/>
        <v>13.284664358675945</v>
      </c>
      <c r="AA357" s="9">
        <f t="shared" si="733"/>
        <v>0.96351700384816874</v>
      </c>
      <c r="AB357" s="9">
        <f t="shared" si="734"/>
        <v>3.0159289474462021</v>
      </c>
      <c r="AC357" s="9">
        <f t="shared" si="735"/>
        <v>4.2441318157838754</v>
      </c>
      <c r="AD357" s="9">
        <f t="shared" si="736"/>
        <v>13.33263063606524</v>
      </c>
      <c r="AE357" s="9">
        <f t="shared" si="737"/>
        <v>0.96005059686987393</v>
      </c>
      <c r="AH357" s="3">
        <f t="shared" si="738"/>
        <v>20.788819110281374</v>
      </c>
      <c r="AI357" s="3">
        <f t="shared" si="739"/>
        <v>28.964222318174613</v>
      </c>
      <c r="AJ357" s="3">
        <v>10000</v>
      </c>
      <c r="AK357" s="3">
        <f t="shared" si="714"/>
        <v>5000000</v>
      </c>
    </row>
    <row r="358" spans="1:38" x14ac:dyDescent="0.2">
      <c r="A358" s="2" t="s">
        <v>208</v>
      </c>
      <c r="B358" s="20">
        <v>0.04</v>
      </c>
      <c r="C358" s="1">
        <v>0.1</v>
      </c>
      <c r="D358" s="1">
        <v>14</v>
      </c>
      <c r="E358" s="1">
        <f t="shared" si="740"/>
        <v>9.8000000000000007</v>
      </c>
      <c r="F358" s="21">
        <f t="shared" si="716"/>
        <v>5000</v>
      </c>
      <c r="G358" s="3">
        <f t="shared" si="717"/>
        <v>10</v>
      </c>
      <c r="H358" s="3">
        <f t="shared" si="718"/>
        <v>500</v>
      </c>
      <c r="I358" s="29">
        <v>2.0030000000000001</v>
      </c>
      <c r="J358" s="29">
        <v>1.0500000000000001E-2</v>
      </c>
      <c r="K358" s="26"/>
      <c r="L358" s="9">
        <f t="shared" si="719"/>
        <v>7.1661820759999994E-5</v>
      </c>
      <c r="M358" s="22">
        <f t="shared" si="720"/>
        <v>0.50265482457436694</v>
      </c>
      <c r="N358" s="9">
        <f t="shared" si="721"/>
        <v>13.675343294473114</v>
      </c>
      <c r="O358" s="9">
        <f t="shared" si="722"/>
        <v>19.496480528757179</v>
      </c>
      <c r="Q358" s="9">
        <f t="shared" si="723"/>
        <v>1.2566370614359172E-3</v>
      </c>
      <c r="R358" s="9">
        <f t="shared" si="724"/>
        <v>0.11309733552923255</v>
      </c>
      <c r="S358" s="9">
        <f t="shared" si="725"/>
        <v>4.2411500823462205E-4</v>
      </c>
      <c r="T358" s="9">
        <f t="shared" si="726"/>
        <v>4.7966277389294272E-2</v>
      </c>
      <c r="U358" s="23">
        <f t="shared" si="727"/>
        <v>19.401054651904388</v>
      </c>
      <c r="V358" s="9">
        <f t="shared" si="728"/>
        <v>9.0613585226021147</v>
      </c>
      <c r="W358" s="9">
        <f t="shared" si="729"/>
        <v>1.0815155338523978</v>
      </c>
      <c r="X358" s="9">
        <f t="shared" si="730"/>
        <v>1.07582067992671</v>
      </c>
      <c r="Y358" s="9">
        <f t="shared" si="731"/>
        <v>251.32741228718351</v>
      </c>
      <c r="Z358" s="9">
        <f t="shared" si="732"/>
        <v>11.574632645473949</v>
      </c>
      <c r="AA358" s="9">
        <f t="shared" si="733"/>
        <v>0.84667913878304502</v>
      </c>
      <c r="AB358" s="9">
        <f t="shared" si="734"/>
        <v>3.0159289474462021</v>
      </c>
      <c r="AC358" s="9">
        <f t="shared" si="735"/>
        <v>3.2494134214595292</v>
      </c>
      <c r="AD358" s="9">
        <f t="shared" si="736"/>
        <v>11.622598922863244</v>
      </c>
      <c r="AE358" s="9">
        <f t="shared" si="737"/>
        <v>0.84318490769926324</v>
      </c>
      <c r="AH358" s="3">
        <f t="shared" si="738"/>
        <v>20.788819110281374</v>
      </c>
      <c r="AI358" s="3">
        <f t="shared" si="739"/>
        <v>28.964222318174613</v>
      </c>
      <c r="AJ358" s="3">
        <v>10000</v>
      </c>
      <c r="AK358" s="3">
        <f t="shared" si="714"/>
        <v>5000000</v>
      </c>
    </row>
    <row r="359" spans="1:38" x14ac:dyDescent="0.2">
      <c r="A359" s="2" t="s">
        <v>209</v>
      </c>
      <c r="B359" s="20">
        <v>0.04</v>
      </c>
      <c r="C359" s="1">
        <v>0.1</v>
      </c>
      <c r="D359" s="1">
        <v>12</v>
      </c>
      <c r="E359" s="1">
        <f t="shared" si="740"/>
        <v>7.2</v>
      </c>
      <c r="F359" s="21">
        <f t="shared" si="716"/>
        <v>5000</v>
      </c>
      <c r="G359" s="3">
        <f t="shared" si="717"/>
        <v>10</v>
      </c>
      <c r="H359" s="3">
        <f t="shared" si="718"/>
        <v>500</v>
      </c>
      <c r="I359" s="29">
        <v>1.639</v>
      </c>
      <c r="J359" s="29">
        <v>9.7599999999999996E-3</v>
      </c>
      <c r="K359" s="26"/>
      <c r="L359" s="9">
        <f t="shared" si="719"/>
        <v>5.3365186040000003E-5</v>
      </c>
      <c r="M359" s="22">
        <f t="shared" si="720"/>
        <v>0.50265482457436694</v>
      </c>
      <c r="N359" s="9">
        <f t="shared" si="721"/>
        <v>13.491942096113416</v>
      </c>
      <c r="O359" s="9">
        <f t="shared" si="722"/>
        <v>14.323944878270581</v>
      </c>
      <c r="Q359" s="9">
        <f t="shared" si="723"/>
        <v>1.2566370614359172E-3</v>
      </c>
      <c r="R359" s="9">
        <f t="shared" si="724"/>
        <v>0.11309733552923255</v>
      </c>
      <c r="S359" s="9">
        <f t="shared" si="725"/>
        <v>4.2411500823462205E-4</v>
      </c>
      <c r="T359" s="9">
        <f t="shared" si="726"/>
        <v>4.7966277389294272E-2</v>
      </c>
      <c r="U359" s="23">
        <f t="shared" si="727"/>
        <v>14.228519001417789</v>
      </c>
      <c r="V359" s="9">
        <f t="shared" si="728"/>
        <v>7.4146613172964875</v>
      </c>
      <c r="W359" s="9">
        <f t="shared" si="729"/>
        <v>0.97104907316592626</v>
      </c>
      <c r="X359" s="9">
        <f t="shared" si="730"/>
        <v>0.964807624210968</v>
      </c>
      <c r="Y359" s="9">
        <f t="shared" si="731"/>
        <v>251.32741228718351</v>
      </c>
      <c r="Z359" s="9">
        <f t="shared" si="732"/>
        <v>9.9279354401683229</v>
      </c>
      <c r="AA359" s="9">
        <f t="shared" si="733"/>
        <v>0.72522631149159933</v>
      </c>
      <c r="AB359" s="9">
        <f t="shared" si="734"/>
        <v>3.0159289474462021</v>
      </c>
      <c r="AC359" s="9">
        <f t="shared" si="735"/>
        <v>2.3873241463784298</v>
      </c>
      <c r="AD359" s="9">
        <f t="shared" si="736"/>
        <v>9.9759017175576172</v>
      </c>
      <c r="AE359" s="9">
        <f t="shared" si="737"/>
        <v>0.72173926767221241</v>
      </c>
      <c r="AH359" s="3">
        <f t="shared" si="738"/>
        <v>20.788819110281374</v>
      </c>
      <c r="AI359" s="3">
        <f t="shared" si="739"/>
        <v>28.964222318174613</v>
      </c>
      <c r="AJ359" s="3">
        <v>10000</v>
      </c>
      <c r="AK359" s="3">
        <f t="shared" si="714"/>
        <v>5000000</v>
      </c>
    </row>
    <row r="360" spans="1:38" x14ac:dyDescent="0.2">
      <c r="A360" s="2" t="s">
        <v>210</v>
      </c>
      <c r="B360" s="20">
        <v>0.04</v>
      </c>
      <c r="C360" s="1">
        <v>0.1</v>
      </c>
      <c r="D360" s="1">
        <v>10</v>
      </c>
      <c r="E360" s="1">
        <f t="shared" si="740"/>
        <v>5</v>
      </c>
      <c r="F360" s="21">
        <f t="shared" si="716"/>
        <v>5000</v>
      </c>
      <c r="G360" s="3">
        <f t="shared" si="717"/>
        <v>10</v>
      </c>
      <c r="H360" s="3">
        <f t="shared" si="718"/>
        <v>500</v>
      </c>
      <c r="I360" s="29">
        <v>1.3180000000000001</v>
      </c>
      <c r="J360" s="29">
        <v>8.8000000000000005E-3</v>
      </c>
      <c r="K360" s="26"/>
      <c r="L360" s="9">
        <f t="shared" si="719"/>
        <v>3.7229966960000005E-5</v>
      </c>
      <c r="M360" s="22">
        <f t="shared" si="720"/>
        <v>0.50265482457436694</v>
      </c>
      <c r="N360" s="9">
        <f t="shared" si="721"/>
        <v>13.43004146464061</v>
      </c>
      <c r="O360" s="9">
        <f t="shared" si="722"/>
        <v>9.9471839432434574</v>
      </c>
      <c r="Q360" s="9">
        <f t="shared" si="723"/>
        <v>1.2566370614359172E-3</v>
      </c>
      <c r="R360" s="9">
        <f t="shared" si="724"/>
        <v>0.11309733552923255</v>
      </c>
      <c r="S360" s="9">
        <f t="shared" si="725"/>
        <v>4.2411500823462205E-4</v>
      </c>
      <c r="T360" s="9">
        <f t="shared" si="726"/>
        <v>4.7966277389294272E-2</v>
      </c>
      <c r="U360" s="23">
        <f t="shared" si="727"/>
        <v>9.8517580663906674</v>
      </c>
      <c r="V360" s="9">
        <f t="shared" si="728"/>
        <v>5.9624915291011416</v>
      </c>
      <c r="W360" s="9">
        <f t="shared" si="729"/>
        <v>0.8385756148409591</v>
      </c>
      <c r="X360" s="9">
        <f t="shared" si="730"/>
        <v>0.831883387418628</v>
      </c>
      <c r="Y360" s="9">
        <f t="shared" si="731"/>
        <v>251.32741228718351</v>
      </c>
      <c r="Z360" s="9">
        <f t="shared" si="732"/>
        <v>8.475765651972976</v>
      </c>
      <c r="AA360" s="9">
        <f t="shared" si="733"/>
        <v>0.58991720692939498</v>
      </c>
      <c r="AB360" s="9">
        <f t="shared" si="734"/>
        <v>3.0159289474462021</v>
      </c>
      <c r="AC360" s="9">
        <f t="shared" si="735"/>
        <v>1.6578639905405761</v>
      </c>
      <c r="AD360" s="9">
        <f t="shared" si="736"/>
        <v>8.5237319293622704</v>
      </c>
      <c r="AE360" s="9">
        <f t="shared" si="737"/>
        <v>0.58659751872019406</v>
      </c>
      <c r="AH360" s="3">
        <f t="shared" si="738"/>
        <v>20.788819110281374</v>
      </c>
      <c r="AI360" s="3">
        <f t="shared" si="739"/>
        <v>28.964222318174613</v>
      </c>
      <c r="AJ360" s="3">
        <v>10000</v>
      </c>
      <c r="AK360" s="3">
        <f t="shared" si="714"/>
        <v>5000000</v>
      </c>
    </row>
    <row r="361" spans="1:38" x14ac:dyDescent="0.2">
      <c r="A361" s="2" t="s">
        <v>211</v>
      </c>
      <c r="B361" s="20">
        <v>0.04</v>
      </c>
      <c r="C361" s="1">
        <v>0.1</v>
      </c>
      <c r="D361" s="1">
        <v>8</v>
      </c>
      <c r="E361" s="1">
        <f t="shared" si="740"/>
        <v>3.2</v>
      </c>
      <c r="F361" s="21">
        <f t="shared" si="716"/>
        <v>5000</v>
      </c>
      <c r="G361" s="3">
        <f t="shared" si="717"/>
        <v>10</v>
      </c>
      <c r="H361" s="3">
        <f t="shared" si="718"/>
        <v>500</v>
      </c>
      <c r="I361" s="29">
        <v>1.0660000000000001</v>
      </c>
      <c r="J361" s="29">
        <v>8.3599999999999994E-3</v>
      </c>
      <c r="K361" s="26"/>
      <c r="L361" s="9">
        <f t="shared" si="719"/>
        <v>2.4563066000000002E-5</v>
      </c>
      <c r="M361" s="22">
        <f t="shared" si="720"/>
        <v>0.50265482457436694</v>
      </c>
      <c r="N361" s="9">
        <f t="shared" si="721"/>
        <v>13.027689621482921</v>
      </c>
      <c r="O361" s="9">
        <f t="shared" si="722"/>
        <v>6.3661977236758132</v>
      </c>
      <c r="Q361" s="9">
        <f t="shared" si="723"/>
        <v>1.2566370614359172E-3</v>
      </c>
      <c r="R361" s="9">
        <f t="shared" si="724"/>
        <v>0.11309733552923255</v>
      </c>
      <c r="S361" s="9">
        <f t="shared" si="725"/>
        <v>4.2411500823462205E-4</v>
      </c>
      <c r="T361" s="9">
        <f t="shared" si="726"/>
        <v>4.7966277389294272E-2</v>
      </c>
      <c r="U361" s="23">
        <f t="shared" si="727"/>
        <v>6.2707718468230231</v>
      </c>
      <c r="V361" s="9">
        <f t="shared" si="728"/>
        <v>4.8224703869664767</v>
      </c>
      <c r="W361" s="9">
        <f t="shared" si="729"/>
        <v>0.66356032141711618</v>
      </c>
      <c r="X361" s="9">
        <f t="shared" si="730"/>
        <v>0.65702527730606985</v>
      </c>
      <c r="Y361" s="9">
        <f t="shared" si="731"/>
        <v>251.32741228718351</v>
      </c>
      <c r="Z361" s="9">
        <f t="shared" si="732"/>
        <v>7.3357445098383121</v>
      </c>
      <c r="AA361" s="9">
        <f t="shared" si="733"/>
        <v>0.43622020855665428</v>
      </c>
      <c r="AB361" s="9">
        <f t="shared" si="734"/>
        <v>3.0159289474462021</v>
      </c>
      <c r="AC361" s="9">
        <f t="shared" si="735"/>
        <v>1.0610329539459689</v>
      </c>
      <c r="AD361" s="9">
        <f t="shared" si="736"/>
        <v>7.3837107872276064</v>
      </c>
      <c r="AE361" s="9">
        <f t="shared" si="737"/>
        <v>0.43338642211384854</v>
      </c>
      <c r="AH361" s="3">
        <f t="shared" si="738"/>
        <v>20.788819110281374</v>
      </c>
      <c r="AI361" s="3">
        <f t="shared" si="739"/>
        <v>28.964222318174613</v>
      </c>
      <c r="AJ361" s="3">
        <v>10000</v>
      </c>
      <c r="AK361" s="3">
        <f t="shared" si="714"/>
        <v>5000000</v>
      </c>
    </row>
    <row r="362" spans="1:38" x14ac:dyDescent="0.2">
      <c r="A362" s="2" t="s">
        <v>212</v>
      </c>
      <c r="B362" s="20">
        <v>0.04</v>
      </c>
      <c r="C362" s="1">
        <v>0.1</v>
      </c>
      <c r="D362" s="1">
        <v>6</v>
      </c>
      <c r="E362" s="1">
        <f t="shared" si="740"/>
        <v>1.8</v>
      </c>
      <c r="F362" s="21">
        <f t="shared" si="716"/>
        <v>5000</v>
      </c>
      <c r="G362" s="3">
        <f t="shared" si="717"/>
        <v>10</v>
      </c>
      <c r="H362" s="3">
        <f t="shared" si="718"/>
        <v>500</v>
      </c>
      <c r="I362" s="29">
        <v>0.84699999999999998</v>
      </c>
      <c r="J362" s="29">
        <v>8.4600000000000005E-3</v>
      </c>
      <c r="K362" s="26"/>
      <c r="L362" s="9">
        <f t="shared" si="719"/>
        <v>1.3554925879999999E-5</v>
      </c>
      <c r="M362" s="22">
        <f t="shared" si="720"/>
        <v>0.50265482457436694</v>
      </c>
      <c r="N362" s="9">
        <f t="shared" si="721"/>
        <v>13.279305367916923</v>
      </c>
      <c r="O362" s="9">
        <f t="shared" si="722"/>
        <v>3.5809862195676452</v>
      </c>
      <c r="Q362" s="9">
        <f t="shared" si="723"/>
        <v>1.2566370614359172E-3</v>
      </c>
      <c r="R362" s="9">
        <f t="shared" si="724"/>
        <v>0.11309733552923255</v>
      </c>
      <c r="S362" s="9">
        <f t="shared" si="725"/>
        <v>4.2411500823462205E-4</v>
      </c>
      <c r="T362" s="9">
        <f t="shared" si="726"/>
        <v>4.7966277389294272E-2</v>
      </c>
      <c r="U362" s="23">
        <f t="shared" si="727"/>
        <v>3.4855603427148547</v>
      </c>
      <c r="V362" s="9">
        <f t="shared" si="728"/>
        <v>3.8317377277303994</v>
      </c>
      <c r="W362" s="9">
        <f t="shared" si="729"/>
        <v>0.46976075292767216</v>
      </c>
      <c r="X362" s="9">
        <f t="shared" si="730"/>
        <v>0.46395291950744261</v>
      </c>
      <c r="Y362" s="9">
        <f t="shared" si="731"/>
        <v>251.32741228718351</v>
      </c>
      <c r="Z362" s="9">
        <f t="shared" si="732"/>
        <v>6.3450118506022344</v>
      </c>
      <c r="AA362" s="9">
        <f t="shared" si="733"/>
        <v>0.28368741341738452</v>
      </c>
      <c r="AB362" s="9">
        <f t="shared" si="734"/>
        <v>3.0159289474462021</v>
      </c>
      <c r="AC362" s="9">
        <f t="shared" si="735"/>
        <v>0.59683103659460746</v>
      </c>
      <c r="AD362" s="9">
        <f t="shared" si="736"/>
        <v>6.3929781279915288</v>
      </c>
      <c r="AE362" s="9">
        <f t="shared" si="737"/>
        <v>0.28155891729376259</v>
      </c>
      <c r="AH362" s="3">
        <f t="shared" si="738"/>
        <v>20.788819110281374</v>
      </c>
      <c r="AI362" s="3">
        <f t="shared" si="739"/>
        <v>28.964222318174613</v>
      </c>
      <c r="AJ362" s="3">
        <v>10000</v>
      </c>
      <c r="AK362" s="3">
        <f t="shared" si="714"/>
        <v>5000000</v>
      </c>
    </row>
    <row r="363" spans="1:38" x14ac:dyDescent="0.2">
      <c r="A363" s="6"/>
      <c r="B363" s="6"/>
      <c r="C363" s="6"/>
      <c r="D363" s="6"/>
      <c r="E363" s="6"/>
      <c r="F363" s="6"/>
      <c r="G363" s="6"/>
      <c r="H363" s="6"/>
      <c r="I363" s="29"/>
      <c r="L363" s="9" t="str">
        <f t="shared" si="719"/>
        <v/>
      </c>
      <c r="M363" s="22" t="str">
        <f t="shared" si="720"/>
        <v/>
      </c>
      <c r="N363" s="9" t="str">
        <f t="shared" si="721"/>
        <v/>
      </c>
      <c r="O363" s="9" t="str">
        <f t="shared" si="722"/>
        <v/>
      </c>
      <c r="Q363" s="9"/>
      <c r="R363" s="9"/>
      <c r="S363" s="9"/>
      <c r="T363" s="9"/>
      <c r="U363" s="23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I363" s="9"/>
      <c r="AJ363" s="3"/>
      <c r="AK363" s="3"/>
      <c r="AL363" s="9" t="str">
        <f>IF(J363&gt;0,D363/#REF!/J363,"")</f>
        <v/>
      </c>
    </row>
    <row r="364" spans="1:38" x14ac:dyDescent="0.2">
      <c r="A364" s="6" t="s">
        <v>24</v>
      </c>
      <c r="B364" s="6" t="s">
        <v>19</v>
      </c>
      <c r="C364" s="6" t="s">
        <v>20</v>
      </c>
      <c r="D364" s="6" t="s">
        <v>1</v>
      </c>
      <c r="E364" s="6"/>
      <c r="F364" s="6" t="s">
        <v>26</v>
      </c>
      <c r="G364" s="6" t="s">
        <v>4</v>
      </c>
      <c r="H364" s="6" t="s">
        <v>15</v>
      </c>
      <c r="I364" s="29" t="s">
        <v>5</v>
      </c>
      <c r="L364" s="9" t="str">
        <f t="shared" si="719"/>
        <v/>
      </c>
      <c r="M364" s="22" t="str">
        <f t="shared" si="720"/>
        <v/>
      </c>
      <c r="N364" s="9" t="str">
        <f t="shared" si="721"/>
        <v/>
      </c>
      <c r="O364" s="9" t="str">
        <f t="shared" si="722"/>
        <v/>
      </c>
      <c r="Q364" s="9"/>
      <c r="R364" s="9"/>
      <c r="S364" s="9"/>
      <c r="T364" s="9"/>
      <c r="U364" s="23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I364" s="9"/>
      <c r="AJ364" s="3"/>
      <c r="AK364" s="3"/>
      <c r="AL364" s="9" t="str">
        <f>IF(J364&gt;0,D364/#REF!/J364,"")</f>
        <v/>
      </c>
    </row>
    <row r="365" spans="1:38" x14ac:dyDescent="0.2">
      <c r="A365" s="6"/>
      <c r="B365" s="6"/>
      <c r="C365" s="6"/>
      <c r="D365" s="6"/>
      <c r="E365" s="6"/>
      <c r="F365" s="11" t="s">
        <v>18</v>
      </c>
      <c r="G365" s="6"/>
      <c r="H365" s="6"/>
      <c r="I365" s="29"/>
      <c r="L365" s="9" t="str">
        <f t="shared" si="719"/>
        <v/>
      </c>
      <c r="M365" s="22" t="str">
        <f t="shared" si="720"/>
        <v/>
      </c>
      <c r="N365" s="9" t="str">
        <f t="shared" si="721"/>
        <v/>
      </c>
      <c r="O365" s="9" t="str">
        <f t="shared" si="722"/>
        <v/>
      </c>
      <c r="Q365" s="9"/>
      <c r="R365" s="9"/>
      <c r="S365" s="9"/>
      <c r="T365" s="9"/>
      <c r="U365" s="23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I365" s="9"/>
      <c r="AJ365" s="3"/>
      <c r="AK365" s="3"/>
      <c r="AL365" s="9" t="str">
        <f>IF(J365&gt;0,D365/#REF!/J365,"")</f>
        <v/>
      </c>
    </row>
    <row r="366" spans="1:38" x14ac:dyDescent="0.2">
      <c r="A366" s="2">
        <v>111</v>
      </c>
      <c r="B366" s="20">
        <v>0.04</v>
      </c>
      <c r="C366" s="1">
        <v>0.5</v>
      </c>
      <c r="D366" s="1">
        <v>20</v>
      </c>
      <c r="E366" s="1">
        <f>0.5*C366*D366^2</f>
        <v>100</v>
      </c>
      <c r="F366" s="21">
        <f t="shared" ref="F366:F374" si="741">AK366/1000</f>
        <v>25000</v>
      </c>
      <c r="G366" s="3">
        <f t="shared" ref="G366:G374" si="742">AJ366/1000</f>
        <v>50</v>
      </c>
      <c r="H366" s="3">
        <f t="shared" ref="H366:H374" si="743">AK366/AJ366</f>
        <v>500</v>
      </c>
      <c r="I366" s="29">
        <v>5.0620000000000003</v>
      </c>
      <c r="J366" s="29">
        <v>1.8419999999999999E-2</v>
      </c>
      <c r="K366" s="26"/>
      <c r="L366" s="9">
        <f t="shared" si="719"/>
        <v>2.2542392408000003E-4</v>
      </c>
      <c r="M366" s="22">
        <f t="shared" si="720"/>
        <v>2.5132741228718349</v>
      </c>
      <c r="N366" s="9">
        <f t="shared" si="721"/>
        <v>8.8721727658783269</v>
      </c>
      <c r="O366" s="9">
        <f t="shared" si="722"/>
        <v>39.78873577297383</v>
      </c>
      <c r="Q366" s="9">
        <f t="shared" ref="Q366:Q374" si="744">PI()*B366^2/4</f>
        <v>1.2566370614359172E-3</v>
      </c>
      <c r="R366" s="9">
        <f t="shared" ref="R366:R374" si="745">9*G366*Q366</f>
        <v>0.56548667764616278</v>
      </c>
      <c r="S366" s="9">
        <f t="shared" ref="S366:S374" si="746">0.75*R366/(F366*B366)</f>
        <v>4.2411500823462211E-4</v>
      </c>
      <c r="T366" s="9">
        <f t="shared" si="612"/>
        <v>0.23983138694647141</v>
      </c>
      <c r="U366" s="23">
        <f t="shared" ref="U366:U374" si="747">(E366-T366)/M366</f>
        <v>39.693309896121036</v>
      </c>
      <c r="V366" s="9">
        <f t="shared" ref="V366:V374" si="748">9*PI()*B366^3*I366*G366*1000/4</f>
        <v>114.49974248979507</v>
      </c>
      <c r="W366" s="9">
        <f t="shared" ref="W366:W374" si="749">E366/V366</f>
        <v>0.87336440960915374</v>
      </c>
      <c r="X366" s="9">
        <f t="shared" ref="X366:X374" si="750">E366/(V366+T366)</f>
        <v>0.87153888254304079</v>
      </c>
      <c r="Y366" s="9">
        <f t="shared" ref="Y366:Y374" si="751">1000*F366*PI()*B366^3/4</f>
        <v>1256.6370614359173</v>
      </c>
      <c r="Z366" s="9">
        <f t="shared" ref="Z366:Z374" si="752">V366+$AG$2*Y366</f>
        <v>127.06611310415424</v>
      </c>
      <c r="AA366" s="9">
        <f t="shared" ref="AA366:AA374" si="753">E366/Z366</f>
        <v>0.78699188601158721</v>
      </c>
      <c r="AB366" s="9">
        <f t="shared" ref="AB366:AB374" si="754">M366+$AG$2*Y366</f>
        <v>15.079644737231007</v>
      </c>
      <c r="AC366" s="9">
        <f t="shared" ref="AC366:AC374" si="755">E366/AB366</f>
        <v>6.6314559621623062</v>
      </c>
      <c r="AD366" s="9">
        <f t="shared" ref="AD366:AD374" si="756">V366+T366+$AG$2*Y366</f>
        <v>127.30594449110072</v>
      </c>
      <c r="AE366" s="9">
        <f t="shared" ref="AE366:AE374" si="757">E366/AD366</f>
        <v>0.78550927374008417</v>
      </c>
      <c r="AH366" s="3">
        <f t="shared" ref="AH366:AH374" si="758">IF(AK366&gt;0,(AK366*0.17287/2000)^0.5,"")</f>
        <v>46.485212702535847</v>
      </c>
      <c r="AI366" s="3">
        <f t="shared" ref="AI366:AI374" si="759">IF(AK366&gt;0,(AK366/2.98/2000)^0.5,"")</f>
        <v>64.765970018854972</v>
      </c>
      <c r="AJ366" s="3">
        <v>50000</v>
      </c>
      <c r="AK366" s="3">
        <f t="shared" ref="AK366:AK383" si="760">IF(AJ366&gt;0,500*AJ366,"")</f>
        <v>25000000</v>
      </c>
    </row>
    <row r="367" spans="1:38" x14ac:dyDescent="0.2">
      <c r="A367" s="2">
        <v>112</v>
      </c>
      <c r="B367" s="20">
        <v>0.04</v>
      </c>
      <c r="C367" s="1">
        <v>0.5</v>
      </c>
      <c r="D367" s="1">
        <v>18</v>
      </c>
      <c r="E367" s="1">
        <f t="shared" ref="E367:E374" si="761">0.5*C367*D367^2</f>
        <v>81</v>
      </c>
      <c r="F367" s="21">
        <f t="shared" si="741"/>
        <v>25000</v>
      </c>
      <c r="G367" s="3">
        <f t="shared" si="742"/>
        <v>50</v>
      </c>
      <c r="H367" s="3">
        <f t="shared" si="743"/>
        <v>500</v>
      </c>
      <c r="I367" s="29">
        <v>4.3719999999999999</v>
      </c>
      <c r="J367" s="29">
        <v>1.7500000000000002E-2</v>
      </c>
      <c r="K367" s="26"/>
      <c r="L367" s="9">
        <f t="shared" si="719"/>
        <v>1.9074074288000001E-4</v>
      </c>
      <c r="M367" s="22">
        <f t="shared" si="720"/>
        <v>2.5132741228718349</v>
      </c>
      <c r="N367" s="9">
        <f t="shared" si="721"/>
        <v>8.4932037882393292</v>
      </c>
      <c r="O367" s="9">
        <f t="shared" si="722"/>
        <v>32.228875976108803</v>
      </c>
      <c r="Q367" s="9">
        <f t="shared" si="744"/>
        <v>1.2566370614359172E-3</v>
      </c>
      <c r="R367" s="9">
        <f t="shared" si="745"/>
        <v>0.56548667764616278</v>
      </c>
      <c r="S367" s="9">
        <f t="shared" si="746"/>
        <v>4.2411500823462211E-4</v>
      </c>
      <c r="T367" s="9">
        <f t="shared" si="612"/>
        <v>0.23983138694647141</v>
      </c>
      <c r="U367" s="23">
        <f t="shared" si="747"/>
        <v>32.133450099256009</v>
      </c>
      <c r="V367" s="9">
        <f t="shared" si="748"/>
        <v>98.892310186760966</v>
      </c>
      <c r="W367" s="9">
        <f t="shared" si="749"/>
        <v>0.8190727858114466</v>
      </c>
      <c r="X367" s="9">
        <f t="shared" si="750"/>
        <v>0.81709119478443126</v>
      </c>
      <c r="Y367" s="9">
        <f t="shared" si="751"/>
        <v>1256.6370614359173</v>
      </c>
      <c r="Z367" s="9">
        <f t="shared" si="752"/>
        <v>111.45868080112014</v>
      </c>
      <c r="AA367" s="9">
        <f t="shared" si="753"/>
        <v>0.72672670641536941</v>
      </c>
      <c r="AB367" s="9">
        <f t="shared" si="754"/>
        <v>15.079644737231007</v>
      </c>
      <c r="AC367" s="9">
        <f t="shared" si="755"/>
        <v>5.3714793293514678</v>
      </c>
      <c r="AD367" s="9">
        <f t="shared" si="756"/>
        <v>111.69851218806662</v>
      </c>
      <c r="AE367" s="9">
        <f t="shared" si="757"/>
        <v>0.72516632865816888</v>
      </c>
      <c r="AH367" s="3">
        <f t="shared" si="758"/>
        <v>46.485212702535847</v>
      </c>
      <c r="AI367" s="3">
        <f t="shared" si="759"/>
        <v>64.765970018854972</v>
      </c>
      <c r="AJ367" s="3">
        <v>50000</v>
      </c>
      <c r="AK367" s="3">
        <f t="shared" si="760"/>
        <v>25000000</v>
      </c>
    </row>
    <row r="368" spans="1:38" x14ac:dyDescent="0.2">
      <c r="A368" s="2">
        <v>113</v>
      </c>
      <c r="B368" s="20">
        <v>0.04</v>
      </c>
      <c r="C368" s="1">
        <v>0.5</v>
      </c>
      <c r="D368" s="1">
        <v>16</v>
      </c>
      <c r="E368" s="1">
        <f t="shared" si="761"/>
        <v>64</v>
      </c>
      <c r="F368" s="21">
        <f t="shared" si="741"/>
        <v>25000</v>
      </c>
      <c r="G368" s="3">
        <f t="shared" si="742"/>
        <v>50</v>
      </c>
      <c r="H368" s="3">
        <f t="shared" si="743"/>
        <v>500</v>
      </c>
      <c r="I368" s="29">
        <v>3.7050000000000001</v>
      </c>
      <c r="J368" s="29">
        <v>1.678E-2</v>
      </c>
      <c r="K368" s="26"/>
      <c r="L368" s="9">
        <f t="shared" si="719"/>
        <v>1.5721366771999999E-4</v>
      </c>
      <c r="M368" s="22">
        <f t="shared" si="720"/>
        <v>2.5132741228718349</v>
      </c>
      <c r="N368" s="9">
        <f t="shared" si="721"/>
        <v>8.1417857528755064</v>
      </c>
      <c r="O368" s="9">
        <f t="shared" si="722"/>
        <v>25.464790894703249</v>
      </c>
      <c r="Q368" s="9">
        <f t="shared" si="744"/>
        <v>1.2566370614359172E-3</v>
      </c>
      <c r="R368" s="9">
        <f t="shared" si="745"/>
        <v>0.56548667764616278</v>
      </c>
      <c r="S368" s="9">
        <f t="shared" si="746"/>
        <v>4.2411500823462211E-4</v>
      </c>
      <c r="T368" s="9">
        <f t="shared" si="612"/>
        <v>0.23983138694647141</v>
      </c>
      <c r="U368" s="23">
        <f t="shared" si="747"/>
        <v>25.369365017850459</v>
      </c>
      <c r="V368" s="9">
        <f t="shared" si="748"/>
        <v>83.805125627161345</v>
      </c>
      <c r="W368" s="9">
        <f t="shared" si="749"/>
        <v>0.76367644008706692</v>
      </c>
      <c r="X368" s="9">
        <f t="shared" si="750"/>
        <v>0.76149720665877585</v>
      </c>
      <c r="Y368" s="9">
        <f t="shared" si="751"/>
        <v>1256.6370614359173</v>
      </c>
      <c r="Z368" s="9">
        <f t="shared" si="752"/>
        <v>96.371496241520518</v>
      </c>
      <c r="AA368" s="9">
        <f t="shared" si="753"/>
        <v>0.66409677649506449</v>
      </c>
      <c r="AB368" s="9">
        <f t="shared" si="754"/>
        <v>15.079644737231007</v>
      </c>
      <c r="AC368" s="9">
        <f t="shared" si="755"/>
        <v>4.2441318157838754</v>
      </c>
      <c r="AD368" s="9">
        <f t="shared" si="756"/>
        <v>96.611327628466995</v>
      </c>
      <c r="AE368" s="9">
        <f t="shared" si="757"/>
        <v>0.66244819909857122</v>
      </c>
      <c r="AH368" s="3">
        <f t="shared" si="758"/>
        <v>46.485212702535847</v>
      </c>
      <c r="AI368" s="3">
        <f t="shared" si="759"/>
        <v>64.765970018854972</v>
      </c>
      <c r="AJ368" s="3">
        <v>50000</v>
      </c>
      <c r="AK368" s="3">
        <f t="shared" si="760"/>
        <v>25000000</v>
      </c>
    </row>
    <row r="369" spans="1:38" x14ac:dyDescent="0.2">
      <c r="A369" s="2">
        <v>114</v>
      </c>
      <c r="B369" s="20">
        <v>0.04</v>
      </c>
      <c r="C369" s="1">
        <v>0.5</v>
      </c>
      <c r="D369" s="1">
        <v>14</v>
      </c>
      <c r="E369" s="1">
        <f t="shared" si="761"/>
        <v>49</v>
      </c>
      <c r="F369" s="21">
        <f t="shared" si="741"/>
        <v>25000</v>
      </c>
      <c r="G369" s="3">
        <f t="shared" si="742"/>
        <v>50</v>
      </c>
      <c r="H369" s="3">
        <f t="shared" si="743"/>
        <v>500</v>
      </c>
      <c r="I369" s="29">
        <v>3.07</v>
      </c>
      <c r="J369" s="29">
        <v>1.5779999999999999E-2</v>
      </c>
      <c r="K369" s="26"/>
      <c r="L369" s="9">
        <f t="shared" si="719"/>
        <v>1.2529508791999999E-4</v>
      </c>
      <c r="M369" s="22">
        <f t="shared" si="720"/>
        <v>2.5132741228718349</v>
      </c>
      <c r="N369" s="9">
        <f t="shared" si="721"/>
        <v>7.8215356744529601</v>
      </c>
      <c r="O369" s="9">
        <f t="shared" si="722"/>
        <v>19.496480528757175</v>
      </c>
      <c r="Q369" s="9">
        <f t="shared" si="744"/>
        <v>1.2566370614359172E-3</v>
      </c>
      <c r="R369" s="9">
        <f t="shared" si="745"/>
        <v>0.56548667764616278</v>
      </c>
      <c r="S369" s="9">
        <f t="shared" si="746"/>
        <v>4.2411500823462211E-4</v>
      </c>
      <c r="T369" s="9">
        <f t="shared" si="612"/>
        <v>0.23983138694647141</v>
      </c>
      <c r="U369" s="23">
        <f t="shared" si="747"/>
        <v>19.401054651904385</v>
      </c>
      <c r="V369" s="9">
        <f t="shared" si="748"/>
        <v>69.441764014948802</v>
      </c>
      <c r="W369" s="9">
        <f t="shared" si="749"/>
        <v>0.7056272359304081</v>
      </c>
      <c r="X369" s="9">
        <f t="shared" si="750"/>
        <v>0.70319859523002892</v>
      </c>
      <c r="Y369" s="9">
        <f t="shared" si="751"/>
        <v>1256.6370614359173</v>
      </c>
      <c r="Z369" s="9">
        <f t="shared" si="752"/>
        <v>82.008134629307975</v>
      </c>
      <c r="AA369" s="9">
        <f t="shared" si="753"/>
        <v>0.59750170177006356</v>
      </c>
      <c r="AB369" s="9">
        <f t="shared" si="754"/>
        <v>15.079644737231007</v>
      </c>
      <c r="AC369" s="9">
        <f t="shared" si="755"/>
        <v>3.24941342145953</v>
      </c>
      <c r="AD369" s="9">
        <f t="shared" si="756"/>
        <v>82.247966016254452</v>
      </c>
      <c r="AE369" s="9">
        <f t="shared" si="757"/>
        <v>0.59575941355578643</v>
      </c>
      <c r="AH369" s="3">
        <f t="shared" si="758"/>
        <v>46.485212702535847</v>
      </c>
      <c r="AI369" s="3">
        <f t="shared" si="759"/>
        <v>64.765970018854972</v>
      </c>
      <c r="AJ369" s="3">
        <v>50000</v>
      </c>
      <c r="AK369" s="3">
        <f t="shared" si="760"/>
        <v>25000000</v>
      </c>
    </row>
    <row r="370" spans="1:38" x14ac:dyDescent="0.2">
      <c r="A370" s="2">
        <v>115</v>
      </c>
      <c r="B370" s="20">
        <v>0.04</v>
      </c>
      <c r="C370" s="1">
        <v>0.5</v>
      </c>
      <c r="D370" s="1">
        <v>12</v>
      </c>
      <c r="E370" s="1">
        <f t="shared" si="761"/>
        <v>36</v>
      </c>
      <c r="F370" s="21">
        <f t="shared" si="741"/>
        <v>25000</v>
      </c>
      <c r="G370" s="3">
        <f t="shared" si="742"/>
        <v>50</v>
      </c>
      <c r="H370" s="3">
        <f t="shared" si="743"/>
        <v>500</v>
      </c>
      <c r="I370" s="29">
        <v>2.492</v>
      </c>
      <c r="J370" s="29">
        <v>1.468E-2</v>
      </c>
      <c r="K370" s="26"/>
      <c r="L370" s="9">
        <f t="shared" si="719"/>
        <v>9.6241640479999984E-5</v>
      </c>
      <c r="M370" s="22">
        <f t="shared" si="720"/>
        <v>2.5132741228718349</v>
      </c>
      <c r="N370" s="9">
        <f t="shared" si="721"/>
        <v>7.4811692361958801</v>
      </c>
      <c r="O370" s="9">
        <f t="shared" si="722"/>
        <v>14.323944878270579</v>
      </c>
      <c r="Q370" s="9">
        <f t="shared" si="744"/>
        <v>1.2566370614359172E-3</v>
      </c>
      <c r="R370" s="9">
        <f t="shared" si="745"/>
        <v>0.56548667764616278</v>
      </c>
      <c r="S370" s="9">
        <f t="shared" si="746"/>
        <v>4.2411500823462211E-4</v>
      </c>
      <c r="T370" s="9">
        <f t="shared" si="612"/>
        <v>0.23983138694647141</v>
      </c>
      <c r="U370" s="23">
        <f t="shared" si="747"/>
        <v>14.228519001417789</v>
      </c>
      <c r="V370" s="9">
        <f t="shared" si="748"/>
        <v>56.367712027769521</v>
      </c>
      <c r="W370" s="9">
        <f t="shared" si="749"/>
        <v>0.63866349555335189</v>
      </c>
      <c r="X370" s="9">
        <f t="shared" si="750"/>
        <v>0.63595764501310714</v>
      </c>
      <c r="Y370" s="9">
        <f t="shared" si="751"/>
        <v>1256.6370614359173</v>
      </c>
      <c r="Z370" s="9">
        <f t="shared" si="752"/>
        <v>68.934082642128686</v>
      </c>
      <c r="AA370" s="9">
        <f t="shared" si="753"/>
        <v>0.5222380369793852</v>
      </c>
      <c r="AB370" s="9">
        <f t="shared" si="754"/>
        <v>15.079644737231007</v>
      </c>
      <c r="AC370" s="9">
        <f t="shared" si="755"/>
        <v>2.3873241463784303</v>
      </c>
      <c r="AD370" s="9">
        <f t="shared" si="756"/>
        <v>69.173914029075164</v>
      </c>
      <c r="AE370" s="9">
        <f t="shared" si="757"/>
        <v>0.52042739673323224</v>
      </c>
      <c r="AH370" s="3">
        <f t="shared" si="758"/>
        <v>46.485212702535847</v>
      </c>
      <c r="AI370" s="3">
        <f t="shared" si="759"/>
        <v>64.765970018854972</v>
      </c>
      <c r="AJ370" s="3">
        <v>50000</v>
      </c>
      <c r="AK370" s="3">
        <f t="shared" si="760"/>
        <v>25000000</v>
      </c>
    </row>
    <row r="371" spans="1:38" x14ac:dyDescent="0.2">
      <c r="A371" s="2">
        <v>116</v>
      </c>
      <c r="B371" s="20">
        <v>0.04</v>
      </c>
      <c r="C371" s="1">
        <v>0.5</v>
      </c>
      <c r="D371" s="1">
        <v>10</v>
      </c>
      <c r="E371" s="1">
        <f t="shared" si="761"/>
        <v>25</v>
      </c>
      <c r="F371" s="21">
        <f t="shared" si="741"/>
        <v>25000</v>
      </c>
      <c r="G371" s="3">
        <f t="shared" si="742"/>
        <v>50</v>
      </c>
      <c r="H371" s="3">
        <f t="shared" si="743"/>
        <v>500</v>
      </c>
      <c r="I371" s="29">
        <v>1.9430000000000001</v>
      </c>
      <c r="J371" s="29">
        <v>1.3639999999999999E-2</v>
      </c>
      <c r="K371" s="26"/>
      <c r="L371" s="9">
        <f t="shared" si="719"/>
        <v>6.8645891959999992E-5</v>
      </c>
      <c r="M371" s="22">
        <f t="shared" si="720"/>
        <v>2.5132741228718349</v>
      </c>
      <c r="N371" s="9">
        <f t="shared" si="721"/>
        <v>7.283757057033367</v>
      </c>
      <c r="O371" s="9">
        <f t="shared" si="722"/>
        <v>9.9471839432434574</v>
      </c>
      <c r="Q371" s="9">
        <f t="shared" si="744"/>
        <v>1.2566370614359172E-3</v>
      </c>
      <c r="R371" s="9">
        <f t="shared" si="745"/>
        <v>0.56548667764616278</v>
      </c>
      <c r="S371" s="9">
        <f t="shared" si="746"/>
        <v>4.2411500823462211E-4</v>
      </c>
      <c r="T371" s="9">
        <f t="shared" si="612"/>
        <v>0.23983138694647141</v>
      </c>
      <c r="U371" s="23">
        <f t="shared" si="747"/>
        <v>9.8517580663906674</v>
      </c>
      <c r="V371" s="9">
        <f t="shared" si="748"/>
        <v>43.94962458665978</v>
      </c>
      <c r="W371" s="9">
        <f t="shared" si="749"/>
        <v>0.56883307275367168</v>
      </c>
      <c r="X371" s="9">
        <f t="shared" si="750"/>
        <v>0.5657458198836427</v>
      </c>
      <c r="Y371" s="9">
        <f t="shared" si="751"/>
        <v>1256.6370614359173</v>
      </c>
      <c r="Z371" s="9">
        <f t="shared" si="752"/>
        <v>56.515995201018953</v>
      </c>
      <c r="AA371" s="9">
        <f t="shared" si="753"/>
        <v>0.44235264567276456</v>
      </c>
      <c r="AB371" s="9">
        <f t="shared" si="754"/>
        <v>15.079644737231007</v>
      </c>
      <c r="AC371" s="9">
        <f t="shared" si="755"/>
        <v>1.6578639905405765</v>
      </c>
      <c r="AD371" s="9">
        <f t="shared" si="756"/>
        <v>56.755826587965423</v>
      </c>
      <c r="AE371" s="9">
        <f t="shared" si="757"/>
        <v>0.44048340942145719</v>
      </c>
      <c r="AH371" s="3">
        <f t="shared" si="758"/>
        <v>46.485212702535847</v>
      </c>
      <c r="AI371" s="3">
        <f t="shared" si="759"/>
        <v>64.765970018854972</v>
      </c>
      <c r="AJ371" s="3">
        <v>50000</v>
      </c>
      <c r="AK371" s="3">
        <f t="shared" si="760"/>
        <v>25000000</v>
      </c>
    </row>
    <row r="372" spans="1:38" x14ac:dyDescent="0.2">
      <c r="A372" s="2">
        <v>117</v>
      </c>
      <c r="B372" s="20">
        <v>0.04</v>
      </c>
      <c r="C372" s="1">
        <v>0.5</v>
      </c>
      <c r="D372" s="1">
        <v>8</v>
      </c>
      <c r="E372" s="1">
        <f t="shared" si="761"/>
        <v>16</v>
      </c>
      <c r="F372" s="21">
        <f t="shared" si="741"/>
        <v>25000</v>
      </c>
      <c r="G372" s="3">
        <f t="shared" si="742"/>
        <v>50</v>
      </c>
      <c r="H372" s="3">
        <f t="shared" si="743"/>
        <v>500</v>
      </c>
      <c r="I372" s="29">
        <v>1.45</v>
      </c>
      <c r="J372" s="29">
        <v>1.1860000000000001E-2</v>
      </c>
      <c r="K372" s="26"/>
      <c r="L372" s="9">
        <f t="shared" si="719"/>
        <v>4.3865010319999996E-5</v>
      </c>
      <c r="M372" s="22">
        <f t="shared" si="720"/>
        <v>2.5132741228718349</v>
      </c>
      <c r="N372" s="9">
        <f t="shared" si="721"/>
        <v>7.295108280280008</v>
      </c>
      <c r="O372" s="9">
        <f t="shared" si="722"/>
        <v>6.3661977236758123</v>
      </c>
      <c r="Q372" s="9">
        <f t="shared" si="744"/>
        <v>1.2566370614359172E-3</v>
      </c>
      <c r="R372" s="9">
        <f t="shared" si="745"/>
        <v>0.56548667764616278</v>
      </c>
      <c r="S372" s="9">
        <f t="shared" si="746"/>
        <v>4.2411500823462211E-4</v>
      </c>
      <c r="T372" s="9">
        <f t="shared" si="612"/>
        <v>0.23983138694647141</v>
      </c>
      <c r="U372" s="23">
        <f t="shared" si="747"/>
        <v>6.2707718468230222</v>
      </c>
      <c r="V372" s="9">
        <f t="shared" si="748"/>
        <v>32.798227303477447</v>
      </c>
      <c r="W372" s="9">
        <f t="shared" si="749"/>
        <v>0.48783124319354887</v>
      </c>
      <c r="X372" s="9">
        <f t="shared" si="750"/>
        <v>0.48428995631748789</v>
      </c>
      <c r="Y372" s="9">
        <f t="shared" si="751"/>
        <v>1256.6370614359173</v>
      </c>
      <c r="Z372" s="9">
        <f t="shared" si="752"/>
        <v>45.364597917836619</v>
      </c>
      <c r="AA372" s="9">
        <f t="shared" si="753"/>
        <v>0.35269793482968492</v>
      </c>
      <c r="AB372" s="9">
        <f t="shared" si="754"/>
        <v>15.079644737231007</v>
      </c>
      <c r="AC372" s="9">
        <f t="shared" si="755"/>
        <v>1.0610329539459689</v>
      </c>
      <c r="AD372" s="9">
        <f t="shared" si="756"/>
        <v>45.604429304783089</v>
      </c>
      <c r="AE372" s="9">
        <f t="shared" si="757"/>
        <v>0.35084311423061459</v>
      </c>
      <c r="AH372" s="3">
        <f t="shared" si="758"/>
        <v>46.485212702535847</v>
      </c>
      <c r="AI372" s="3">
        <f t="shared" si="759"/>
        <v>64.765970018854972</v>
      </c>
      <c r="AJ372" s="3">
        <v>50000</v>
      </c>
      <c r="AK372" s="3">
        <f t="shared" si="760"/>
        <v>25000000</v>
      </c>
    </row>
    <row r="373" spans="1:38" x14ac:dyDescent="0.2">
      <c r="A373" s="2">
        <v>118</v>
      </c>
      <c r="B373" s="20">
        <v>0.04</v>
      </c>
      <c r="C373" s="1">
        <v>0.5</v>
      </c>
      <c r="D373" s="1">
        <v>6</v>
      </c>
      <c r="E373" s="1">
        <f t="shared" si="761"/>
        <v>9</v>
      </c>
      <c r="F373" s="21">
        <f t="shared" si="741"/>
        <v>25000</v>
      </c>
      <c r="G373" s="3">
        <f t="shared" si="742"/>
        <v>50</v>
      </c>
      <c r="H373" s="3">
        <f t="shared" si="743"/>
        <v>500</v>
      </c>
      <c r="I373" s="29">
        <v>1.0740000000000001</v>
      </c>
      <c r="J373" s="29">
        <v>1.072E-2</v>
      </c>
      <c r="K373" s="26"/>
      <c r="L373" s="9">
        <f t="shared" si="719"/>
        <v>2.4965189840000005E-5</v>
      </c>
      <c r="M373" s="22">
        <f t="shared" si="720"/>
        <v>2.5132741228718349</v>
      </c>
      <c r="N373" s="9">
        <f t="shared" si="721"/>
        <v>7.2100393048723541</v>
      </c>
      <c r="O373" s="9">
        <f t="shared" si="722"/>
        <v>3.5809862195676447</v>
      </c>
      <c r="Q373" s="9">
        <f t="shared" si="744"/>
        <v>1.2566370614359172E-3</v>
      </c>
      <c r="R373" s="9">
        <f t="shared" si="745"/>
        <v>0.56548667764616278</v>
      </c>
      <c r="S373" s="9">
        <f t="shared" si="746"/>
        <v>4.2411500823462211E-4</v>
      </c>
      <c r="T373" s="9">
        <f t="shared" si="612"/>
        <v>0.23983138694647141</v>
      </c>
      <c r="U373" s="23">
        <f t="shared" si="747"/>
        <v>3.4855603427148543</v>
      </c>
      <c r="V373" s="9">
        <f t="shared" si="748"/>
        <v>24.293307671679155</v>
      </c>
      <c r="W373" s="9">
        <f t="shared" si="749"/>
        <v>0.37047240012079918</v>
      </c>
      <c r="X373" s="9">
        <f t="shared" si="750"/>
        <v>0.36685073110673472</v>
      </c>
      <c r="Y373" s="9">
        <f t="shared" si="751"/>
        <v>1256.6370614359173</v>
      </c>
      <c r="Z373" s="9">
        <f t="shared" si="752"/>
        <v>36.859678286038331</v>
      </c>
      <c r="AA373" s="9">
        <f t="shared" si="753"/>
        <v>0.24416924993642741</v>
      </c>
      <c r="AB373" s="9">
        <f t="shared" si="754"/>
        <v>15.079644737231007</v>
      </c>
      <c r="AC373" s="9">
        <f t="shared" si="755"/>
        <v>0.59683103659460757</v>
      </c>
      <c r="AD373" s="9">
        <f t="shared" si="756"/>
        <v>37.099509672984794</v>
      </c>
      <c r="AE373" s="9">
        <f t="shared" si="757"/>
        <v>0.24259080724599549</v>
      </c>
      <c r="AH373" s="3">
        <f t="shared" si="758"/>
        <v>46.485212702535847</v>
      </c>
      <c r="AI373" s="3">
        <f t="shared" si="759"/>
        <v>64.765970018854972</v>
      </c>
      <c r="AJ373" s="3">
        <v>50000</v>
      </c>
      <c r="AK373" s="3">
        <f t="shared" si="760"/>
        <v>25000000</v>
      </c>
    </row>
    <row r="374" spans="1:38" x14ac:dyDescent="0.2">
      <c r="A374" s="2">
        <v>119</v>
      </c>
      <c r="B374" s="20">
        <v>0.04</v>
      </c>
      <c r="C374" s="1">
        <v>0.5</v>
      </c>
      <c r="D374" s="1">
        <v>4</v>
      </c>
      <c r="E374" s="1">
        <f t="shared" si="761"/>
        <v>4</v>
      </c>
      <c r="F374" s="21">
        <f t="shared" si="741"/>
        <v>25000</v>
      </c>
      <c r="G374" s="3">
        <f t="shared" si="742"/>
        <v>50</v>
      </c>
      <c r="H374" s="3">
        <f t="shared" si="743"/>
        <v>500</v>
      </c>
      <c r="I374" s="29">
        <v>0.77900000000000003</v>
      </c>
      <c r="J374" s="29">
        <v>1.128E-2</v>
      </c>
      <c r="K374" s="26"/>
      <c r="L374" s="9">
        <f t="shared" si="719"/>
        <v>1.0136873240000001E-5</v>
      </c>
      <c r="M374" s="22">
        <f t="shared" si="720"/>
        <v>2.5132741228718349</v>
      </c>
      <c r="N374" s="9">
        <f t="shared" si="721"/>
        <v>7.8919799139167282</v>
      </c>
      <c r="O374" s="9">
        <f t="shared" si="722"/>
        <v>1.5915494309189531</v>
      </c>
      <c r="Q374" s="9">
        <f t="shared" si="744"/>
        <v>1.2566370614359172E-3</v>
      </c>
      <c r="R374" s="9">
        <f t="shared" si="745"/>
        <v>0.56548667764616278</v>
      </c>
      <c r="S374" s="9">
        <f t="shared" si="746"/>
        <v>4.2411500823462211E-4</v>
      </c>
      <c r="T374" s="9">
        <f t="shared" si="612"/>
        <v>0.23983138694647141</v>
      </c>
      <c r="U374" s="23">
        <f t="shared" si="747"/>
        <v>1.4961235540661633</v>
      </c>
      <c r="V374" s="9">
        <f t="shared" si="748"/>
        <v>17.620564875454438</v>
      </c>
      <c r="W374" s="9">
        <f t="shared" si="749"/>
        <v>0.22700747837953972</v>
      </c>
      <c r="X374" s="9">
        <f t="shared" si="750"/>
        <v>0.22395919671842121</v>
      </c>
      <c r="Y374" s="9">
        <f t="shared" si="751"/>
        <v>1256.6370614359173</v>
      </c>
      <c r="Z374" s="9">
        <f t="shared" si="752"/>
        <v>30.18693548981361</v>
      </c>
      <c r="AA374" s="9">
        <f t="shared" si="753"/>
        <v>0.13250765389384339</v>
      </c>
      <c r="AB374" s="9">
        <f t="shared" si="754"/>
        <v>15.079644737231007</v>
      </c>
      <c r="AC374" s="9">
        <f t="shared" si="755"/>
        <v>0.26525823848649221</v>
      </c>
      <c r="AD374" s="9">
        <f t="shared" si="756"/>
        <v>30.42676687676008</v>
      </c>
      <c r="AE374" s="9">
        <f t="shared" si="757"/>
        <v>0.13146319542268534</v>
      </c>
      <c r="AH374" s="3">
        <f t="shared" si="758"/>
        <v>46.485212702535847</v>
      </c>
      <c r="AI374" s="3">
        <f t="shared" si="759"/>
        <v>64.765970018854972</v>
      </c>
      <c r="AJ374" s="3">
        <v>50000</v>
      </c>
      <c r="AK374" s="3">
        <f t="shared" si="760"/>
        <v>25000000</v>
      </c>
    </row>
    <row r="375" spans="1:38" x14ac:dyDescent="0.2">
      <c r="A375" s="2"/>
      <c r="B375" s="20"/>
      <c r="C375" s="1"/>
      <c r="D375" s="1"/>
      <c r="E375" s="1"/>
      <c r="F375" s="21"/>
      <c r="G375" s="3"/>
      <c r="H375" s="3"/>
      <c r="I375" s="29"/>
      <c r="J375" s="29"/>
      <c r="K375" s="26"/>
      <c r="L375" s="9"/>
      <c r="M375" s="22"/>
      <c r="N375" s="9"/>
      <c r="O375" s="9"/>
      <c r="Q375" s="9"/>
      <c r="R375" s="9"/>
      <c r="S375" s="9"/>
      <c r="T375" s="9"/>
      <c r="U375" s="23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H375" s="3"/>
      <c r="AI375" s="3"/>
      <c r="AJ375" s="3"/>
      <c r="AK375" s="3"/>
    </row>
    <row r="376" spans="1:38" x14ac:dyDescent="0.2">
      <c r="A376" s="2" t="s">
        <v>213</v>
      </c>
      <c r="B376" s="20">
        <v>0.04</v>
      </c>
      <c r="C376" s="1">
        <v>0.5</v>
      </c>
      <c r="D376" s="1">
        <v>20</v>
      </c>
      <c r="E376" s="1">
        <f>0.5*C376*D376^2</f>
        <v>100</v>
      </c>
      <c r="F376" s="21">
        <f t="shared" ref="F376:F383" si="762">AK376/1000</f>
        <v>25000</v>
      </c>
      <c r="G376" s="3">
        <f t="shared" ref="G376:G383" si="763">AJ376/1000</f>
        <v>50</v>
      </c>
      <c r="H376" s="3">
        <f t="shared" ref="H376:H383" si="764">AK376/AJ376</f>
        <v>500</v>
      </c>
      <c r="I376" s="29">
        <v>3.3460000000000001</v>
      </c>
      <c r="J376" s="29">
        <v>1.2E-2</v>
      </c>
      <c r="K376" s="26"/>
      <c r="L376" s="9">
        <f t="shared" ref="L376:L395" si="765">IF(E376&gt;0.866,0.00001450997+0.00005026548*(I376-0.866),"")</f>
        <v>1.391683604E-4</v>
      </c>
      <c r="M376" s="22">
        <f t="shared" ref="M376:M395" si="766">IF(E376&gt;0,1000*PI()*G376*B376^3/4,"")</f>
        <v>2.5132741228718349</v>
      </c>
      <c r="N376" s="9">
        <f t="shared" ref="N376:N395" si="767">IF(E376&gt;0,E376/(L376*G376*1000),"")</f>
        <v>14.371082581210032</v>
      </c>
      <c r="O376" s="9">
        <f t="shared" ref="O376:O395" si="768">IF(E376&gt;0,E376/M376,"")</f>
        <v>39.78873577297383</v>
      </c>
      <c r="Q376" s="9">
        <f t="shared" ref="Q376:Q383" si="769">PI()*B376^2/4</f>
        <v>1.2566370614359172E-3</v>
      </c>
      <c r="R376" s="9">
        <f t="shared" ref="R376:R383" si="770">9*G376*Q376</f>
        <v>0.56548667764616278</v>
      </c>
      <c r="S376" s="9">
        <f t="shared" ref="S376:S383" si="771">0.75*R376/(F376*B376)</f>
        <v>4.2411500823462211E-4</v>
      </c>
      <c r="T376" s="9">
        <f t="shared" ref="T376:T383" si="772">R376*S376*1000</f>
        <v>0.23983138694647141</v>
      </c>
      <c r="U376" s="23">
        <f t="shared" ref="U376:U383" si="773">(E376-T376)/M376</f>
        <v>39.693309896121036</v>
      </c>
      <c r="V376" s="9">
        <f t="shared" ref="V376:V383" si="774">9*PI()*B376^3*I376*G376*1000/4</f>
        <v>75.684736936162437</v>
      </c>
      <c r="W376" s="9">
        <f t="shared" ref="W376:W383" si="775">E376/V376</f>
        <v>1.3212703650452888</v>
      </c>
      <c r="X376" s="9">
        <f t="shared" ref="X376:X383" si="776">E376/(V376+T376)</f>
        <v>1.3170967212409337</v>
      </c>
      <c r="Y376" s="9">
        <f t="shared" ref="Y376:Y383" si="777">1000*F376*PI()*B376^3/4</f>
        <v>1256.6370614359173</v>
      </c>
      <c r="Z376" s="9">
        <f t="shared" ref="Z376:Z383" si="778">V376+$AG$2*Y376</f>
        <v>88.25110755052161</v>
      </c>
      <c r="AA376" s="9">
        <f t="shared" ref="AA376:AA383" si="779">E376/Z376</f>
        <v>1.1331302549687825</v>
      </c>
      <c r="AB376" s="9">
        <f t="shared" ref="AB376:AB383" si="780">M376+$AG$2*Y376</f>
        <v>15.079644737231007</v>
      </c>
      <c r="AC376" s="9">
        <f t="shared" ref="AC376:AC383" si="781">E376/AB376</f>
        <v>6.6314559621623062</v>
      </c>
      <c r="AD376" s="9">
        <f t="shared" ref="AD376:AD383" si="782">V376+T376+$AG$2*Y376</f>
        <v>88.490938937468087</v>
      </c>
      <c r="AE376" s="9">
        <f t="shared" ref="AE376:AE383" si="783">E376/AD376</f>
        <v>1.1300592038091579</v>
      </c>
      <c r="AH376" s="3">
        <f t="shared" ref="AH376:AH383" si="784">IF(AK376&gt;0,(AK376*0.17287/2000)^0.5,"")</f>
        <v>46.485212702535847</v>
      </c>
      <c r="AI376" s="3">
        <f t="shared" ref="AI376:AI383" si="785">IF(AK376&gt;0,(AK376/2.98/2000)^0.5,"")</f>
        <v>64.765970018854972</v>
      </c>
      <c r="AJ376" s="3">
        <v>50000</v>
      </c>
      <c r="AK376" s="3">
        <f t="shared" si="760"/>
        <v>25000000</v>
      </c>
    </row>
    <row r="377" spans="1:38" x14ac:dyDescent="0.2">
      <c r="A377" s="2" t="s">
        <v>214</v>
      </c>
      <c r="B377" s="20">
        <v>0.04</v>
      </c>
      <c r="C377" s="1">
        <v>0.5</v>
      </c>
      <c r="D377" s="1">
        <v>18</v>
      </c>
      <c r="E377" s="1">
        <f t="shared" ref="E377:E383" si="786">0.5*C377*D377^2</f>
        <v>81</v>
      </c>
      <c r="F377" s="21">
        <f t="shared" si="762"/>
        <v>25000</v>
      </c>
      <c r="G377" s="3">
        <f t="shared" si="763"/>
        <v>50</v>
      </c>
      <c r="H377" s="3">
        <f t="shared" si="764"/>
        <v>500</v>
      </c>
      <c r="I377" s="29">
        <v>2.89</v>
      </c>
      <c r="J377" s="29">
        <v>1.136E-2</v>
      </c>
      <c r="K377" s="26"/>
      <c r="L377" s="9">
        <f t="shared" si="765"/>
        <v>1.1624730152000001E-4</v>
      </c>
      <c r="M377" s="22">
        <f t="shared" si="766"/>
        <v>2.5132741228718349</v>
      </c>
      <c r="N377" s="9">
        <f t="shared" si="767"/>
        <v>13.935807359117783</v>
      </c>
      <c r="O377" s="9">
        <f t="shared" si="768"/>
        <v>32.228875976108803</v>
      </c>
      <c r="Q377" s="9">
        <f t="shared" si="769"/>
        <v>1.2566370614359172E-3</v>
      </c>
      <c r="R377" s="9">
        <f t="shared" si="770"/>
        <v>0.56548667764616278</v>
      </c>
      <c r="S377" s="9">
        <f t="shared" si="771"/>
        <v>4.2411500823462211E-4</v>
      </c>
      <c r="T377" s="9">
        <f t="shared" si="772"/>
        <v>0.23983138694647141</v>
      </c>
      <c r="U377" s="23">
        <f t="shared" si="773"/>
        <v>32.133450099256009</v>
      </c>
      <c r="V377" s="9">
        <f t="shared" si="774"/>
        <v>65.370259935896428</v>
      </c>
      <c r="W377" s="9">
        <f t="shared" si="775"/>
        <v>1.2390955777050674</v>
      </c>
      <c r="X377" s="9">
        <f t="shared" si="776"/>
        <v>1.2345661828365559</v>
      </c>
      <c r="Y377" s="9">
        <f t="shared" si="777"/>
        <v>1256.6370614359173</v>
      </c>
      <c r="Z377" s="9">
        <f t="shared" si="778"/>
        <v>77.9366305502556</v>
      </c>
      <c r="AA377" s="9">
        <f t="shared" si="779"/>
        <v>1.0393059005517189</v>
      </c>
      <c r="AB377" s="9">
        <f t="shared" si="780"/>
        <v>15.079644737231007</v>
      </c>
      <c r="AC377" s="9">
        <f t="shared" si="781"/>
        <v>5.3714793293514678</v>
      </c>
      <c r="AD377" s="9">
        <f t="shared" si="782"/>
        <v>78.176461937202077</v>
      </c>
      <c r="AE377" s="9">
        <f t="shared" si="783"/>
        <v>1.0361174961469353</v>
      </c>
      <c r="AH377" s="3">
        <f t="shared" si="784"/>
        <v>46.485212702535847</v>
      </c>
      <c r="AI377" s="3">
        <f t="shared" si="785"/>
        <v>64.765970018854972</v>
      </c>
      <c r="AJ377" s="3">
        <v>50000</v>
      </c>
      <c r="AK377" s="3">
        <f t="shared" si="760"/>
        <v>25000000</v>
      </c>
    </row>
    <row r="378" spans="1:38" x14ac:dyDescent="0.2">
      <c r="A378" s="2" t="s">
        <v>215</v>
      </c>
      <c r="B378" s="20">
        <v>0.04</v>
      </c>
      <c r="C378" s="1">
        <v>0.5</v>
      </c>
      <c r="D378" s="1">
        <v>16</v>
      </c>
      <c r="E378" s="1">
        <f t="shared" si="786"/>
        <v>64</v>
      </c>
      <c r="F378" s="21">
        <f t="shared" si="762"/>
        <v>25000</v>
      </c>
      <c r="G378" s="3">
        <f t="shared" si="763"/>
        <v>50</v>
      </c>
      <c r="H378" s="3">
        <f t="shared" si="764"/>
        <v>500</v>
      </c>
      <c r="I378" s="29">
        <v>2.4689999999999999</v>
      </c>
      <c r="J378" s="29">
        <v>1.0880000000000001E-2</v>
      </c>
      <c r="K378" s="26"/>
      <c r="L378" s="9">
        <f t="shared" si="765"/>
        <v>9.5085534439999975E-5</v>
      </c>
      <c r="M378" s="22">
        <f t="shared" si="766"/>
        <v>2.5132741228718349</v>
      </c>
      <c r="N378" s="9">
        <f t="shared" si="767"/>
        <v>13.461563922824604</v>
      </c>
      <c r="O378" s="9">
        <f t="shared" si="768"/>
        <v>25.464790894703249</v>
      </c>
      <c r="Q378" s="9">
        <f t="shared" si="769"/>
        <v>1.2566370614359172E-3</v>
      </c>
      <c r="R378" s="9">
        <f t="shared" si="770"/>
        <v>0.56548667764616278</v>
      </c>
      <c r="S378" s="9">
        <f t="shared" si="771"/>
        <v>4.2411500823462211E-4</v>
      </c>
      <c r="T378" s="9">
        <f t="shared" si="772"/>
        <v>0.23983138694647141</v>
      </c>
      <c r="U378" s="23">
        <f t="shared" si="773"/>
        <v>25.369365017850459</v>
      </c>
      <c r="V378" s="9">
        <f t="shared" si="774"/>
        <v>55.847464284335047</v>
      </c>
      <c r="W378" s="9">
        <f t="shared" si="775"/>
        <v>1.145978619085696</v>
      </c>
      <c r="X378" s="9">
        <f t="shared" si="776"/>
        <v>1.141078371385448</v>
      </c>
      <c r="Y378" s="9">
        <f t="shared" si="777"/>
        <v>1256.6370614359173</v>
      </c>
      <c r="Z378" s="9">
        <f t="shared" si="778"/>
        <v>68.413834898694219</v>
      </c>
      <c r="AA378" s="9">
        <f t="shared" si="779"/>
        <v>0.93548329946376874</v>
      </c>
      <c r="AB378" s="9">
        <f t="shared" si="780"/>
        <v>15.079644737231007</v>
      </c>
      <c r="AC378" s="9">
        <f t="shared" si="781"/>
        <v>4.2441318157838754</v>
      </c>
      <c r="AD378" s="9">
        <f t="shared" si="782"/>
        <v>68.653666285640696</v>
      </c>
      <c r="AE378" s="9">
        <f t="shared" si="783"/>
        <v>0.93221532749207248</v>
      </c>
      <c r="AH378" s="3">
        <f t="shared" si="784"/>
        <v>46.485212702535847</v>
      </c>
      <c r="AI378" s="3">
        <f t="shared" si="785"/>
        <v>64.765970018854972</v>
      </c>
      <c r="AJ378" s="3">
        <v>50000</v>
      </c>
      <c r="AK378" s="3">
        <f t="shared" si="760"/>
        <v>25000000</v>
      </c>
    </row>
    <row r="379" spans="1:38" x14ac:dyDescent="0.2">
      <c r="A379" s="2" t="s">
        <v>216</v>
      </c>
      <c r="B379" s="20">
        <v>0.04</v>
      </c>
      <c r="C379" s="1">
        <v>0.5</v>
      </c>
      <c r="D379" s="1">
        <v>14</v>
      </c>
      <c r="E379" s="1">
        <f t="shared" si="786"/>
        <v>49</v>
      </c>
      <c r="F379" s="21">
        <f t="shared" si="762"/>
        <v>25000</v>
      </c>
      <c r="G379" s="3">
        <f t="shared" si="763"/>
        <v>50</v>
      </c>
      <c r="H379" s="3">
        <f t="shared" si="764"/>
        <v>500</v>
      </c>
      <c r="I379" s="29">
        <v>2.0619999999999998</v>
      </c>
      <c r="J379" s="29">
        <v>1.026E-2</v>
      </c>
      <c r="K379" s="26"/>
      <c r="L379" s="9">
        <f t="shared" si="765"/>
        <v>7.4627484079999978E-5</v>
      </c>
      <c r="M379" s="22">
        <f t="shared" si="766"/>
        <v>2.5132741228718349</v>
      </c>
      <c r="N379" s="9">
        <f t="shared" si="767"/>
        <v>13.131891180325052</v>
      </c>
      <c r="O379" s="9">
        <f t="shared" si="768"/>
        <v>19.496480528757175</v>
      </c>
      <c r="Q379" s="9">
        <f t="shared" si="769"/>
        <v>1.2566370614359172E-3</v>
      </c>
      <c r="R379" s="9">
        <f t="shared" si="770"/>
        <v>0.56548667764616278</v>
      </c>
      <c r="S379" s="9">
        <f t="shared" si="771"/>
        <v>4.2411500823462211E-4</v>
      </c>
      <c r="T379" s="9">
        <f t="shared" si="772"/>
        <v>0.23983138694647141</v>
      </c>
      <c r="U379" s="23">
        <f t="shared" si="773"/>
        <v>19.401054651904385</v>
      </c>
      <c r="V379" s="9">
        <f t="shared" si="774"/>
        <v>46.641341172255508</v>
      </c>
      <c r="W379" s="9">
        <f t="shared" si="775"/>
        <v>1.0505701330292692</v>
      </c>
      <c r="X379" s="9">
        <f t="shared" si="776"/>
        <v>1.045195700643416</v>
      </c>
      <c r="Y379" s="9">
        <f t="shared" si="777"/>
        <v>1256.6370614359173</v>
      </c>
      <c r="Z379" s="9">
        <f t="shared" si="778"/>
        <v>59.207711786614681</v>
      </c>
      <c r="AA379" s="9">
        <f t="shared" si="779"/>
        <v>0.82759489467514979</v>
      </c>
      <c r="AB379" s="9">
        <f t="shared" si="780"/>
        <v>15.079644737231007</v>
      </c>
      <c r="AC379" s="9">
        <f t="shared" si="781"/>
        <v>3.24941342145953</v>
      </c>
      <c r="AD379" s="9">
        <f t="shared" si="782"/>
        <v>59.447543173561151</v>
      </c>
      <c r="AE379" s="9">
        <f t="shared" si="783"/>
        <v>0.82425609847224746</v>
      </c>
      <c r="AH379" s="3">
        <f t="shared" si="784"/>
        <v>46.485212702535847</v>
      </c>
      <c r="AI379" s="3">
        <f t="shared" si="785"/>
        <v>64.765970018854972</v>
      </c>
      <c r="AJ379" s="3">
        <v>50000</v>
      </c>
      <c r="AK379" s="3">
        <f t="shared" si="760"/>
        <v>25000000</v>
      </c>
    </row>
    <row r="380" spans="1:38" x14ac:dyDescent="0.2">
      <c r="A380" s="2" t="s">
        <v>217</v>
      </c>
      <c r="B380" s="20">
        <v>0.04</v>
      </c>
      <c r="C380" s="1">
        <v>0.5</v>
      </c>
      <c r="D380" s="1">
        <v>12</v>
      </c>
      <c r="E380" s="1">
        <f t="shared" si="786"/>
        <v>36</v>
      </c>
      <c r="F380" s="21">
        <f t="shared" si="762"/>
        <v>25000</v>
      </c>
      <c r="G380" s="3">
        <f t="shared" si="763"/>
        <v>50</v>
      </c>
      <c r="H380" s="3">
        <f t="shared" si="764"/>
        <v>500</v>
      </c>
      <c r="I380" s="29">
        <v>1.6870000000000001</v>
      </c>
      <c r="J380" s="29">
        <v>9.5200000000000007E-3</v>
      </c>
      <c r="K380" s="26"/>
      <c r="L380" s="9">
        <f t="shared" si="765"/>
        <v>5.5777929080000005E-5</v>
      </c>
      <c r="M380" s="22">
        <f t="shared" si="766"/>
        <v>2.5132741228718349</v>
      </c>
      <c r="N380" s="9">
        <f t="shared" si="767"/>
        <v>12.908331518858175</v>
      </c>
      <c r="O380" s="9">
        <f t="shared" si="768"/>
        <v>14.323944878270579</v>
      </c>
      <c r="Q380" s="9">
        <f t="shared" si="769"/>
        <v>1.2566370614359172E-3</v>
      </c>
      <c r="R380" s="9">
        <f t="shared" si="770"/>
        <v>0.56548667764616278</v>
      </c>
      <c r="S380" s="9">
        <f t="shared" si="771"/>
        <v>4.2411500823462211E-4</v>
      </c>
      <c r="T380" s="9">
        <f t="shared" si="772"/>
        <v>0.23983138694647141</v>
      </c>
      <c r="U380" s="23">
        <f t="shared" si="773"/>
        <v>14.228519001417789</v>
      </c>
      <c r="V380" s="9">
        <f t="shared" si="774"/>
        <v>38.159041007563076</v>
      </c>
      <c r="W380" s="9">
        <f t="shared" si="775"/>
        <v>0.94341993534022106</v>
      </c>
      <c r="X380" s="9">
        <f t="shared" si="776"/>
        <v>0.93752753023933721</v>
      </c>
      <c r="Y380" s="9">
        <f t="shared" si="777"/>
        <v>1256.6370614359173</v>
      </c>
      <c r="Z380" s="9">
        <f t="shared" si="778"/>
        <v>50.725411621922248</v>
      </c>
      <c r="AA380" s="9">
        <f t="shared" si="779"/>
        <v>0.70970345727942219</v>
      </c>
      <c r="AB380" s="9">
        <f t="shared" si="780"/>
        <v>15.079644737231007</v>
      </c>
      <c r="AC380" s="9">
        <f t="shared" si="781"/>
        <v>2.3873241463784303</v>
      </c>
      <c r="AD380" s="9">
        <f t="shared" si="782"/>
        <v>50.965243008868718</v>
      </c>
      <c r="AE380" s="9">
        <f t="shared" si="783"/>
        <v>0.70636374663681012</v>
      </c>
      <c r="AH380" s="3">
        <f t="shared" si="784"/>
        <v>46.485212702535847</v>
      </c>
      <c r="AI380" s="3">
        <f t="shared" si="785"/>
        <v>64.765970018854972</v>
      </c>
      <c r="AJ380" s="3">
        <v>50000</v>
      </c>
      <c r="AK380" s="3">
        <f t="shared" si="760"/>
        <v>25000000</v>
      </c>
    </row>
    <row r="381" spans="1:38" x14ac:dyDescent="0.2">
      <c r="A381" s="2" t="s">
        <v>218</v>
      </c>
      <c r="B381" s="20">
        <v>0.04</v>
      </c>
      <c r="C381" s="1">
        <v>0.5</v>
      </c>
      <c r="D381" s="1">
        <v>10</v>
      </c>
      <c r="E381" s="1">
        <f t="shared" si="786"/>
        <v>25</v>
      </c>
      <c r="F381" s="21">
        <f t="shared" si="762"/>
        <v>25000</v>
      </c>
      <c r="G381" s="3">
        <f t="shared" si="763"/>
        <v>50</v>
      </c>
      <c r="H381" s="3">
        <f t="shared" si="764"/>
        <v>500</v>
      </c>
      <c r="I381" s="29">
        <v>1.347</v>
      </c>
      <c r="J381" s="29">
        <v>8.5400000000000007E-3</v>
      </c>
      <c r="K381" s="26"/>
      <c r="L381" s="9">
        <f t="shared" si="765"/>
        <v>3.8687665880000001E-5</v>
      </c>
      <c r="M381" s="22">
        <f t="shared" si="766"/>
        <v>2.5132741228718349</v>
      </c>
      <c r="N381" s="9">
        <f t="shared" si="767"/>
        <v>12.924015668220509</v>
      </c>
      <c r="O381" s="9">
        <f t="shared" si="768"/>
        <v>9.9471839432434574</v>
      </c>
      <c r="Q381" s="9">
        <f t="shared" si="769"/>
        <v>1.2566370614359172E-3</v>
      </c>
      <c r="R381" s="9">
        <f t="shared" si="770"/>
        <v>0.56548667764616278</v>
      </c>
      <c r="S381" s="9">
        <f t="shared" si="771"/>
        <v>4.2411500823462211E-4</v>
      </c>
      <c r="T381" s="9">
        <f t="shared" si="772"/>
        <v>0.23983138694647141</v>
      </c>
      <c r="U381" s="23">
        <f t="shared" si="773"/>
        <v>9.8517580663906674</v>
      </c>
      <c r="V381" s="9">
        <f t="shared" si="774"/>
        <v>30.468422191575254</v>
      </c>
      <c r="W381" s="9">
        <f t="shared" si="775"/>
        <v>0.82052164837444996</v>
      </c>
      <c r="X381" s="9">
        <f t="shared" si="776"/>
        <v>0.81411337626460634</v>
      </c>
      <c r="Y381" s="9">
        <f t="shared" si="777"/>
        <v>1256.6370614359173</v>
      </c>
      <c r="Z381" s="9">
        <f t="shared" si="778"/>
        <v>43.03479280593443</v>
      </c>
      <c r="AA381" s="9">
        <f t="shared" si="779"/>
        <v>0.58092530183048863</v>
      </c>
      <c r="AB381" s="9">
        <f t="shared" si="780"/>
        <v>15.079644737231007</v>
      </c>
      <c r="AC381" s="9">
        <f t="shared" si="781"/>
        <v>1.6578639905405765</v>
      </c>
      <c r="AD381" s="9">
        <f t="shared" si="782"/>
        <v>43.274624192880893</v>
      </c>
      <c r="AE381" s="9">
        <f t="shared" si="783"/>
        <v>0.57770576790156736</v>
      </c>
      <c r="AH381" s="3">
        <f t="shared" si="784"/>
        <v>46.485212702535847</v>
      </c>
      <c r="AI381" s="3">
        <f t="shared" si="785"/>
        <v>64.765970018854972</v>
      </c>
      <c r="AJ381" s="3">
        <v>50000</v>
      </c>
      <c r="AK381" s="3">
        <f t="shared" si="760"/>
        <v>25000000</v>
      </c>
    </row>
    <row r="382" spans="1:38" x14ac:dyDescent="0.2">
      <c r="A382" s="2" t="s">
        <v>219</v>
      </c>
      <c r="B382" s="20">
        <v>0.04</v>
      </c>
      <c r="C382" s="1">
        <v>0.5</v>
      </c>
      <c r="D382" s="1">
        <v>8</v>
      </c>
      <c r="E382" s="1">
        <f t="shared" si="786"/>
        <v>16</v>
      </c>
      <c r="F382" s="21">
        <f t="shared" si="762"/>
        <v>25000</v>
      </c>
      <c r="G382" s="3">
        <f t="shared" si="763"/>
        <v>50</v>
      </c>
      <c r="H382" s="3">
        <f t="shared" si="764"/>
        <v>500</v>
      </c>
      <c r="I382" s="29">
        <v>1.077</v>
      </c>
      <c r="J382" s="29">
        <v>8.0999999999999996E-3</v>
      </c>
      <c r="K382" s="26"/>
      <c r="L382" s="9">
        <f t="shared" si="765"/>
        <v>2.5115986279999998E-5</v>
      </c>
      <c r="M382" s="22">
        <f t="shared" si="766"/>
        <v>2.5132741228718349</v>
      </c>
      <c r="N382" s="9">
        <f t="shared" si="767"/>
        <v>12.740889266005764</v>
      </c>
      <c r="O382" s="9">
        <f t="shared" si="768"/>
        <v>6.3661977236758123</v>
      </c>
      <c r="Q382" s="9">
        <f t="shared" si="769"/>
        <v>1.2566370614359172E-3</v>
      </c>
      <c r="R382" s="9">
        <f t="shared" si="770"/>
        <v>0.56548667764616278</v>
      </c>
      <c r="S382" s="9">
        <f t="shared" si="771"/>
        <v>4.2411500823462211E-4</v>
      </c>
      <c r="T382" s="9">
        <f t="shared" si="772"/>
        <v>0.23983138694647141</v>
      </c>
      <c r="U382" s="23">
        <f t="shared" si="773"/>
        <v>6.2707718468230222</v>
      </c>
      <c r="V382" s="9">
        <f t="shared" si="774"/>
        <v>24.361166072996696</v>
      </c>
      <c r="W382" s="9">
        <f t="shared" si="775"/>
        <v>0.65678301079911405</v>
      </c>
      <c r="X382" s="9">
        <f t="shared" si="776"/>
        <v>0.65038013300282516</v>
      </c>
      <c r="Y382" s="9">
        <f t="shared" si="777"/>
        <v>1256.6370614359173</v>
      </c>
      <c r="Z382" s="9">
        <f t="shared" si="778"/>
        <v>36.927536687355868</v>
      </c>
      <c r="AA382" s="9">
        <f t="shared" si="779"/>
        <v>0.43328099936539938</v>
      </c>
      <c r="AB382" s="9">
        <f t="shared" si="780"/>
        <v>15.079644737231007</v>
      </c>
      <c r="AC382" s="9">
        <f t="shared" si="781"/>
        <v>1.0610329539459689</v>
      </c>
      <c r="AD382" s="9">
        <f t="shared" si="782"/>
        <v>37.167368074302338</v>
      </c>
      <c r="AE382" s="9">
        <f t="shared" si="783"/>
        <v>0.43048514944652383</v>
      </c>
      <c r="AH382" s="3">
        <f t="shared" si="784"/>
        <v>46.485212702535847</v>
      </c>
      <c r="AI382" s="3">
        <f t="shared" si="785"/>
        <v>64.765970018854972</v>
      </c>
      <c r="AJ382" s="3">
        <v>50000</v>
      </c>
      <c r="AK382" s="3">
        <f t="shared" si="760"/>
        <v>25000000</v>
      </c>
    </row>
    <row r="383" spans="1:38" x14ac:dyDescent="0.2">
      <c r="A383" s="2" t="s">
        <v>220</v>
      </c>
      <c r="B383" s="20">
        <v>0.04</v>
      </c>
      <c r="C383" s="1">
        <v>0.5</v>
      </c>
      <c r="D383" s="1">
        <v>6</v>
      </c>
      <c r="E383" s="1">
        <f t="shared" si="786"/>
        <v>9</v>
      </c>
      <c r="F383" s="21">
        <f t="shared" si="762"/>
        <v>25000</v>
      </c>
      <c r="G383" s="3">
        <f t="shared" si="763"/>
        <v>50</v>
      </c>
      <c r="H383" s="3">
        <f t="shared" si="764"/>
        <v>500</v>
      </c>
      <c r="I383" s="29">
        <v>0.85199999999999998</v>
      </c>
      <c r="J383" s="29">
        <v>8.26E-3</v>
      </c>
      <c r="K383" s="26"/>
      <c r="L383" s="9">
        <f t="shared" si="765"/>
        <v>1.3806253279999999E-5</v>
      </c>
      <c r="M383" s="22">
        <f t="shared" si="766"/>
        <v>2.5132741228718349</v>
      </c>
      <c r="N383" s="9">
        <f t="shared" si="767"/>
        <v>13.037570465315991</v>
      </c>
      <c r="O383" s="9">
        <f t="shared" si="768"/>
        <v>3.5809862195676447</v>
      </c>
      <c r="Q383" s="9">
        <f t="shared" si="769"/>
        <v>1.2566370614359172E-3</v>
      </c>
      <c r="R383" s="9">
        <f t="shared" si="770"/>
        <v>0.56548667764616278</v>
      </c>
      <c r="S383" s="9">
        <f t="shared" si="771"/>
        <v>4.2411500823462211E-4</v>
      </c>
      <c r="T383" s="9">
        <f t="shared" si="772"/>
        <v>0.23983138694647141</v>
      </c>
      <c r="U383" s="23">
        <f t="shared" si="773"/>
        <v>3.4855603427148543</v>
      </c>
      <c r="V383" s="9">
        <f t="shared" si="774"/>
        <v>19.271785974181228</v>
      </c>
      <c r="W383" s="9">
        <f t="shared" si="775"/>
        <v>0.46700394099734549</v>
      </c>
      <c r="X383" s="9">
        <f t="shared" si="776"/>
        <v>0.46126365812863779</v>
      </c>
      <c r="Y383" s="9">
        <f t="shared" si="777"/>
        <v>1256.6370614359173</v>
      </c>
      <c r="Z383" s="9">
        <f t="shared" si="778"/>
        <v>31.8381565885404</v>
      </c>
      <c r="AA383" s="9">
        <f t="shared" si="779"/>
        <v>0.28267968263085297</v>
      </c>
      <c r="AB383" s="9">
        <f t="shared" si="780"/>
        <v>15.079644737231007</v>
      </c>
      <c r="AC383" s="9">
        <f t="shared" si="781"/>
        <v>0.59683103659460757</v>
      </c>
      <c r="AD383" s="9">
        <f t="shared" si="782"/>
        <v>32.07798797548687</v>
      </c>
      <c r="AE383" s="9">
        <f t="shared" si="783"/>
        <v>0.28056622525320341</v>
      </c>
      <c r="AH383" s="3">
        <f t="shared" si="784"/>
        <v>46.485212702535847</v>
      </c>
      <c r="AI383" s="3">
        <f t="shared" si="785"/>
        <v>64.765970018854972</v>
      </c>
      <c r="AJ383" s="3">
        <v>50000</v>
      </c>
      <c r="AK383" s="3">
        <f t="shared" si="760"/>
        <v>25000000</v>
      </c>
    </row>
    <row r="384" spans="1:38" x14ac:dyDescent="0.2">
      <c r="A384" s="6"/>
      <c r="B384" s="6"/>
      <c r="C384" s="6"/>
      <c r="D384" s="6"/>
      <c r="E384" s="6"/>
      <c r="F384" s="6"/>
      <c r="G384" s="6"/>
      <c r="H384" s="6"/>
      <c r="I384" s="29"/>
      <c r="L384" s="9" t="str">
        <f t="shared" si="765"/>
        <v/>
      </c>
      <c r="M384" s="22" t="str">
        <f t="shared" si="766"/>
        <v/>
      </c>
      <c r="N384" s="9" t="str">
        <f t="shared" si="767"/>
        <v/>
      </c>
      <c r="O384" s="9" t="str">
        <f t="shared" si="768"/>
        <v/>
      </c>
      <c r="Q384" s="9"/>
      <c r="R384" s="9"/>
      <c r="S384" s="9"/>
      <c r="T384" s="9"/>
      <c r="U384" s="23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I384" s="9"/>
      <c r="AJ384" s="3"/>
      <c r="AK384" s="3"/>
      <c r="AL384" s="9" t="str">
        <f>IF(J384&gt;0,D384/#REF!/J384,"")</f>
        <v/>
      </c>
    </row>
    <row r="385" spans="1:38" x14ac:dyDescent="0.2">
      <c r="A385" s="6" t="s">
        <v>25</v>
      </c>
      <c r="B385" s="6" t="s">
        <v>19</v>
      </c>
      <c r="C385" s="6" t="s">
        <v>20</v>
      </c>
      <c r="D385" s="6" t="s">
        <v>1</v>
      </c>
      <c r="E385" s="6"/>
      <c r="F385" s="6" t="s">
        <v>27</v>
      </c>
      <c r="G385" s="6" t="s">
        <v>4</v>
      </c>
      <c r="H385" s="6" t="s">
        <v>12</v>
      </c>
      <c r="I385" s="29" t="s">
        <v>5</v>
      </c>
      <c r="L385" s="9" t="str">
        <f t="shared" si="765"/>
        <v/>
      </c>
      <c r="M385" s="22" t="str">
        <f t="shared" si="766"/>
        <v/>
      </c>
      <c r="N385" s="9" t="str">
        <f t="shared" si="767"/>
        <v/>
      </c>
      <c r="O385" s="9" t="str">
        <f t="shared" si="768"/>
        <v/>
      </c>
      <c r="Q385" s="9"/>
      <c r="R385" s="9"/>
      <c r="S385" s="9"/>
      <c r="T385" s="9"/>
      <c r="U385" s="23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I385" s="9"/>
      <c r="AJ385" s="3"/>
      <c r="AK385" s="3"/>
      <c r="AL385" s="9" t="str">
        <f>IF(J385&gt;0,D385/#REF!/J385,"")</f>
        <v/>
      </c>
    </row>
    <row r="386" spans="1:38" x14ac:dyDescent="0.2">
      <c r="A386" s="6"/>
      <c r="B386" s="6"/>
      <c r="C386" s="6"/>
      <c r="D386" s="6"/>
      <c r="E386" s="6"/>
      <c r="F386" s="11" t="s">
        <v>18</v>
      </c>
      <c r="G386" s="6"/>
      <c r="H386" s="6"/>
      <c r="I386" s="29"/>
      <c r="L386" s="9" t="str">
        <f t="shared" si="765"/>
        <v/>
      </c>
      <c r="M386" s="22" t="str">
        <f t="shared" si="766"/>
        <v/>
      </c>
      <c r="N386" s="9" t="str">
        <f t="shared" si="767"/>
        <v/>
      </c>
      <c r="O386" s="9" t="str">
        <f t="shared" si="768"/>
        <v/>
      </c>
      <c r="Q386" s="9"/>
      <c r="R386" s="9"/>
      <c r="S386" s="9"/>
      <c r="T386" s="9"/>
      <c r="U386" s="23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I386" s="9"/>
      <c r="AJ386" s="3"/>
      <c r="AK386" s="3"/>
      <c r="AL386" s="9" t="str">
        <f>IF(J386&gt;0,D386/#REF!/J386,"")</f>
        <v/>
      </c>
    </row>
    <row r="387" spans="1:38" x14ac:dyDescent="0.2">
      <c r="A387" s="2">
        <v>121</v>
      </c>
      <c r="B387" s="20">
        <v>0.04</v>
      </c>
      <c r="C387" s="1">
        <v>1</v>
      </c>
      <c r="D387" s="1">
        <v>20</v>
      </c>
      <c r="E387" s="1">
        <f>0.5*C387*D387^2</f>
        <v>200</v>
      </c>
      <c r="F387" s="21">
        <f t="shared" ref="F387:F395" si="787">AK387/1000</f>
        <v>50000</v>
      </c>
      <c r="G387" s="3">
        <f t="shared" ref="G387:G395" si="788">AJ387/1000</f>
        <v>100</v>
      </c>
      <c r="H387" s="3">
        <f t="shared" ref="H387:H395" si="789">AK387/AJ387</f>
        <v>500</v>
      </c>
      <c r="I387" s="29">
        <v>5.14</v>
      </c>
      <c r="J387" s="29">
        <v>1.8100000000000002E-2</v>
      </c>
      <c r="K387" s="26"/>
      <c r="L387" s="9">
        <f t="shared" si="765"/>
        <v>2.2934463152000001E-4</v>
      </c>
      <c r="M387" s="22">
        <f t="shared" si="766"/>
        <v>5.0265482457436699</v>
      </c>
      <c r="N387" s="9">
        <f t="shared" si="767"/>
        <v>8.7205006140533516</v>
      </c>
      <c r="O387" s="9">
        <f t="shared" si="768"/>
        <v>39.78873577297383</v>
      </c>
      <c r="Q387" s="9">
        <f t="shared" ref="Q387:Q395" si="790">PI()*B387^2/4</f>
        <v>1.2566370614359172E-3</v>
      </c>
      <c r="R387" s="9">
        <f t="shared" ref="R387:R395" si="791">9*G387*Q387</f>
        <v>1.1309733552923256</v>
      </c>
      <c r="S387" s="9">
        <f t="shared" ref="S387:S395" si="792">0.75*R387/(F387*B387)</f>
        <v>4.2411500823462211E-4</v>
      </c>
      <c r="T387" s="9">
        <f t="shared" si="612"/>
        <v>0.47966277389294282</v>
      </c>
      <c r="U387" s="23">
        <f t="shared" ref="U387:U395" si="793">(E387-T387)/M387</f>
        <v>39.693309896121036</v>
      </c>
      <c r="V387" s="9">
        <f t="shared" ref="V387:V395" si="794">9*PI()*B387^3*I387*G387*1000/4</f>
        <v>232.52812184810219</v>
      </c>
      <c r="W387" s="9">
        <f t="shared" ref="W387:W395" si="795">E387/V387</f>
        <v>0.86011101973570747</v>
      </c>
      <c r="X387" s="9">
        <f t="shared" ref="X387:X395" si="796">E387/(V387+T387)</f>
        <v>0.8583404212200757</v>
      </c>
      <c r="Y387" s="9">
        <f t="shared" ref="Y387:Y395" si="797">1000*F387*PI()*B387^3/4</f>
        <v>2513.2741228718346</v>
      </c>
      <c r="Z387" s="9">
        <f t="shared" ref="Z387:Z395" si="798">V387+$AG$2*Y387</f>
        <v>257.66086307682053</v>
      </c>
      <c r="AA387" s="9">
        <f t="shared" ref="AA387:AA395" si="799">E387/Z387</f>
        <v>0.77621411964443676</v>
      </c>
      <c r="AB387" s="9">
        <f t="shared" ref="AB387:AB395" si="800">M387+$AG$2*Y387</f>
        <v>30.159289474462014</v>
      </c>
      <c r="AC387" s="9">
        <f t="shared" ref="AC387:AC395" si="801">E387/AB387</f>
        <v>6.6314559621623062</v>
      </c>
      <c r="AD387" s="9">
        <f t="shared" ref="AD387:AD395" si="802">V387+T387+$AG$2*Y387</f>
        <v>258.14052585071352</v>
      </c>
      <c r="AE387" s="9">
        <f t="shared" ref="AE387:AE395" si="803">E387/AD387</f>
        <v>0.77477180051792005</v>
      </c>
      <c r="AH387" s="3">
        <f t="shared" ref="AH387:AH395" si="804">IF(AK387&gt;0,(AK387*0.17287/2000)^0.5,"")</f>
        <v>65.740018253724273</v>
      </c>
      <c r="AI387" s="3">
        <f t="shared" ref="AI387:AI395" si="805">IF(AK387&gt;0,(AK387/2.98/2000)^0.5,"")</f>
        <v>91.592913180913968</v>
      </c>
      <c r="AJ387" s="3">
        <v>100000</v>
      </c>
      <c r="AK387" s="3">
        <f t="shared" ref="AK387:AK404" si="806">IF(AJ387&gt;0,500*AJ387,"")</f>
        <v>50000000</v>
      </c>
    </row>
    <row r="388" spans="1:38" x14ac:dyDescent="0.2">
      <c r="A388" s="2">
        <v>122</v>
      </c>
      <c r="B388" s="20">
        <v>0.04</v>
      </c>
      <c r="C388" s="1">
        <v>1</v>
      </c>
      <c r="D388" s="1">
        <v>18</v>
      </c>
      <c r="E388" s="1">
        <f t="shared" ref="E388:E395" si="807">0.5*C388*D388^2</f>
        <v>162</v>
      </c>
      <c r="F388" s="21">
        <f t="shared" si="787"/>
        <v>50000</v>
      </c>
      <c r="G388" s="3">
        <f t="shared" si="788"/>
        <v>100</v>
      </c>
      <c r="H388" s="3">
        <f t="shared" si="789"/>
        <v>500</v>
      </c>
      <c r="I388" s="29">
        <v>4.444</v>
      </c>
      <c r="J388" s="29">
        <v>1.7559999999999999E-2</v>
      </c>
      <c r="K388" s="26"/>
      <c r="L388" s="9">
        <f t="shared" si="765"/>
        <v>1.9435985744000001E-4</v>
      </c>
      <c r="M388" s="22">
        <f t="shared" si="766"/>
        <v>5.0265482457436699</v>
      </c>
      <c r="N388" s="9">
        <f t="shared" si="767"/>
        <v>8.3350544774921094</v>
      </c>
      <c r="O388" s="9">
        <f t="shared" si="768"/>
        <v>32.228875976108803</v>
      </c>
      <c r="Q388" s="9">
        <f t="shared" si="790"/>
        <v>1.2566370614359172E-3</v>
      </c>
      <c r="R388" s="9">
        <f t="shared" si="791"/>
        <v>1.1309733552923256</v>
      </c>
      <c r="S388" s="9">
        <f t="shared" si="792"/>
        <v>4.2411500823462211E-4</v>
      </c>
      <c r="T388" s="9">
        <f t="shared" si="612"/>
        <v>0.47966277389294282</v>
      </c>
      <c r="U388" s="23">
        <f t="shared" si="793"/>
        <v>32.133450099256009</v>
      </c>
      <c r="V388" s="9">
        <f t="shared" si="794"/>
        <v>201.04182363676381</v>
      </c>
      <c r="W388" s="9">
        <f t="shared" si="795"/>
        <v>0.80580247965068519</v>
      </c>
      <c r="X388" s="9">
        <f t="shared" si="796"/>
        <v>0.80388450326274086</v>
      </c>
      <c r="Y388" s="9">
        <f t="shared" si="797"/>
        <v>2513.2741228718346</v>
      </c>
      <c r="Z388" s="9">
        <f t="shared" si="798"/>
        <v>226.17456486548215</v>
      </c>
      <c r="AA388" s="9">
        <f t="shared" si="799"/>
        <v>0.71626091155011118</v>
      </c>
      <c r="AB388" s="9">
        <f t="shared" si="800"/>
        <v>30.159289474462014</v>
      </c>
      <c r="AC388" s="9">
        <f t="shared" si="801"/>
        <v>5.3714793293514678</v>
      </c>
      <c r="AD388" s="9">
        <f t="shared" si="802"/>
        <v>226.65422763937511</v>
      </c>
      <c r="AE388" s="9">
        <f t="shared" si="803"/>
        <v>0.71474510617889231</v>
      </c>
      <c r="AH388" s="3">
        <f t="shared" si="804"/>
        <v>65.740018253724273</v>
      </c>
      <c r="AI388" s="3">
        <f t="shared" si="805"/>
        <v>91.592913180913968</v>
      </c>
      <c r="AJ388" s="3">
        <v>100000</v>
      </c>
      <c r="AK388" s="3">
        <f t="shared" si="806"/>
        <v>50000000</v>
      </c>
    </row>
    <row r="389" spans="1:38" x14ac:dyDescent="0.2">
      <c r="A389" s="2">
        <v>123</v>
      </c>
      <c r="B389" s="20">
        <v>0.04</v>
      </c>
      <c r="C389" s="1">
        <v>1</v>
      </c>
      <c r="D389" s="1">
        <v>16</v>
      </c>
      <c r="E389" s="1">
        <f t="shared" si="807"/>
        <v>128</v>
      </c>
      <c r="F389" s="21">
        <f t="shared" si="787"/>
        <v>50000</v>
      </c>
      <c r="G389" s="3">
        <f t="shared" si="788"/>
        <v>100</v>
      </c>
      <c r="H389" s="3">
        <f t="shared" si="789"/>
        <v>500</v>
      </c>
      <c r="I389" s="29">
        <v>3.76</v>
      </c>
      <c r="J389" s="29">
        <v>1.6500000000000001E-2</v>
      </c>
      <c r="K389" s="26"/>
      <c r="L389" s="9">
        <f t="shared" si="765"/>
        <v>1.5997826911999999E-4</v>
      </c>
      <c r="M389" s="22">
        <f t="shared" si="766"/>
        <v>5.0265482457436699</v>
      </c>
      <c r="N389" s="9">
        <f t="shared" si="767"/>
        <v>8.0010866915922794</v>
      </c>
      <c r="O389" s="9">
        <f t="shared" si="768"/>
        <v>25.464790894703249</v>
      </c>
      <c r="Q389" s="9">
        <f t="shared" si="790"/>
        <v>1.2566370614359172E-3</v>
      </c>
      <c r="R389" s="9">
        <f t="shared" si="791"/>
        <v>1.1309733552923256</v>
      </c>
      <c r="S389" s="9">
        <f t="shared" si="792"/>
        <v>4.2411500823462211E-4</v>
      </c>
      <c r="T389" s="9">
        <f t="shared" si="612"/>
        <v>0.47966277389294282</v>
      </c>
      <c r="U389" s="23">
        <f t="shared" si="793"/>
        <v>25.369365017850459</v>
      </c>
      <c r="V389" s="9">
        <f t="shared" si="794"/>
        <v>170.09839263596581</v>
      </c>
      <c r="W389" s="9">
        <f t="shared" si="795"/>
        <v>0.7525056410964317</v>
      </c>
      <c r="X389" s="9">
        <f t="shared" si="796"/>
        <v>0.75038960722377945</v>
      </c>
      <c r="Y389" s="9">
        <f t="shared" si="797"/>
        <v>2513.2741228718346</v>
      </c>
      <c r="Z389" s="9">
        <f t="shared" si="798"/>
        <v>195.23113386468415</v>
      </c>
      <c r="AA389" s="9">
        <f t="shared" si="799"/>
        <v>0.65563313323128858</v>
      </c>
      <c r="AB389" s="9">
        <f t="shared" si="800"/>
        <v>30.159289474462014</v>
      </c>
      <c r="AC389" s="9">
        <f t="shared" si="801"/>
        <v>4.2441318157838754</v>
      </c>
      <c r="AD389" s="9">
        <f t="shared" si="802"/>
        <v>195.71079663857711</v>
      </c>
      <c r="AE389" s="9">
        <f t="shared" si="803"/>
        <v>0.65402625812402193</v>
      </c>
      <c r="AH389" s="3">
        <f t="shared" si="804"/>
        <v>65.740018253724273</v>
      </c>
      <c r="AI389" s="3">
        <f t="shared" si="805"/>
        <v>91.592913180913968</v>
      </c>
      <c r="AJ389" s="3">
        <v>100000</v>
      </c>
      <c r="AK389" s="3">
        <f t="shared" si="806"/>
        <v>50000000</v>
      </c>
    </row>
    <row r="390" spans="1:38" x14ac:dyDescent="0.2">
      <c r="A390" s="2">
        <v>124</v>
      </c>
      <c r="B390" s="20">
        <v>0.04</v>
      </c>
      <c r="C390" s="1">
        <v>1</v>
      </c>
      <c r="D390" s="1">
        <v>14</v>
      </c>
      <c r="E390" s="1">
        <f t="shared" si="807"/>
        <v>98</v>
      </c>
      <c r="F390" s="21">
        <f t="shared" si="787"/>
        <v>50000</v>
      </c>
      <c r="G390" s="3">
        <f t="shared" si="788"/>
        <v>100</v>
      </c>
      <c r="H390" s="3">
        <f t="shared" si="789"/>
        <v>500</v>
      </c>
      <c r="I390" s="29">
        <v>3.1240000000000001</v>
      </c>
      <c r="J390" s="29">
        <v>1.5599999999999999E-2</v>
      </c>
      <c r="K390" s="26"/>
      <c r="L390" s="9">
        <f t="shared" si="765"/>
        <v>1.2800942383999999E-4</v>
      </c>
      <c r="M390" s="22">
        <f t="shared" si="766"/>
        <v>5.0265482457436699</v>
      </c>
      <c r="N390" s="9">
        <f t="shared" si="767"/>
        <v>7.6556863596613782</v>
      </c>
      <c r="O390" s="9">
        <f t="shared" si="768"/>
        <v>19.496480528757175</v>
      </c>
      <c r="Q390" s="9">
        <f t="shared" si="790"/>
        <v>1.2566370614359172E-3</v>
      </c>
      <c r="R390" s="9">
        <f t="shared" si="791"/>
        <v>1.1309733552923256</v>
      </c>
      <c r="S390" s="9">
        <f t="shared" si="792"/>
        <v>4.2411500823462211E-4</v>
      </c>
      <c r="T390" s="9">
        <f t="shared" ref="T390:T480" si="808">R390*S390*1000</f>
        <v>0.47966277389294282</v>
      </c>
      <c r="U390" s="23">
        <f t="shared" si="793"/>
        <v>19.401054651904385</v>
      </c>
      <c r="V390" s="9">
        <f t="shared" si="794"/>
        <v>141.32643047732904</v>
      </c>
      <c r="W390" s="9">
        <f t="shared" si="795"/>
        <v>0.69343009420817947</v>
      </c>
      <c r="X390" s="9">
        <f t="shared" si="796"/>
        <v>0.69108454900019256</v>
      </c>
      <c r="Y390" s="9">
        <f t="shared" si="797"/>
        <v>2513.2741228718346</v>
      </c>
      <c r="Z390" s="9">
        <f t="shared" si="798"/>
        <v>166.45917170604739</v>
      </c>
      <c r="AA390" s="9">
        <f t="shared" si="799"/>
        <v>0.58873295472753884</v>
      </c>
      <c r="AB390" s="9">
        <f t="shared" si="800"/>
        <v>30.159289474462014</v>
      </c>
      <c r="AC390" s="9">
        <f t="shared" si="801"/>
        <v>3.24941342145953</v>
      </c>
      <c r="AD390" s="9">
        <f t="shared" si="802"/>
        <v>166.93883447994034</v>
      </c>
      <c r="AE390" s="9">
        <f t="shared" si="803"/>
        <v>0.5870413574246911</v>
      </c>
      <c r="AH390" s="3">
        <f t="shared" si="804"/>
        <v>65.740018253724273</v>
      </c>
      <c r="AI390" s="3">
        <f t="shared" si="805"/>
        <v>91.592913180913968</v>
      </c>
      <c r="AJ390" s="3">
        <v>100000</v>
      </c>
      <c r="AK390" s="3">
        <f t="shared" si="806"/>
        <v>50000000</v>
      </c>
    </row>
    <row r="391" spans="1:38" x14ac:dyDescent="0.2">
      <c r="A391" s="2">
        <v>125</v>
      </c>
      <c r="B391" s="20">
        <v>0.04</v>
      </c>
      <c r="C391" s="1">
        <v>1</v>
      </c>
      <c r="D391" s="1">
        <v>12</v>
      </c>
      <c r="E391" s="1">
        <f t="shared" si="807"/>
        <v>72</v>
      </c>
      <c r="F391" s="21">
        <f t="shared" si="787"/>
        <v>50000</v>
      </c>
      <c r="G391" s="3">
        <f t="shared" si="788"/>
        <v>100</v>
      </c>
      <c r="H391" s="3">
        <f t="shared" si="789"/>
        <v>500</v>
      </c>
      <c r="I391" s="29">
        <v>2.5230000000000001</v>
      </c>
      <c r="J391" s="29">
        <v>1.4540000000000001E-2</v>
      </c>
      <c r="K391" s="26"/>
      <c r="L391" s="9">
        <f t="shared" si="765"/>
        <v>9.7799870360000004E-5</v>
      </c>
      <c r="M391" s="22">
        <f t="shared" si="766"/>
        <v>5.0265482457436699</v>
      </c>
      <c r="N391" s="9">
        <f t="shared" si="767"/>
        <v>7.3619729489383756</v>
      </c>
      <c r="O391" s="9">
        <f t="shared" si="768"/>
        <v>14.323944878270579</v>
      </c>
      <c r="Q391" s="9">
        <f t="shared" si="790"/>
        <v>1.2566370614359172E-3</v>
      </c>
      <c r="R391" s="9">
        <f t="shared" si="791"/>
        <v>1.1309733552923256</v>
      </c>
      <c r="S391" s="9">
        <f t="shared" si="792"/>
        <v>4.2411500823462211E-4</v>
      </c>
      <c r="T391" s="9">
        <f t="shared" si="808"/>
        <v>0.47966277389294282</v>
      </c>
      <c r="U391" s="23">
        <f t="shared" si="793"/>
        <v>14.228519001417789</v>
      </c>
      <c r="V391" s="9">
        <f t="shared" si="794"/>
        <v>114.13783101610153</v>
      </c>
      <c r="W391" s="9">
        <f t="shared" si="795"/>
        <v>0.63081626275027858</v>
      </c>
      <c r="X391" s="9">
        <f t="shared" si="796"/>
        <v>0.62817635963948493</v>
      </c>
      <c r="Y391" s="9">
        <f t="shared" si="797"/>
        <v>2513.2741228718346</v>
      </c>
      <c r="Z391" s="9">
        <f t="shared" si="798"/>
        <v>139.27057224481987</v>
      </c>
      <c r="AA391" s="9">
        <f t="shared" si="799"/>
        <v>0.51697927882017458</v>
      </c>
      <c r="AB391" s="9">
        <f t="shared" si="800"/>
        <v>30.159289474462014</v>
      </c>
      <c r="AC391" s="9">
        <f t="shared" si="801"/>
        <v>2.3873241463784303</v>
      </c>
      <c r="AD391" s="9">
        <f t="shared" si="802"/>
        <v>139.75023501871283</v>
      </c>
      <c r="AE391" s="9">
        <f t="shared" si="803"/>
        <v>0.51520485808384553</v>
      </c>
      <c r="AH391" s="3">
        <f t="shared" si="804"/>
        <v>65.740018253724273</v>
      </c>
      <c r="AI391" s="3">
        <f t="shared" si="805"/>
        <v>91.592913180913968</v>
      </c>
      <c r="AJ391" s="3">
        <v>100000</v>
      </c>
      <c r="AK391" s="3">
        <f t="shared" si="806"/>
        <v>50000000</v>
      </c>
    </row>
    <row r="392" spans="1:38" x14ac:dyDescent="0.2">
      <c r="A392" s="2">
        <v>126</v>
      </c>
      <c r="B392" s="20">
        <v>0.04</v>
      </c>
      <c r="C392" s="1">
        <v>1</v>
      </c>
      <c r="D392" s="1">
        <v>10</v>
      </c>
      <c r="E392" s="1">
        <f t="shared" si="807"/>
        <v>50</v>
      </c>
      <c r="F392" s="21">
        <f t="shared" si="787"/>
        <v>50000</v>
      </c>
      <c r="G392" s="3">
        <f t="shared" si="788"/>
        <v>100</v>
      </c>
      <c r="H392" s="3">
        <f t="shared" si="789"/>
        <v>500</v>
      </c>
      <c r="I392" s="29">
        <v>1.976</v>
      </c>
      <c r="J392" s="29">
        <v>1.376E-2</v>
      </c>
      <c r="K392" s="26"/>
      <c r="L392" s="9">
        <f t="shared" si="765"/>
        <v>7.0304652799999993E-5</v>
      </c>
      <c r="M392" s="22">
        <f t="shared" si="766"/>
        <v>5.0265482457436699</v>
      </c>
      <c r="N392" s="9">
        <f t="shared" si="767"/>
        <v>7.1119048325632299</v>
      </c>
      <c r="O392" s="9">
        <f t="shared" si="768"/>
        <v>9.9471839432434574</v>
      </c>
      <c r="Q392" s="9">
        <f t="shared" si="790"/>
        <v>1.2566370614359172E-3</v>
      </c>
      <c r="R392" s="9">
        <f t="shared" si="791"/>
        <v>1.1309733552923256</v>
      </c>
      <c r="S392" s="9">
        <f t="shared" si="792"/>
        <v>4.2411500823462211E-4</v>
      </c>
      <c r="T392" s="9">
        <f t="shared" si="808"/>
        <v>0.47966277389294282</v>
      </c>
      <c r="U392" s="23">
        <f t="shared" si="793"/>
        <v>9.8517580663906674</v>
      </c>
      <c r="V392" s="9">
        <f t="shared" si="794"/>
        <v>89.392134002305426</v>
      </c>
      <c r="W392" s="9">
        <f t="shared" si="795"/>
        <v>0.55933333014189479</v>
      </c>
      <c r="X392" s="9">
        <f t="shared" si="796"/>
        <v>0.55634806239060297</v>
      </c>
      <c r="Y392" s="9">
        <f t="shared" si="797"/>
        <v>2513.2741228718346</v>
      </c>
      <c r="Z392" s="9">
        <f t="shared" si="798"/>
        <v>114.52487523102377</v>
      </c>
      <c r="AA392" s="9">
        <f t="shared" si="799"/>
        <v>0.4365863739134242</v>
      </c>
      <c r="AB392" s="9">
        <f t="shared" si="800"/>
        <v>30.159289474462014</v>
      </c>
      <c r="AC392" s="9">
        <f t="shared" si="801"/>
        <v>1.6578639905405765</v>
      </c>
      <c r="AD392" s="9">
        <f t="shared" si="802"/>
        <v>115.00453800491671</v>
      </c>
      <c r="AE392" s="9">
        <f t="shared" si="803"/>
        <v>0.43476545245425346</v>
      </c>
      <c r="AH392" s="3">
        <f t="shared" si="804"/>
        <v>65.740018253724273</v>
      </c>
      <c r="AI392" s="3">
        <f t="shared" si="805"/>
        <v>91.592913180913968</v>
      </c>
      <c r="AJ392" s="3">
        <v>100000</v>
      </c>
      <c r="AK392" s="3">
        <f t="shared" si="806"/>
        <v>50000000</v>
      </c>
    </row>
    <row r="393" spans="1:38" x14ac:dyDescent="0.2">
      <c r="A393" s="2">
        <v>127</v>
      </c>
      <c r="B393" s="20">
        <v>0.04</v>
      </c>
      <c r="C393" s="1">
        <v>1</v>
      </c>
      <c r="D393" s="1">
        <v>8</v>
      </c>
      <c r="E393" s="1">
        <f t="shared" si="807"/>
        <v>32</v>
      </c>
      <c r="F393" s="21">
        <f t="shared" si="787"/>
        <v>50000</v>
      </c>
      <c r="G393" s="3">
        <f t="shared" si="788"/>
        <v>100</v>
      </c>
      <c r="H393" s="3">
        <f t="shared" si="789"/>
        <v>500</v>
      </c>
      <c r="I393" s="29">
        <v>1.462</v>
      </c>
      <c r="J393" s="29">
        <v>1.1820000000000001E-2</v>
      </c>
      <c r="K393" s="26"/>
      <c r="L393" s="9">
        <f t="shared" si="765"/>
        <v>4.4468196079999997E-5</v>
      </c>
      <c r="M393" s="22">
        <f t="shared" si="766"/>
        <v>5.0265482457436699</v>
      </c>
      <c r="N393" s="9">
        <f t="shared" si="767"/>
        <v>7.1961542902326805</v>
      </c>
      <c r="O393" s="9">
        <f t="shared" si="768"/>
        <v>6.3661977236758123</v>
      </c>
      <c r="Q393" s="9">
        <f t="shared" si="790"/>
        <v>1.2566370614359172E-3</v>
      </c>
      <c r="R393" s="9">
        <f t="shared" si="791"/>
        <v>1.1309733552923256</v>
      </c>
      <c r="S393" s="9">
        <f t="shared" si="792"/>
        <v>4.2411500823462211E-4</v>
      </c>
      <c r="T393" s="9">
        <f t="shared" si="808"/>
        <v>0.47966277389294282</v>
      </c>
      <c r="U393" s="23">
        <f t="shared" si="793"/>
        <v>6.2707718468230222</v>
      </c>
      <c r="V393" s="9">
        <f t="shared" si="794"/>
        <v>66.139321817495215</v>
      </c>
      <c r="W393" s="9">
        <f t="shared" si="795"/>
        <v>0.48382715638211066</v>
      </c>
      <c r="X393" s="9">
        <f t="shared" si="796"/>
        <v>0.4803435566644263</v>
      </c>
      <c r="Y393" s="9">
        <f t="shared" si="797"/>
        <v>2513.2741228718346</v>
      </c>
      <c r="Z393" s="9">
        <f t="shared" si="798"/>
        <v>91.27206304621356</v>
      </c>
      <c r="AA393" s="9">
        <f t="shared" si="799"/>
        <v>0.35060016101309682</v>
      </c>
      <c r="AB393" s="9">
        <f t="shared" si="800"/>
        <v>30.159289474462014</v>
      </c>
      <c r="AC393" s="9">
        <f t="shared" si="801"/>
        <v>1.0610329539459689</v>
      </c>
      <c r="AD393" s="9">
        <f t="shared" si="802"/>
        <v>91.7517258201065</v>
      </c>
      <c r="AE393" s="9">
        <f t="shared" si="803"/>
        <v>0.3487672816393772</v>
      </c>
      <c r="AH393" s="3">
        <f t="shared" si="804"/>
        <v>65.740018253724273</v>
      </c>
      <c r="AI393" s="3">
        <f t="shared" si="805"/>
        <v>91.592913180913968</v>
      </c>
      <c r="AJ393" s="3">
        <v>100000</v>
      </c>
      <c r="AK393" s="3">
        <f t="shared" si="806"/>
        <v>50000000</v>
      </c>
    </row>
    <row r="394" spans="1:38" x14ac:dyDescent="0.2">
      <c r="A394" s="2">
        <v>128</v>
      </c>
      <c r="B394" s="20">
        <v>0.04</v>
      </c>
      <c r="C394" s="1">
        <v>1</v>
      </c>
      <c r="D394" s="1">
        <v>6</v>
      </c>
      <c r="E394" s="1">
        <f t="shared" si="807"/>
        <v>18</v>
      </c>
      <c r="F394" s="21">
        <f t="shared" si="787"/>
        <v>50000</v>
      </c>
      <c r="G394" s="3">
        <f t="shared" si="788"/>
        <v>100</v>
      </c>
      <c r="H394" s="3">
        <f t="shared" si="789"/>
        <v>500</v>
      </c>
      <c r="I394" s="29">
        <v>1.0780000000000001</v>
      </c>
      <c r="J394" s="29">
        <v>1.072E-2</v>
      </c>
      <c r="K394" s="26"/>
      <c r="L394" s="9">
        <f t="shared" si="765"/>
        <v>2.5166251760000003E-5</v>
      </c>
      <c r="M394" s="22">
        <f t="shared" si="766"/>
        <v>5.0265482457436699</v>
      </c>
      <c r="N394" s="9">
        <f t="shared" si="767"/>
        <v>7.1524357984090985</v>
      </c>
      <c r="O394" s="9">
        <f t="shared" si="768"/>
        <v>3.5809862195676447</v>
      </c>
      <c r="Q394" s="9">
        <f t="shared" si="790"/>
        <v>1.2566370614359172E-3</v>
      </c>
      <c r="R394" s="9">
        <f t="shared" si="791"/>
        <v>1.1309733552923256</v>
      </c>
      <c r="S394" s="9">
        <f t="shared" si="792"/>
        <v>4.2411500823462211E-4</v>
      </c>
      <c r="T394" s="9">
        <f t="shared" si="808"/>
        <v>0.47966277389294282</v>
      </c>
      <c r="U394" s="23">
        <f t="shared" si="793"/>
        <v>3.4855603427148543</v>
      </c>
      <c r="V394" s="9">
        <f t="shared" si="794"/>
        <v>48.767571080205094</v>
      </c>
      <c r="W394" s="9">
        <f t="shared" si="795"/>
        <v>0.3690977344431709</v>
      </c>
      <c r="X394" s="9">
        <f t="shared" si="796"/>
        <v>0.36550276211101668</v>
      </c>
      <c r="Y394" s="9">
        <f t="shared" si="797"/>
        <v>2513.2741228718346</v>
      </c>
      <c r="Z394" s="9">
        <f t="shared" si="798"/>
        <v>73.900312308923446</v>
      </c>
      <c r="AA394" s="9">
        <f t="shared" si="799"/>
        <v>0.24357136577116337</v>
      </c>
      <c r="AB394" s="9">
        <f t="shared" si="800"/>
        <v>30.159289474462014</v>
      </c>
      <c r="AC394" s="9">
        <f t="shared" si="801"/>
        <v>0.59683103659460757</v>
      </c>
      <c r="AD394" s="9">
        <f t="shared" si="802"/>
        <v>74.379975082816372</v>
      </c>
      <c r="AE394" s="9">
        <f t="shared" si="803"/>
        <v>0.24200061884880153</v>
      </c>
      <c r="AH394" s="3">
        <f t="shared" si="804"/>
        <v>65.740018253724273</v>
      </c>
      <c r="AI394" s="3">
        <f t="shared" si="805"/>
        <v>91.592913180913968</v>
      </c>
      <c r="AJ394" s="3">
        <v>100000</v>
      </c>
      <c r="AK394" s="3">
        <f t="shared" si="806"/>
        <v>50000000</v>
      </c>
    </row>
    <row r="395" spans="1:38" x14ac:dyDescent="0.2">
      <c r="A395" s="2">
        <v>129</v>
      </c>
      <c r="B395" s="20">
        <v>0.04</v>
      </c>
      <c r="C395" s="1">
        <v>1</v>
      </c>
      <c r="D395" s="1">
        <v>4</v>
      </c>
      <c r="E395" s="1">
        <f t="shared" si="807"/>
        <v>8</v>
      </c>
      <c r="F395" s="21">
        <f t="shared" si="787"/>
        <v>50000</v>
      </c>
      <c r="G395" s="3">
        <f t="shared" si="788"/>
        <v>100</v>
      </c>
      <c r="H395" s="3">
        <f t="shared" si="789"/>
        <v>500</v>
      </c>
      <c r="I395" s="29">
        <v>0.78200000000000003</v>
      </c>
      <c r="J395" s="29">
        <v>1.1259999999999999E-2</v>
      </c>
      <c r="K395" s="26"/>
      <c r="L395" s="9">
        <f t="shared" si="765"/>
        <v>1.0287669680000002E-5</v>
      </c>
      <c r="M395" s="22">
        <f t="shared" si="766"/>
        <v>5.0265482457436699</v>
      </c>
      <c r="N395" s="9">
        <f t="shared" si="767"/>
        <v>7.7762994427713759</v>
      </c>
      <c r="O395" s="9">
        <f t="shared" si="768"/>
        <v>1.5915494309189531</v>
      </c>
      <c r="Q395" s="9">
        <f t="shared" si="790"/>
        <v>1.2566370614359172E-3</v>
      </c>
      <c r="R395" s="9">
        <f t="shared" si="791"/>
        <v>1.1309733552923256</v>
      </c>
      <c r="S395" s="9">
        <f t="shared" si="792"/>
        <v>4.2411500823462211E-4</v>
      </c>
      <c r="T395" s="9">
        <f t="shared" si="808"/>
        <v>0.47966277389294282</v>
      </c>
      <c r="U395" s="23">
        <f t="shared" si="793"/>
        <v>1.4961235540661633</v>
      </c>
      <c r="V395" s="9">
        <f t="shared" si="794"/>
        <v>35.376846553543949</v>
      </c>
      <c r="W395" s="9">
        <f t="shared" si="795"/>
        <v>0.22613660570033434</v>
      </c>
      <c r="X395" s="9">
        <f t="shared" si="796"/>
        <v>0.22311151169080795</v>
      </c>
      <c r="Y395" s="9">
        <f t="shared" si="797"/>
        <v>2513.2741228718346</v>
      </c>
      <c r="Z395" s="9">
        <f t="shared" si="798"/>
        <v>60.509587782262294</v>
      </c>
      <c r="AA395" s="9">
        <f t="shared" si="799"/>
        <v>0.13221045280934984</v>
      </c>
      <c r="AB395" s="9">
        <f t="shared" si="800"/>
        <v>30.159289474462014</v>
      </c>
      <c r="AC395" s="9">
        <f t="shared" si="801"/>
        <v>0.26525823848649221</v>
      </c>
      <c r="AD395" s="9">
        <f t="shared" si="802"/>
        <v>60.989250556155234</v>
      </c>
      <c r="AE395" s="9">
        <f t="shared" si="803"/>
        <v>0.1311706559278685</v>
      </c>
      <c r="AH395" s="3">
        <f t="shared" si="804"/>
        <v>65.740018253724273</v>
      </c>
      <c r="AI395" s="3">
        <f t="shared" si="805"/>
        <v>91.592913180913968</v>
      </c>
      <c r="AJ395" s="3">
        <v>100000</v>
      </c>
      <c r="AK395" s="3">
        <f t="shared" si="806"/>
        <v>50000000</v>
      </c>
    </row>
    <row r="396" spans="1:38" x14ac:dyDescent="0.2">
      <c r="A396" s="2"/>
      <c r="B396" s="20"/>
      <c r="C396" s="1"/>
      <c r="D396" s="1"/>
      <c r="E396" s="1"/>
      <c r="F396" s="21"/>
      <c r="G396" s="3"/>
      <c r="H396" s="3"/>
      <c r="I396" s="29"/>
      <c r="J396" s="29"/>
      <c r="K396" s="26"/>
      <c r="L396" s="9"/>
      <c r="M396" s="22"/>
      <c r="N396" s="9"/>
      <c r="O396" s="9"/>
      <c r="Q396" s="9"/>
      <c r="R396" s="9"/>
      <c r="S396" s="9"/>
      <c r="T396" s="9"/>
      <c r="U396" s="23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H396" s="3"/>
      <c r="AI396" s="3"/>
      <c r="AJ396" s="3"/>
      <c r="AK396" s="3"/>
    </row>
    <row r="397" spans="1:38" x14ac:dyDescent="0.2">
      <c r="A397" s="2" t="s">
        <v>221</v>
      </c>
      <c r="B397" s="20">
        <v>0.04</v>
      </c>
      <c r="C397" s="1">
        <v>1</v>
      </c>
      <c r="D397" s="1">
        <v>20</v>
      </c>
      <c r="E397" s="1">
        <f>0.5*C397*D397^2</f>
        <v>200</v>
      </c>
      <c r="F397" s="21">
        <f t="shared" ref="F397:F404" si="809">AK397/1000</f>
        <v>50000</v>
      </c>
      <c r="G397" s="3">
        <f t="shared" ref="G397:G404" si="810">AJ397/1000</f>
        <v>100</v>
      </c>
      <c r="H397" s="3">
        <f t="shared" ref="H397:H404" si="811">AK397/AJ397</f>
        <v>500</v>
      </c>
      <c r="I397" s="29">
        <v>3.4119999999999999</v>
      </c>
      <c r="J397" s="29">
        <v>1.21E-2</v>
      </c>
      <c r="K397" s="26"/>
      <c r="L397" s="9">
        <f t="shared" ref="L397:L416" si="812">IF(E397&gt;0.866,0.00001450997+0.00005026548*(I397-0.866),"")</f>
        <v>1.4248588208E-4</v>
      </c>
      <c r="M397" s="22">
        <f t="shared" ref="M397:M416" si="813">IF(E397&gt;0,1000*PI()*G397*B397^3/4,"")</f>
        <v>5.0265482457436699</v>
      </c>
      <c r="N397" s="9">
        <f t="shared" ref="N397:N416" si="814">IF(E397&gt;0,E397/(L397*G397*1000),"")</f>
        <v>14.03647835704229</v>
      </c>
      <c r="O397" s="9">
        <f t="shared" ref="O397:O416" si="815">IF(E397&gt;0,E397/M397,"")</f>
        <v>39.78873577297383</v>
      </c>
      <c r="Q397" s="9">
        <f t="shared" ref="Q397:Q404" si="816">PI()*B397^2/4</f>
        <v>1.2566370614359172E-3</v>
      </c>
      <c r="R397" s="9">
        <f t="shared" ref="R397:R404" si="817">9*G397*Q397</f>
        <v>1.1309733552923256</v>
      </c>
      <c r="S397" s="9">
        <f t="shared" ref="S397:S404" si="818">0.75*R397/(F397*B397)</f>
        <v>4.2411500823462211E-4</v>
      </c>
      <c r="T397" s="9">
        <f t="shared" ref="T397:T404" si="819">R397*S397*1000</f>
        <v>0.47966277389294282</v>
      </c>
      <c r="U397" s="23">
        <f t="shared" ref="U397:U404" si="820">(E397-T397)/M397</f>
        <v>39.693309896121036</v>
      </c>
      <c r="V397" s="9">
        <f t="shared" ref="V397:V404" si="821">9*PI()*B397^3*I397*G397*1000/4</f>
        <v>154.3552435302966</v>
      </c>
      <c r="W397" s="9">
        <f t="shared" ref="W397:W404" si="822">E397/V397</f>
        <v>1.2957123802583637</v>
      </c>
      <c r="X397" s="9">
        <f t="shared" ref="X397:X404" si="823">E397/(V397+T397)</f>
        <v>1.2916983952383374</v>
      </c>
      <c r="Y397" s="9">
        <f t="shared" ref="Y397:Y404" si="824">1000*F397*PI()*B397^3/4</f>
        <v>2513.2741228718346</v>
      </c>
      <c r="Z397" s="9">
        <f t="shared" ref="Z397:Z404" si="825">V397+$AG$2*Y397</f>
        <v>179.48798475901495</v>
      </c>
      <c r="AA397" s="9">
        <f t="shared" ref="AA397:AA404" si="826">E397/Z397</f>
        <v>1.1142807150491159</v>
      </c>
      <c r="AB397" s="9">
        <f t="shared" ref="AB397:AB404" si="827">M397+$AG$2*Y397</f>
        <v>30.159289474462014</v>
      </c>
      <c r="AC397" s="9">
        <f t="shared" ref="AC397:AC404" si="828">E397/AB397</f>
        <v>6.6314559621623062</v>
      </c>
      <c r="AD397" s="9">
        <f t="shared" ref="AD397:AD404" si="829">V397+T397+$AG$2*Y397</f>
        <v>179.9676475329079</v>
      </c>
      <c r="AE397" s="9">
        <f t="shared" ref="AE397:AE404" si="830">E397/AD397</f>
        <v>1.1113108535990008</v>
      </c>
      <c r="AH397" s="3">
        <f t="shared" ref="AH397:AH404" si="831">IF(AK397&gt;0,(AK397*0.17287/2000)^0.5,"")</f>
        <v>65.740018253724273</v>
      </c>
      <c r="AI397" s="3">
        <f t="shared" ref="AI397:AI404" si="832">IF(AK397&gt;0,(AK397/2.98/2000)^0.5,"")</f>
        <v>91.592913180913968</v>
      </c>
      <c r="AJ397" s="3">
        <v>100000</v>
      </c>
      <c r="AK397" s="3">
        <f t="shared" si="806"/>
        <v>50000000</v>
      </c>
    </row>
    <row r="398" spans="1:38" x14ac:dyDescent="0.2">
      <c r="A398" s="2" t="s">
        <v>222</v>
      </c>
      <c r="B398" s="20">
        <v>0.04</v>
      </c>
      <c r="C398" s="1">
        <v>1</v>
      </c>
      <c r="D398" s="1">
        <v>18</v>
      </c>
      <c r="E398" s="1">
        <f t="shared" ref="E398:E404" si="833">0.5*C398*D398^2</f>
        <v>162</v>
      </c>
      <c r="F398" s="21">
        <f t="shared" si="809"/>
        <v>50000</v>
      </c>
      <c r="G398" s="3">
        <f t="shared" si="810"/>
        <v>100</v>
      </c>
      <c r="H398" s="3">
        <f t="shared" si="811"/>
        <v>500</v>
      </c>
      <c r="I398" s="29">
        <v>2.9449999999999998</v>
      </c>
      <c r="J398" s="29">
        <v>1.15E-2</v>
      </c>
      <c r="K398" s="26"/>
      <c r="L398" s="9">
        <f t="shared" si="812"/>
        <v>1.1901190291999997E-4</v>
      </c>
      <c r="M398" s="22">
        <f t="shared" si="813"/>
        <v>5.0265482457436699</v>
      </c>
      <c r="N398" s="9">
        <f t="shared" si="814"/>
        <v>13.612083835756891</v>
      </c>
      <c r="O398" s="9">
        <f t="shared" si="815"/>
        <v>32.228875976108803</v>
      </c>
      <c r="Q398" s="9">
        <f t="shared" si="816"/>
        <v>1.2566370614359172E-3</v>
      </c>
      <c r="R398" s="9">
        <f t="shared" si="817"/>
        <v>1.1309733552923256</v>
      </c>
      <c r="S398" s="9">
        <f t="shared" si="818"/>
        <v>4.2411500823462211E-4</v>
      </c>
      <c r="T398" s="9">
        <f t="shared" si="819"/>
        <v>0.47966277389294282</v>
      </c>
      <c r="U398" s="23">
        <f t="shared" si="820"/>
        <v>32.133450099256009</v>
      </c>
      <c r="V398" s="9">
        <f t="shared" si="821"/>
        <v>133.22866125343597</v>
      </c>
      <c r="W398" s="9">
        <f t="shared" si="822"/>
        <v>1.2159545737071797</v>
      </c>
      <c r="X398" s="9">
        <f t="shared" si="823"/>
        <v>1.2115924807111371</v>
      </c>
      <c r="Y398" s="9">
        <f t="shared" si="824"/>
        <v>2513.2741228718346</v>
      </c>
      <c r="Z398" s="9">
        <f t="shared" si="825"/>
        <v>158.36140248215432</v>
      </c>
      <c r="AA398" s="9">
        <f t="shared" si="826"/>
        <v>1.0229765426474782</v>
      </c>
      <c r="AB398" s="9">
        <f t="shared" si="827"/>
        <v>30.159289474462014</v>
      </c>
      <c r="AC398" s="9">
        <f t="shared" si="828"/>
        <v>5.3714793293514678</v>
      </c>
      <c r="AD398" s="9">
        <f t="shared" si="829"/>
        <v>158.84106525604727</v>
      </c>
      <c r="AE398" s="9">
        <f t="shared" si="830"/>
        <v>1.0198873933441621</v>
      </c>
      <c r="AH398" s="3">
        <f t="shared" si="831"/>
        <v>65.740018253724273</v>
      </c>
      <c r="AI398" s="3">
        <f t="shared" si="832"/>
        <v>91.592913180913968</v>
      </c>
      <c r="AJ398" s="3">
        <v>100000</v>
      </c>
      <c r="AK398" s="3">
        <f t="shared" si="806"/>
        <v>50000000</v>
      </c>
    </row>
    <row r="399" spans="1:38" x14ac:dyDescent="0.2">
      <c r="A399" s="2" t="s">
        <v>223</v>
      </c>
      <c r="B399" s="20">
        <v>0.04</v>
      </c>
      <c r="C399" s="1">
        <v>1</v>
      </c>
      <c r="D399" s="1">
        <v>16</v>
      </c>
      <c r="E399" s="1">
        <f t="shared" si="833"/>
        <v>128</v>
      </c>
      <c r="F399" s="21">
        <f t="shared" si="809"/>
        <v>50000</v>
      </c>
      <c r="G399" s="3">
        <f t="shared" si="810"/>
        <v>100</v>
      </c>
      <c r="H399" s="3">
        <f t="shared" si="811"/>
        <v>500</v>
      </c>
      <c r="I399" s="29">
        <v>2.5129999999999999</v>
      </c>
      <c r="J399" s="29">
        <v>1.0880000000000001E-2</v>
      </c>
      <c r="K399" s="26"/>
      <c r="L399" s="9">
        <f t="shared" si="812"/>
        <v>9.7297215559999985E-5</v>
      </c>
      <c r="M399" s="22">
        <f t="shared" si="813"/>
        <v>5.0265482457436699</v>
      </c>
      <c r="N399" s="9">
        <f t="shared" si="814"/>
        <v>13.15556660725472</v>
      </c>
      <c r="O399" s="9">
        <f t="shared" si="815"/>
        <v>25.464790894703249</v>
      </c>
      <c r="Q399" s="9">
        <f t="shared" si="816"/>
        <v>1.2566370614359172E-3</v>
      </c>
      <c r="R399" s="9">
        <f t="shared" si="817"/>
        <v>1.1309733552923256</v>
      </c>
      <c r="S399" s="9">
        <f t="shared" si="818"/>
        <v>4.2411500823462211E-4</v>
      </c>
      <c r="T399" s="9">
        <f t="shared" si="819"/>
        <v>0.47966277389294282</v>
      </c>
      <c r="U399" s="23">
        <f t="shared" si="820"/>
        <v>25.369365017850459</v>
      </c>
      <c r="V399" s="9">
        <f t="shared" si="821"/>
        <v>113.68544167398458</v>
      </c>
      <c r="W399" s="9">
        <f t="shared" si="822"/>
        <v>1.1259137327984812</v>
      </c>
      <c r="X399" s="9">
        <f t="shared" si="823"/>
        <v>1.1211832251109519</v>
      </c>
      <c r="Y399" s="9">
        <f t="shared" si="824"/>
        <v>2513.2741228718346</v>
      </c>
      <c r="Z399" s="9">
        <f t="shared" si="825"/>
        <v>138.81818290270292</v>
      </c>
      <c r="AA399" s="9">
        <f t="shared" si="826"/>
        <v>0.92206940995413167</v>
      </c>
      <c r="AB399" s="9">
        <f t="shared" si="827"/>
        <v>30.159289474462014</v>
      </c>
      <c r="AC399" s="9">
        <f t="shared" si="828"/>
        <v>4.2441318157838754</v>
      </c>
      <c r="AD399" s="9">
        <f t="shared" si="829"/>
        <v>139.29784567659587</v>
      </c>
      <c r="AE399" s="9">
        <f t="shared" si="830"/>
        <v>0.91889432588336095</v>
      </c>
      <c r="AH399" s="3">
        <f t="shared" si="831"/>
        <v>65.740018253724273</v>
      </c>
      <c r="AI399" s="3">
        <f t="shared" si="832"/>
        <v>91.592913180913968</v>
      </c>
      <c r="AJ399" s="3">
        <v>100000</v>
      </c>
      <c r="AK399" s="3">
        <f t="shared" si="806"/>
        <v>50000000</v>
      </c>
    </row>
    <row r="400" spans="1:38" x14ac:dyDescent="0.2">
      <c r="A400" s="2" t="s">
        <v>224</v>
      </c>
      <c r="B400" s="20">
        <v>0.04</v>
      </c>
      <c r="C400" s="1">
        <v>1</v>
      </c>
      <c r="D400" s="1">
        <v>14</v>
      </c>
      <c r="E400" s="1">
        <f t="shared" si="833"/>
        <v>98</v>
      </c>
      <c r="F400" s="21">
        <f t="shared" si="809"/>
        <v>50000</v>
      </c>
      <c r="G400" s="3">
        <f t="shared" si="810"/>
        <v>100</v>
      </c>
      <c r="H400" s="3">
        <f t="shared" si="811"/>
        <v>500</v>
      </c>
      <c r="I400" s="29">
        <v>2.1059999999999999</v>
      </c>
      <c r="J400" s="29">
        <v>1.04E-2</v>
      </c>
      <c r="K400" s="26"/>
      <c r="L400" s="9">
        <f t="shared" si="812"/>
        <v>7.6839165199999988E-5</v>
      </c>
      <c r="M400" s="22">
        <f t="shared" si="813"/>
        <v>5.0265482457436699</v>
      </c>
      <c r="N400" s="9">
        <f t="shared" si="814"/>
        <v>12.7539126362086</v>
      </c>
      <c r="O400" s="9">
        <f t="shared" si="815"/>
        <v>19.496480528757175</v>
      </c>
      <c r="Q400" s="9">
        <f t="shared" si="816"/>
        <v>1.2566370614359172E-3</v>
      </c>
      <c r="R400" s="9">
        <f t="shared" si="817"/>
        <v>1.1309733552923256</v>
      </c>
      <c r="S400" s="9">
        <f t="shared" si="818"/>
        <v>4.2411500823462211E-4</v>
      </c>
      <c r="T400" s="9">
        <f t="shared" si="819"/>
        <v>0.47966277389294282</v>
      </c>
      <c r="U400" s="23">
        <f t="shared" si="820"/>
        <v>19.401054651904385</v>
      </c>
      <c r="V400" s="9">
        <f t="shared" si="821"/>
        <v>95.273195449825522</v>
      </c>
      <c r="W400" s="9">
        <f t="shared" si="822"/>
        <v>1.0286208994806993</v>
      </c>
      <c r="X400" s="9">
        <f t="shared" si="823"/>
        <v>1.0234681430713146</v>
      </c>
      <c r="Y400" s="9">
        <f t="shared" si="824"/>
        <v>2513.2741228718346</v>
      </c>
      <c r="Z400" s="9">
        <f t="shared" si="825"/>
        <v>120.40593667854387</v>
      </c>
      <c r="AA400" s="9">
        <f t="shared" si="826"/>
        <v>0.81391335596381298</v>
      </c>
      <c r="AB400" s="9">
        <f t="shared" si="827"/>
        <v>30.159289474462014</v>
      </c>
      <c r="AC400" s="9">
        <f t="shared" si="828"/>
        <v>3.24941342145953</v>
      </c>
      <c r="AD400" s="9">
        <f t="shared" si="829"/>
        <v>120.88559945243681</v>
      </c>
      <c r="AE400" s="9">
        <f t="shared" si="830"/>
        <v>0.81068382374658865</v>
      </c>
      <c r="AH400" s="3">
        <f t="shared" si="831"/>
        <v>65.740018253724273</v>
      </c>
      <c r="AI400" s="3">
        <f t="shared" si="832"/>
        <v>91.592913180913968</v>
      </c>
      <c r="AJ400" s="3">
        <v>100000</v>
      </c>
      <c r="AK400" s="3">
        <f t="shared" si="806"/>
        <v>50000000</v>
      </c>
    </row>
    <row r="401" spans="1:38" x14ac:dyDescent="0.2">
      <c r="A401" s="2" t="s">
        <v>225</v>
      </c>
      <c r="B401" s="20">
        <v>0.04</v>
      </c>
      <c r="C401" s="1">
        <v>1</v>
      </c>
      <c r="D401" s="1">
        <v>12</v>
      </c>
      <c r="E401" s="1">
        <f t="shared" si="833"/>
        <v>72</v>
      </c>
      <c r="F401" s="21">
        <f t="shared" si="809"/>
        <v>50000</v>
      </c>
      <c r="G401" s="3">
        <f t="shared" si="810"/>
        <v>100</v>
      </c>
      <c r="H401" s="3">
        <f t="shared" si="811"/>
        <v>500</v>
      </c>
      <c r="I401" s="29">
        <v>1.7210000000000001</v>
      </c>
      <c r="J401" s="29">
        <v>9.7800000000000005E-3</v>
      </c>
      <c r="K401" s="26"/>
      <c r="L401" s="9">
        <f t="shared" si="812"/>
        <v>5.7486955400000004E-5</v>
      </c>
      <c r="M401" s="22">
        <f t="shared" si="813"/>
        <v>5.0265482457436699</v>
      </c>
      <c r="N401" s="9">
        <f t="shared" si="814"/>
        <v>12.524580489437435</v>
      </c>
      <c r="O401" s="9">
        <f t="shared" si="815"/>
        <v>14.323944878270579</v>
      </c>
      <c r="Q401" s="9">
        <f t="shared" si="816"/>
        <v>1.2566370614359172E-3</v>
      </c>
      <c r="R401" s="9">
        <f t="shared" si="817"/>
        <v>1.1309733552923256</v>
      </c>
      <c r="S401" s="9">
        <f t="shared" si="818"/>
        <v>4.2411500823462211E-4</v>
      </c>
      <c r="T401" s="9">
        <f t="shared" si="819"/>
        <v>0.47966277389294282</v>
      </c>
      <c r="U401" s="23">
        <f t="shared" si="820"/>
        <v>14.228519001417789</v>
      </c>
      <c r="V401" s="9">
        <f t="shared" si="821"/>
        <v>77.856205778323712</v>
      </c>
      <c r="W401" s="9">
        <f t="shared" si="822"/>
        <v>0.92478177275941487</v>
      </c>
      <c r="X401" s="9">
        <f t="shared" si="823"/>
        <v>0.91911918934053405</v>
      </c>
      <c r="Y401" s="9">
        <f t="shared" si="824"/>
        <v>2513.2741228718346</v>
      </c>
      <c r="Z401" s="9">
        <f t="shared" si="825"/>
        <v>102.98894700704206</v>
      </c>
      <c r="AA401" s="9">
        <f t="shared" si="826"/>
        <v>0.69910414750698313</v>
      </c>
      <c r="AB401" s="9">
        <f t="shared" si="827"/>
        <v>30.159289474462014</v>
      </c>
      <c r="AC401" s="9">
        <f t="shared" si="828"/>
        <v>2.3873241463784303</v>
      </c>
      <c r="AD401" s="9">
        <f t="shared" si="829"/>
        <v>103.468609780935</v>
      </c>
      <c r="AE401" s="9">
        <f t="shared" si="830"/>
        <v>0.69586322027945746</v>
      </c>
      <c r="AH401" s="3">
        <f t="shared" si="831"/>
        <v>65.740018253724273</v>
      </c>
      <c r="AI401" s="3">
        <f t="shared" si="832"/>
        <v>91.592913180913968</v>
      </c>
      <c r="AJ401" s="3">
        <v>100000</v>
      </c>
      <c r="AK401" s="3">
        <f t="shared" si="806"/>
        <v>50000000</v>
      </c>
    </row>
    <row r="402" spans="1:38" x14ac:dyDescent="0.2">
      <c r="A402" s="2" t="s">
        <v>226</v>
      </c>
      <c r="B402" s="20">
        <v>0.04</v>
      </c>
      <c r="C402" s="1">
        <v>1</v>
      </c>
      <c r="D402" s="1">
        <v>10</v>
      </c>
      <c r="E402" s="1">
        <f t="shared" si="833"/>
        <v>50</v>
      </c>
      <c r="F402" s="21">
        <f t="shared" si="809"/>
        <v>50000</v>
      </c>
      <c r="G402" s="3">
        <f t="shared" si="810"/>
        <v>100</v>
      </c>
      <c r="H402" s="3">
        <f t="shared" si="811"/>
        <v>500</v>
      </c>
      <c r="I402" s="29">
        <v>1.3660000000000001</v>
      </c>
      <c r="J402" s="29">
        <v>9.0200000000000002E-3</v>
      </c>
      <c r="K402" s="26"/>
      <c r="L402" s="9">
        <f t="shared" si="812"/>
        <v>3.9642710000000007E-5</v>
      </c>
      <c r="M402" s="22">
        <f t="shared" si="813"/>
        <v>5.0265482457436699</v>
      </c>
      <c r="N402" s="9">
        <f t="shared" si="814"/>
        <v>12.612659427168321</v>
      </c>
      <c r="O402" s="9">
        <f t="shared" si="815"/>
        <v>9.9471839432434574</v>
      </c>
      <c r="Q402" s="9">
        <f t="shared" si="816"/>
        <v>1.2566370614359172E-3</v>
      </c>
      <c r="R402" s="9">
        <f t="shared" si="817"/>
        <v>1.1309733552923256</v>
      </c>
      <c r="S402" s="9">
        <f t="shared" si="818"/>
        <v>4.2411500823462211E-4</v>
      </c>
      <c r="T402" s="9">
        <f t="shared" si="819"/>
        <v>0.47966277389294282</v>
      </c>
      <c r="U402" s="23">
        <f t="shared" si="820"/>
        <v>9.8517580663906674</v>
      </c>
      <c r="V402" s="9">
        <f t="shared" si="821"/>
        <v>61.796384133172687</v>
      </c>
      <c r="W402" s="9">
        <f t="shared" si="822"/>
        <v>0.80910882896074965</v>
      </c>
      <c r="X402" s="9">
        <f t="shared" si="823"/>
        <v>0.8028769082696412</v>
      </c>
      <c r="Y402" s="9">
        <f t="shared" si="824"/>
        <v>2513.2741228718346</v>
      </c>
      <c r="Z402" s="9">
        <f t="shared" si="825"/>
        <v>86.929125361891039</v>
      </c>
      <c r="AA402" s="9">
        <f t="shared" si="826"/>
        <v>0.57518121563799329</v>
      </c>
      <c r="AB402" s="9">
        <f t="shared" si="827"/>
        <v>30.159289474462014</v>
      </c>
      <c r="AC402" s="9">
        <f t="shared" si="828"/>
        <v>1.6578639905405765</v>
      </c>
      <c r="AD402" s="9">
        <f t="shared" si="829"/>
        <v>87.408788135783965</v>
      </c>
      <c r="AE402" s="9">
        <f t="shared" si="830"/>
        <v>0.57202486233224281</v>
      </c>
      <c r="AH402" s="3">
        <f t="shared" si="831"/>
        <v>65.740018253724273</v>
      </c>
      <c r="AI402" s="3">
        <f t="shared" si="832"/>
        <v>91.592913180913968</v>
      </c>
      <c r="AJ402" s="3">
        <v>100000</v>
      </c>
      <c r="AK402" s="3">
        <f t="shared" si="806"/>
        <v>50000000</v>
      </c>
    </row>
    <row r="403" spans="1:38" x14ac:dyDescent="0.2">
      <c r="A403" s="2" t="s">
        <v>227</v>
      </c>
      <c r="B403" s="20">
        <v>0.04</v>
      </c>
      <c r="C403" s="1">
        <v>1</v>
      </c>
      <c r="D403" s="1">
        <v>8</v>
      </c>
      <c r="E403" s="1">
        <f t="shared" si="833"/>
        <v>32</v>
      </c>
      <c r="F403" s="21">
        <f t="shared" si="809"/>
        <v>50000</v>
      </c>
      <c r="G403" s="3">
        <f t="shared" si="810"/>
        <v>100</v>
      </c>
      <c r="H403" s="3">
        <f t="shared" si="811"/>
        <v>500</v>
      </c>
      <c r="I403" s="29">
        <v>1.0860000000000001</v>
      </c>
      <c r="J403" s="29">
        <v>8.1399999999999997E-3</v>
      </c>
      <c r="K403" s="26"/>
      <c r="L403" s="9">
        <f t="shared" si="812"/>
        <v>2.5568375600000005E-5</v>
      </c>
      <c r="M403" s="22">
        <f t="shared" si="813"/>
        <v>5.0265482457436699</v>
      </c>
      <c r="N403" s="9">
        <f t="shared" si="814"/>
        <v>12.515460700600782</v>
      </c>
      <c r="O403" s="9">
        <f t="shared" si="815"/>
        <v>6.3661977236758123</v>
      </c>
      <c r="Q403" s="9">
        <f t="shared" si="816"/>
        <v>1.2566370614359172E-3</v>
      </c>
      <c r="R403" s="9">
        <f t="shared" si="817"/>
        <v>1.1309733552923256</v>
      </c>
      <c r="S403" s="9">
        <f t="shared" si="818"/>
        <v>4.2411500823462211E-4</v>
      </c>
      <c r="T403" s="9">
        <f t="shared" si="819"/>
        <v>0.47966277389294282</v>
      </c>
      <c r="U403" s="23">
        <f t="shared" si="820"/>
        <v>6.2707718468230222</v>
      </c>
      <c r="V403" s="9">
        <f t="shared" si="821"/>
        <v>49.129482553898633</v>
      </c>
      <c r="W403" s="9">
        <f t="shared" si="822"/>
        <v>0.65134005767094461</v>
      </c>
      <c r="X403" s="9">
        <f t="shared" si="823"/>
        <v>0.64504235637523188</v>
      </c>
      <c r="Y403" s="9">
        <f t="shared" si="824"/>
        <v>2513.2741228718346</v>
      </c>
      <c r="Z403" s="9">
        <f t="shared" si="825"/>
        <v>74.262223782616985</v>
      </c>
      <c r="AA403" s="9">
        <f t="shared" si="826"/>
        <v>0.43090549097575553</v>
      </c>
      <c r="AB403" s="9">
        <f t="shared" si="827"/>
        <v>30.159289474462014</v>
      </c>
      <c r="AC403" s="9">
        <f t="shared" si="828"/>
        <v>1.0610329539459689</v>
      </c>
      <c r="AD403" s="9">
        <f t="shared" si="829"/>
        <v>74.741886556509911</v>
      </c>
      <c r="AE403" s="9">
        <f t="shared" si="830"/>
        <v>0.42814011626273096</v>
      </c>
      <c r="AH403" s="3">
        <f t="shared" si="831"/>
        <v>65.740018253724273</v>
      </c>
      <c r="AI403" s="3">
        <f t="shared" si="832"/>
        <v>91.592913180913968</v>
      </c>
      <c r="AJ403" s="3">
        <v>100000</v>
      </c>
      <c r="AK403" s="3">
        <f t="shared" si="806"/>
        <v>50000000</v>
      </c>
    </row>
    <row r="404" spans="1:38" x14ac:dyDescent="0.2">
      <c r="A404" s="2" t="s">
        <v>228</v>
      </c>
      <c r="B404" s="20">
        <v>0.04</v>
      </c>
      <c r="C404" s="1">
        <v>1</v>
      </c>
      <c r="D404" s="1">
        <v>6</v>
      </c>
      <c r="E404" s="1">
        <f t="shared" si="833"/>
        <v>18</v>
      </c>
      <c r="F404" s="21">
        <f t="shared" si="809"/>
        <v>50000</v>
      </c>
      <c r="G404" s="3">
        <f t="shared" si="810"/>
        <v>100</v>
      </c>
      <c r="H404" s="3">
        <f t="shared" si="811"/>
        <v>500</v>
      </c>
      <c r="I404" s="29">
        <v>0.85799999999999998</v>
      </c>
      <c r="J404" s="29">
        <v>8.26E-3</v>
      </c>
      <c r="K404" s="26"/>
      <c r="L404" s="9">
        <f t="shared" si="812"/>
        <v>1.4107846159999999E-5</v>
      </c>
      <c r="M404" s="22">
        <f t="shared" si="813"/>
        <v>5.0265482457436699</v>
      </c>
      <c r="N404" s="9">
        <f t="shared" si="814"/>
        <v>12.75885758595485</v>
      </c>
      <c r="O404" s="9">
        <f t="shared" si="815"/>
        <v>3.5809862195676447</v>
      </c>
      <c r="Q404" s="9">
        <f t="shared" si="816"/>
        <v>1.2566370614359172E-3</v>
      </c>
      <c r="R404" s="9">
        <f t="shared" si="817"/>
        <v>1.1309733552923256</v>
      </c>
      <c r="S404" s="9">
        <f t="shared" si="818"/>
        <v>4.2411500823462211E-4</v>
      </c>
      <c r="T404" s="9">
        <f t="shared" si="819"/>
        <v>0.47966277389294282</v>
      </c>
      <c r="U404" s="23">
        <f t="shared" si="820"/>
        <v>3.4855603427148543</v>
      </c>
      <c r="V404" s="9">
        <f t="shared" si="821"/>
        <v>38.815005553632616</v>
      </c>
      <c r="W404" s="9">
        <f t="shared" si="822"/>
        <v>0.46373817917218918</v>
      </c>
      <c r="X404" s="9">
        <f t="shared" si="823"/>
        <v>0.45807741269039198</v>
      </c>
      <c r="Y404" s="9">
        <f t="shared" si="824"/>
        <v>2513.2741228718346</v>
      </c>
      <c r="Z404" s="9">
        <f t="shared" si="825"/>
        <v>63.947746782350961</v>
      </c>
      <c r="AA404" s="9">
        <f t="shared" si="826"/>
        <v>0.28147981603267136</v>
      </c>
      <c r="AB404" s="9">
        <f t="shared" si="827"/>
        <v>30.159289474462014</v>
      </c>
      <c r="AC404" s="9">
        <f t="shared" si="828"/>
        <v>0.59683103659460757</v>
      </c>
      <c r="AD404" s="9">
        <f t="shared" si="829"/>
        <v>64.427409556243902</v>
      </c>
      <c r="AE404" s="9">
        <f t="shared" si="830"/>
        <v>0.27938419570146372</v>
      </c>
      <c r="AH404" s="3">
        <f t="shared" si="831"/>
        <v>65.740018253724273</v>
      </c>
      <c r="AI404" s="3">
        <f t="shared" si="832"/>
        <v>91.592913180913968</v>
      </c>
      <c r="AJ404" s="3">
        <v>100000</v>
      </c>
      <c r="AK404" s="3">
        <f t="shared" si="806"/>
        <v>50000000</v>
      </c>
    </row>
    <row r="405" spans="1:38" x14ac:dyDescent="0.2">
      <c r="A405" s="6"/>
      <c r="B405" s="6"/>
      <c r="C405" s="6"/>
      <c r="D405" s="6"/>
      <c r="E405" s="6"/>
      <c r="F405" s="6"/>
      <c r="G405" s="6"/>
      <c r="H405" s="6"/>
      <c r="I405" s="29"/>
      <c r="L405" s="9" t="str">
        <f t="shared" si="812"/>
        <v/>
      </c>
      <c r="M405" s="22" t="str">
        <f t="shared" si="813"/>
        <v/>
      </c>
      <c r="N405" s="9" t="str">
        <f t="shared" si="814"/>
        <v/>
      </c>
      <c r="O405" s="9" t="str">
        <f t="shared" si="815"/>
        <v/>
      </c>
      <c r="Q405" s="9"/>
      <c r="R405" s="9"/>
      <c r="S405" s="9"/>
      <c r="T405" s="9"/>
      <c r="U405" s="23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I405" s="9"/>
      <c r="AJ405" s="3"/>
      <c r="AK405" s="3"/>
      <c r="AL405" s="9" t="str">
        <f>IF(J405&gt;0,D405/#REF!/J405,"")</f>
        <v/>
      </c>
    </row>
    <row r="406" spans="1:38" x14ac:dyDescent="0.2">
      <c r="A406" s="6" t="s">
        <v>30</v>
      </c>
      <c r="B406" s="6" t="s">
        <v>19</v>
      </c>
      <c r="C406" s="6" t="s">
        <v>20</v>
      </c>
      <c r="D406" s="6" t="s">
        <v>1</v>
      </c>
      <c r="E406" s="6"/>
      <c r="F406" s="6" t="s">
        <v>32</v>
      </c>
      <c r="G406" s="6" t="s">
        <v>4</v>
      </c>
      <c r="H406" s="6" t="s">
        <v>31</v>
      </c>
      <c r="I406" s="29" t="s">
        <v>5</v>
      </c>
      <c r="L406" s="9" t="str">
        <f t="shared" si="812"/>
        <v/>
      </c>
      <c r="M406" s="22" t="str">
        <f t="shared" si="813"/>
        <v/>
      </c>
      <c r="N406" s="9" t="str">
        <f t="shared" si="814"/>
        <v/>
      </c>
      <c r="O406" s="9" t="str">
        <f t="shared" si="815"/>
        <v/>
      </c>
      <c r="Q406" s="9"/>
      <c r="R406" s="9"/>
      <c r="S406" s="9"/>
      <c r="T406" s="9"/>
      <c r="U406" s="23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I406" s="9"/>
      <c r="AJ406" s="3"/>
      <c r="AK406" s="3"/>
      <c r="AL406" s="9" t="str">
        <f>IF(J406&gt;0,D406/#REF!/J406,"")</f>
        <v/>
      </c>
    </row>
    <row r="407" spans="1:38" x14ac:dyDescent="0.2">
      <c r="A407" s="6"/>
      <c r="B407" s="6"/>
      <c r="C407" s="6"/>
      <c r="D407" s="6"/>
      <c r="E407" s="6"/>
      <c r="F407" s="11" t="s">
        <v>18</v>
      </c>
      <c r="G407" s="6"/>
      <c r="H407" s="6"/>
      <c r="I407" s="29"/>
      <c r="L407" s="9" t="str">
        <f t="shared" si="812"/>
        <v/>
      </c>
      <c r="M407" s="22" t="str">
        <f t="shared" si="813"/>
        <v/>
      </c>
      <c r="N407" s="9" t="str">
        <f t="shared" si="814"/>
        <v/>
      </c>
      <c r="O407" s="9" t="str">
        <f t="shared" si="815"/>
        <v/>
      </c>
      <c r="Q407" s="9"/>
      <c r="R407" s="9"/>
      <c r="S407" s="9"/>
      <c r="T407" s="9"/>
      <c r="U407" s="23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I407" s="9"/>
      <c r="AJ407" s="3"/>
      <c r="AK407" s="3"/>
      <c r="AL407" s="9" t="str">
        <f>IF(J407&gt;0,D407/#REF!/J407,"")</f>
        <v/>
      </c>
    </row>
    <row r="408" spans="1:38" x14ac:dyDescent="0.2">
      <c r="A408" s="2">
        <v>151</v>
      </c>
      <c r="B408" s="20">
        <v>0.04</v>
      </c>
      <c r="C408" s="1">
        <v>0.25</v>
      </c>
      <c r="D408" s="1">
        <v>20</v>
      </c>
      <c r="E408" s="1">
        <f>0.5*C408*D408^2</f>
        <v>50</v>
      </c>
      <c r="F408" s="21">
        <f t="shared" ref="F408:F416" si="834">AK408/1000</f>
        <v>12500</v>
      </c>
      <c r="G408" s="3">
        <f t="shared" ref="G408:G416" si="835">AJ408/1000</f>
        <v>25</v>
      </c>
      <c r="H408" s="3">
        <f t="shared" ref="H408:H416" si="836">AK408/AJ408</f>
        <v>500</v>
      </c>
      <c r="I408" s="29">
        <v>4.9379999999999997</v>
      </c>
      <c r="J408" s="29">
        <v>1.84E-2</v>
      </c>
      <c r="K408" s="26"/>
      <c r="L408" s="9">
        <f t="shared" si="812"/>
        <v>2.1919100456000001E-4</v>
      </c>
      <c r="M408" s="22">
        <f t="shared" si="813"/>
        <v>1.2566370614359175</v>
      </c>
      <c r="N408" s="9">
        <f t="shared" si="814"/>
        <v>9.1244620371842498</v>
      </c>
      <c r="O408" s="9">
        <f t="shared" si="815"/>
        <v>39.78873577297383</v>
      </c>
      <c r="Q408" s="9">
        <f t="shared" ref="Q408:Q416" si="837">PI()*B408^2/4</f>
        <v>1.2566370614359172E-3</v>
      </c>
      <c r="R408" s="9">
        <f t="shared" ref="R408:R416" si="838">9*G408*Q408</f>
        <v>0.28274333882308139</v>
      </c>
      <c r="S408" s="9">
        <f t="shared" ref="S408:S416" si="839">0.75*R408/(F408*B408)</f>
        <v>4.2411500823462211E-4</v>
      </c>
      <c r="T408" s="9">
        <f t="shared" si="808"/>
        <v>0.1199156934732357</v>
      </c>
      <c r="U408" s="23">
        <f t="shared" ref="U408:U416" si="840">(E408-T408)/M408</f>
        <v>39.693309896121036</v>
      </c>
      <c r="V408" s="9">
        <f t="shared" ref="V408:V416" si="841">9*PI()*B408^3*I408*G408*1000/4</f>
        <v>55.847464284335047</v>
      </c>
      <c r="W408" s="9">
        <f t="shared" ref="W408:W416" si="842">E408/V408</f>
        <v>0.89529579616069999</v>
      </c>
      <c r="X408" s="9">
        <f t="shared" ref="X408:X416" si="843">E408/(V408+T408)</f>
        <v>0.89337753562567301</v>
      </c>
      <c r="Y408" s="9">
        <f t="shared" ref="Y408:Y416" si="844">1000*F408*PI()*B408^3/4</f>
        <v>628.31853071795865</v>
      </c>
      <c r="Z408" s="9">
        <f t="shared" ref="Z408:Z416" si="845">V408+$AG$2*Y408</f>
        <v>62.130649591514633</v>
      </c>
      <c r="AA408" s="9">
        <f t="shared" ref="AA408:AA416" si="846">E408/Z408</f>
        <v>0.80475579007673292</v>
      </c>
      <c r="AB408" s="9">
        <f t="shared" ref="AB408:AB416" si="847">M408+$AG$2*Y408</f>
        <v>7.5398223686155035</v>
      </c>
      <c r="AC408" s="9">
        <f t="shared" ref="AC408:AC416" si="848">E408/AB408</f>
        <v>6.6314559621623062</v>
      </c>
      <c r="AD408" s="9">
        <f t="shared" ref="AD408:AD416" si="849">V408+T408+$AG$2*Y408</f>
        <v>62.250565284987871</v>
      </c>
      <c r="AE408" s="9">
        <f t="shared" ref="AE408:AE416" si="850">E408/AD408</f>
        <v>0.8032055575896565</v>
      </c>
      <c r="AH408" s="3">
        <f t="shared" ref="AH408:AH416" si="851">IF(AK408&gt;0,(AK408*0.17287/2000)^0.5,"")</f>
        <v>32.870009126862136</v>
      </c>
      <c r="AI408" s="3">
        <f t="shared" ref="AI408:AI416" si="852">IF(AK408&gt;0,(AK408/2.98/2000)^0.5,"")</f>
        <v>45.796456590456984</v>
      </c>
      <c r="AJ408" s="3">
        <v>25000</v>
      </c>
      <c r="AK408" s="3">
        <f t="shared" ref="AK408:AK425" si="853">IF(AJ408&gt;0,500*AJ408,"")</f>
        <v>12500000</v>
      </c>
    </row>
    <row r="409" spans="1:38" x14ac:dyDescent="0.2">
      <c r="A409" s="2">
        <v>152</v>
      </c>
      <c r="B409" s="20">
        <v>0.04</v>
      </c>
      <c r="C409" s="1">
        <v>0.25</v>
      </c>
      <c r="D409" s="1">
        <v>18</v>
      </c>
      <c r="E409" s="1">
        <f t="shared" ref="E409:E416" si="854">0.5*C409*D409^2</f>
        <v>40.5</v>
      </c>
      <c r="F409" s="21">
        <f t="shared" si="834"/>
        <v>12500</v>
      </c>
      <c r="G409" s="3">
        <f t="shared" si="835"/>
        <v>25</v>
      </c>
      <c r="H409" s="3">
        <f t="shared" si="836"/>
        <v>500</v>
      </c>
      <c r="I409" s="29">
        <v>4.2699999999999996</v>
      </c>
      <c r="J409" s="29">
        <v>1.772E-2</v>
      </c>
      <c r="K409" s="26"/>
      <c r="L409" s="9">
        <f t="shared" si="812"/>
        <v>1.8561366391999998E-4</v>
      </c>
      <c r="M409" s="22">
        <f t="shared" si="813"/>
        <v>1.2566370614359175</v>
      </c>
      <c r="N409" s="9">
        <f t="shared" si="814"/>
        <v>8.7278057325468499</v>
      </c>
      <c r="O409" s="9">
        <f t="shared" si="815"/>
        <v>32.228875976108803</v>
      </c>
      <c r="Q409" s="9">
        <f t="shared" si="837"/>
        <v>1.2566370614359172E-3</v>
      </c>
      <c r="R409" s="9">
        <f t="shared" si="838"/>
        <v>0.28274333882308139</v>
      </c>
      <c r="S409" s="9">
        <f t="shared" si="839"/>
        <v>4.2411500823462211E-4</v>
      </c>
      <c r="T409" s="9">
        <f t="shared" si="808"/>
        <v>0.1199156934732357</v>
      </c>
      <c r="U409" s="23">
        <f t="shared" si="840"/>
        <v>32.133450099256009</v>
      </c>
      <c r="V409" s="9">
        <f t="shared" si="841"/>
        <v>48.292562270982302</v>
      </c>
      <c r="W409" s="9">
        <f t="shared" si="842"/>
        <v>0.83863845891513933</v>
      </c>
      <c r="X409" s="9">
        <f t="shared" si="843"/>
        <v>0.836561186348179</v>
      </c>
      <c r="Y409" s="9">
        <f t="shared" si="844"/>
        <v>628.31853071795865</v>
      </c>
      <c r="Z409" s="9">
        <f t="shared" si="845"/>
        <v>54.575747578161888</v>
      </c>
      <c r="AA409" s="9">
        <f t="shared" si="846"/>
        <v>0.74208786498063106</v>
      </c>
      <c r="AB409" s="9">
        <f t="shared" si="847"/>
        <v>7.5398223686155035</v>
      </c>
      <c r="AC409" s="9">
        <f t="shared" si="848"/>
        <v>5.3714793293514678</v>
      </c>
      <c r="AD409" s="9">
        <f t="shared" si="849"/>
        <v>54.695663271635127</v>
      </c>
      <c r="AE409" s="9">
        <f t="shared" si="850"/>
        <v>0.74046089904541079</v>
      </c>
      <c r="AH409" s="3">
        <f t="shared" si="851"/>
        <v>32.870009126862136</v>
      </c>
      <c r="AI409" s="3">
        <f t="shared" si="852"/>
        <v>45.796456590456984</v>
      </c>
      <c r="AJ409" s="3">
        <v>25000</v>
      </c>
      <c r="AK409" s="3">
        <f t="shared" si="853"/>
        <v>12500000</v>
      </c>
    </row>
    <row r="410" spans="1:38" x14ac:dyDescent="0.2">
      <c r="A410" s="2">
        <v>153</v>
      </c>
      <c r="B410" s="20">
        <v>0.04</v>
      </c>
      <c r="C410" s="1">
        <v>0.25</v>
      </c>
      <c r="D410" s="1">
        <v>16</v>
      </c>
      <c r="E410" s="1">
        <f t="shared" si="854"/>
        <v>32</v>
      </c>
      <c r="F410" s="21">
        <f t="shared" si="834"/>
        <v>12500</v>
      </c>
      <c r="G410" s="3">
        <f t="shared" si="835"/>
        <v>25</v>
      </c>
      <c r="H410" s="3">
        <f t="shared" si="836"/>
        <v>500</v>
      </c>
      <c r="I410" s="29">
        <v>3.6230000000000002</v>
      </c>
      <c r="J410" s="29">
        <v>1.6660000000000001E-2</v>
      </c>
      <c r="K410" s="26"/>
      <c r="L410" s="9">
        <f t="shared" si="812"/>
        <v>1.5309189836000003E-4</v>
      </c>
      <c r="M410" s="22">
        <f t="shared" si="813"/>
        <v>1.2566370614359175</v>
      </c>
      <c r="N410" s="9">
        <f t="shared" si="814"/>
        <v>8.3609911021551451</v>
      </c>
      <c r="O410" s="9">
        <f t="shared" si="815"/>
        <v>25.464790894703249</v>
      </c>
      <c r="Q410" s="9">
        <f t="shared" si="837"/>
        <v>1.2566370614359172E-3</v>
      </c>
      <c r="R410" s="9">
        <f t="shared" si="838"/>
        <v>0.28274333882308139</v>
      </c>
      <c r="S410" s="9">
        <f t="shared" si="839"/>
        <v>4.2411500823462211E-4</v>
      </c>
      <c r="T410" s="9">
        <f t="shared" si="808"/>
        <v>0.1199156934732357</v>
      </c>
      <c r="U410" s="23">
        <f t="shared" si="840"/>
        <v>25.369365017850459</v>
      </c>
      <c r="V410" s="9">
        <f t="shared" si="841"/>
        <v>40.975164662240964</v>
      </c>
      <c r="W410" s="9">
        <f t="shared" si="842"/>
        <v>0.78096086406916454</v>
      </c>
      <c r="X410" s="9">
        <f t="shared" si="843"/>
        <v>0.77868201553596561</v>
      </c>
      <c r="Y410" s="9">
        <f t="shared" si="844"/>
        <v>628.31853071795865</v>
      </c>
      <c r="Z410" s="9">
        <f t="shared" si="845"/>
        <v>47.25834996942055</v>
      </c>
      <c r="AA410" s="9">
        <f t="shared" si="846"/>
        <v>0.67712901573385942</v>
      </c>
      <c r="AB410" s="9">
        <f t="shared" si="847"/>
        <v>7.5398223686155035</v>
      </c>
      <c r="AC410" s="9">
        <f t="shared" si="848"/>
        <v>4.2441318157838754</v>
      </c>
      <c r="AD410" s="9">
        <f t="shared" si="849"/>
        <v>47.378265662893789</v>
      </c>
      <c r="AE410" s="9">
        <f t="shared" si="850"/>
        <v>0.67541518357144292</v>
      </c>
      <c r="AH410" s="3">
        <f t="shared" si="851"/>
        <v>32.870009126862136</v>
      </c>
      <c r="AI410" s="3">
        <f t="shared" si="852"/>
        <v>45.796456590456984</v>
      </c>
      <c r="AJ410" s="3">
        <v>25000</v>
      </c>
      <c r="AK410" s="3">
        <f t="shared" si="853"/>
        <v>12500000</v>
      </c>
    </row>
    <row r="411" spans="1:38" x14ac:dyDescent="0.2">
      <c r="A411" s="2">
        <v>154</v>
      </c>
      <c r="B411" s="20">
        <v>0.04</v>
      </c>
      <c r="C411" s="1">
        <v>0.25</v>
      </c>
      <c r="D411" s="1">
        <v>14</v>
      </c>
      <c r="E411" s="1">
        <f t="shared" si="854"/>
        <v>24.5</v>
      </c>
      <c r="F411" s="21">
        <f t="shared" si="834"/>
        <v>12500</v>
      </c>
      <c r="G411" s="3">
        <f t="shared" si="835"/>
        <v>25</v>
      </c>
      <c r="H411" s="3">
        <f t="shared" si="836"/>
        <v>500</v>
      </c>
      <c r="I411" s="29">
        <v>3.016</v>
      </c>
      <c r="J411" s="29">
        <v>1.5599999999999999E-2</v>
      </c>
      <c r="K411" s="26"/>
      <c r="L411" s="9">
        <f t="shared" si="812"/>
        <v>1.2258075199999999E-4</v>
      </c>
      <c r="M411" s="22">
        <f t="shared" si="813"/>
        <v>1.2566370614359175</v>
      </c>
      <c r="N411" s="9">
        <f t="shared" si="814"/>
        <v>7.9947298740670156</v>
      </c>
      <c r="O411" s="9">
        <f t="shared" si="815"/>
        <v>19.496480528757175</v>
      </c>
      <c r="Q411" s="9">
        <f t="shared" si="837"/>
        <v>1.2566370614359172E-3</v>
      </c>
      <c r="R411" s="9">
        <f t="shared" si="838"/>
        <v>0.28274333882308139</v>
      </c>
      <c r="S411" s="9">
        <f t="shared" si="839"/>
        <v>4.2411500823462211E-4</v>
      </c>
      <c r="T411" s="9">
        <f t="shared" si="808"/>
        <v>0.1199156934732357</v>
      </c>
      <c r="U411" s="23">
        <f t="shared" si="840"/>
        <v>19.401054651904385</v>
      </c>
      <c r="V411" s="9">
        <f t="shared" si="841"/>
        <v>34.110156395616549</v>
      </c>
      <c r="W411" s="9">
        <f t="shared" si="842"/>
        <v>0.71826114532704</v>
      </c>
      <c r="X411" s="9">
        <f t="shared" si="843"/>
        <v>0.71574491389426342</v>
      </c>
      <c r="Y411" s="9">
        <f t="shared" si="844"/>
        <v>628.31853071795865</v>
      </c>
      <c r="Z411" s="9">
        <f t="shared" si="845"/>
        <v>40.393341702796135</v>
      </c>
      <c r="AA411" s="9">
        <f t="shared" si="846"/>
        <v>0.60653560629533265</v>
      </c>
      <c r="AB411" s="9">
        <f t="shared" si="847"/>
        <v>7.5398223686155035</v>
      </c>
      <c r="AC411" s="9">
        <f t="shared" si="848"/>
        <v>3.24941342145953</v>
      </c>
      <c r="AD411" s="9">
        <f t="shared" si="849"/>
        <v>40.513257396269374</v>
      </c>
      <c r="AE411" s="9">
        <f t="shared" si="850"/>
        <v>0.60474031402510875</v>
      </c>
      <c r="AH411" s="3">
        <f t="shared" si="851"/>
        <v>32.870009126862136</v>
      </c>
      <c r="AI411" s="3">
        <f t="shared" si="852"/>
        <v>45.796456590456984</v>
      </c>
      <c r="AJ411" s="3">
        <v>25000</v>
      </c>
      <c r="AK411" s="3">
        <f t="shared" si="853"/>
        <v>12500000</v>
      </c>
    </row>
    <row r="412" spans="1:38" x14ac:dyDescent="0.2">
      <c r="A412" s="2">
        <v>155</v>
      </c>
      <c r="B412" s="20">
        <v>0.04</v>
      </c>
      <c r="C412" s="1">
        <v>0.25</v>
      </c>
      <c r="D412" s="1">
        <v>12</v>
      </c>
      <c r="E412" s="1">
        <f t="shared" si="854"/>
        <v>18</v>
      </c>
      <c r="F412" s="21">
        <f t="shared" si="834"/>
        <v>12500</v>
      </c>
      <c r="G412" s="3">
        <f t="shared" si="835"/>
        <v>25</v>
      </c>
      <c r="H412" s="3">
        <f t="shared" si="836"/>
        <v>500</v>
      </c>
      <c r="I412" s="29">
        <v>2.4470000000000001</v>
      </c>
      <c r="J412" s="29">
        <v>1.482E-2</v>
      </c>
      <c r="K412" s="26"/>
      <c r="L412" s="9">
        <f t="shared" si="812"/>
        <v>9.397969388000001E-5</v>
      </c>
      <c r="M412" s="22">
        <f t="shared" si="813"/>
        <v>1.2566370614359175</v>
      </c>
      <c r="N412" s="9">
        <f t="shared" si="814"/>
        <v>7.6612294664350298</v>
      </c>
      <c r="O412" s="9">
        <f t="shared" si="815"/>
        <v>14.323944878270579</v>
      </c>
      <c r="Q412" s="9">
        <f t="shared" si="837"/>
        <v>1.2566370614359172E-3</v>
      </c>
      <c r="R412" s="9">
        <f t="shared" si="838"/>
        <v>0.28274333882308139</v>
      </c>
      <c r="S412" s="9">
        <f t="shared" si="839"/>
        <v>4.2411500823462211E-4</v>
      </c>
      <c r="T412" s="9">
        <f t="shared" si="808"/>
        <v>0.1199156934732357</v>
      </c>
      <c r="U412" s="23">
        <f t="shared" si="840"/>
        <v>14.228519001417789</v>
      </c>
      <c r="V412" s="9">
        <f t="shared" si="841"/>
        <v>27.67491800400321</v>
      </c>
      <c r="W412" s="9">
        <f t="shared" si="842"/>
        <v>0.65040843110705071</v>
      </c>
      <c r="X412" s="9">
        <f t="shared" si="843"/>
        <v>0.64760236365919543</v>
      </c>
      <c r="Y412" s="9">
        <f t="shared" si="844"/>
        <v>628.31853071795865</v>
      </c>
      <c r="Z412" s="9">
        <f t="shared" si="845"/>
        <v>33.958103311182796</v>
      </c>
      <c r="AA412" s="9">
        <f t="shared" si="846"/>
        <v>0.53006494017209704</v>
      </c>
      <c r="AB412" s="9">
        <f t="shared" si="847"/>
        <v>7.5398223686155035</v>
      </c>
      <c r="AC412" s="9">
        <f t="shared" si="848"/>
        <v>2.3873241463784303</v>
      </c>
      <c r="AD412" s="9">
        <f t="shared" si="849"/>
        <v>34.078019004656028</v>
      </c>
      <c r="AE412" s="9">
        <f t="shared" si="850"/>
        <v>0.52819971717078651</v>
      </c>
      <c r="AH412" s="3">
        <f t="shared" si="851"/>
        <v>32.870009126862136</v>
      </c>
      <c r="AI412" s="3">
        <f t="shared" si="852"/>
        <v>45.796456590456984</v>
      </c>
      <c r="AJ412" s="3">
        <v>25000</v>
      </c>
      <c r="AK412" s="3">
        <f t="shared" si="853"/>
        <v>12500000</v>
      </c>
    </row>
    <row r="413" spans="1:38" x14ac:dyDescent="0.2">
      <c r="A413" s="2">
        <v>156</v>
      </c>
      <c r="B413" s="20">
        <v>0.04</v>
      </c>
      <c r="C413" s="1">
        <v>0.25</v>
      </c>
      <c r="D413" s="1">
        <v>10</v>
      </c>
      <c r="E413" s="1">
        <f t="shared" si="854"/>
        <v>12.5</v>
      </c>
      <c r="F413" s="21">
        <f t="shared" si="834"/>
        <v>12500</v>
      </c>
      <c r="G413" s="3">
        <f t="shared" si="835"/>
        <v>25</v>
      </c>
      <c r="H413" s="3">
        <f t="shared" si="836"/>
        <v>500</v>
      </c>
      <c r="I413" s="29">
        <v>1.9179999999999999</v>
      </c>
      <c r="J413" s="29">
        <v>1.35E-2</v>
      </c>
      <c r="K413" s="26"/>
      <c r="L413" s="9">
        <f t="shared" si="812"/>
        <v>6.738925496E-5</v>
      </c>
      <c r="M413" s="22">
        <f t="shared" si="813"/>
        <v>1.2566370614359175</v>
      </c>
      <c r="N413" s="9">
        <f t="shared" si="814"/>
        <v>7.4195804701622423</v>
      </c>
      <c r="O413" s="9">
        <f t="shared" si="815"/>
        <v>9.9471839432434574</v>
      </c>
      <c r="Q413" s="9">
        <f t="shared" si="837"/>
        <v>1.2566370614359172E-3</v>
      </c>
      <c r="R413" s="9">
        <f t="shared" si="838"/>
        <v>0.28274333882308139</v>
      </c>
      <c r="S413" s="9">
        <f t="shared" si="839"/>
        <v>4.2411500823462211E-4</v>
      </c>
      <c r="T413" s="9">
        <f t="shared" si="808"/>
        <v>0.1199156934732357</v>
      </c>
      <c r="U413" s="23">
        <f t="shared" si="840"/>
        <v>9.8517580663906674</v>
      </c>
      <c r="V413" s="9">
        <f t="shared" si="841"/>
        <v>21.692068954506809</v>
      </c>
      <c r="W413" s="9">
        <f t="shared" si="842"/>
        <v>0.57624747672595622</v>
      </c>
      <c r="X413" s="9">
        <f t="shared" si="843"/>
        <v>0.57307944241367303</v>
      </c>
      <c r="Y413" s="9">
        <f t="shared" si="844"/>
        <v>628.31853071795865</v>
      </c>
      <c r="Z413" s="9">
        <f t="shared" si="845"/>
        <v>27.975254261686395</v>
      </c>
      <c r="AA413" s="9">
        <f t="shared" si="846"/>
        <v>0.44682346344638652</v>
      </c>
      <c r="AB413" s="9">
        <f t="shared" si="847"/>
        <v>7.5398223686155035</v>
      </c>
      <c r="AC413" s="9">
        <f t="shared" si="848"/>
        <v>1.6578639905405765</v>
      </c>
      <c r="AD413" s="9">
        <f t="shared" si="849"/>
        <v>28.09516995515963</v>
      </c>
      <c r="AE413" s="9">
        <f t="shared" si="850"/>
        <v>0.44491633330391711</v>
      </c>
      <c r="AH413" s="3">
        <f t="shared" si="851"/>
        <v>32.870009126862136</v>
      </c>
      <c r="AI413" s="3">
        <f t="shared" si="852"/>
        <v>45.796456590456984</v>
      </c>
      <c r="AJ413" s="3">
        <v>25000</v>
      </c>
      <c r="AK413" s="3">
        <f t="shared" si="853"/>
        <v>12500000</v>
      </c>
    </row>
    <row r="414" spans="1:38" x14ac:dyDescent="0.2">
      <c r="A414" s="2">
        <v>157</v>
      </c>
      <c r="B414" s="20">
        <v>0.04</v>
      </c>
      <c r="C414" s="1">
        <v>0.25</v>
      </c>
      <c r="D414" s="1">
        <v>8</v>
      </c>
      <c r="E414" s="1">
        <f t="shared" si="854"/>
        <v>8</v>
      </c>
      <c r="F414" s="21">
        <f t="shared" si="834"/>
        <v>12500</v>
      </c>
      <c r="G414" s="3">
        <f t="shared" si="835"/>
        <v>25</v>
      </c>
      <c r="H414" s="3">
        <f t="shared" si="836"/>
        <v>500</v>
      </c>
      <c r="I414" s="29">
        <v>1.4379999999999999</v>
      </c>
      <c r="J414" s="29">
        <v>1.2E-2</v>
      </c>
      <c r="K414" s="26"/>
      <c r="L414" s="9">
        <f t="shared" si="812"/>
        <v>4.3261824559999996E-5</v>
      </c>
      <c r="M414" s="22">
        <f t="shared" si="813"/>
        <v>1.2566370614359175</v>
      </c>
      <c r="N414" s="9">
        <f t="shared" si="814"/>
        <v>7.3968216378897917</v>
      </c>
      <c r="O414" s="9">
        <f t="shared" si="815"/>
        <v>6.3661977236758123</v>
      </c>
      <c r="Q414" s="9">
        <f t="shared" si="837"/>
        <v>1.2566370614359172E-3</v>
      </c>
      <c r="R414" s="9">
        <f t="shared" si="838"/>
        <v>0.28274333882308139</v>
      </c>
      <c r="S414" s="9">
        <f t="shared" si="839"/>
        <v>4.2411500823462211E-4</v>
      </c>
      <c r="T414" s="9">
        <f t="shared" si="808"/>
        <v>0.1199156934732357</v>
      </c>
      <c r="U414" s="23">
        <f t="shared" si="840"/>
        <v>6.2707718468230222</v>
      </c>
      <c r="V414" s="9">
        <f t="shared" si="841"/>
        <v>16.263396849103643</v>
      </c>
      <c r="W414" s="9">
        <f t="shared" si="842"/>
        <v>0.49190215760128364</v>
      </c>
      <c r="X414" s="9">
        <f t="shared" si="843"/>
        <v>0.48830173868743798</v>
      </c>
      <c r="Y414" s="9">
        <f t="shared" si="844"/>
        <v>628.31853071795865</v>
      </c>
      <c r="Z414" s="9">
        <f t="shared" si="845"/>
        <v>22.546582156283229</v>
      </c>
      <c r="AA414" s="9">
        <f t="shared" si="846"/>
        <v>0.35482096330820495</v>
      </c>
      <c r="AB414" s="9">
        <f t="shared" si="847"/>
        <v>7.5398223686155035</v>
      </c>
      <c r="AC414" s="9">
        <f t="shared" si="848"/>
        <v>1.0610329539459689</v>
      </c>
      <c r="AD414" s="9">
        <f t="shared" si="849"/>
        <v>22.666497849756464</v>
      </c>
      <c r="AE414" s="9">
        <f t="shared" si="850"/>
        <v>0.35294380512717605</v>
      </c>
      <c r="AH414" s="3">
        <f t="shared" si="851"/>
        <v>32.870009126862136</v>
      </c>
      <c r="AI414" s="3">
        <f t="shared" si="852"/>
        <v>45.796456590456984</v>
      </c>
      <c r="AJ414" s="3">
        <v>25000</v>
      </c>
      <c r="AK414" s="3">
        <f t="shared" si="853"/>
        <v>12500000</v>
      </c>
    </row>
    <row r="415" spans="1:38" x14ac:dyDescent="0.2">
      <c r="A415" s="2">
        <v>158</v>
      </c>
      <c r="B415" s="20">
        <v>0.04</v>
      </c>
      <c r="C415" s="1">
        <v>0.25</v>
      </c>
      <c r="D415" s="1">
        <v>6</v>
      </c>
      <c r="E415" s="1">
        <f t="shared" si="854"/>
        <v>4.5</v>
      </c>
      <c r="F415" s="21">
        <f t="shared" si="834"/>
        <v>12500</v>
      </c>
      <c r="G415" s="3">
        <f t="shared" si="835"/>
        <v>25</v>
      </c>
      <c r="H415" s="3">
        <f t="shared" si="836"/>
        <v>500</v>
      </c>
      <c r="I415" s="29">
        <v>1.071</v>
      </c>
      <c r="J415" s="29">
        <v>1.0840000000000001E-2</v>
      </c>
      <c r="K415" s="26"/>
      <c r="L415" s="9">
        <f t="shared" si="812"/>
        <v>2.4814393399999998E-5</v>
      </c>
      <c r="M415" s="22">
        <f t="shared" si="813"/>
        <v>1.2566370614359175</v>
      </c>
      <c r="N415" s="9">
        <f t="shared" si="814"/>
        <v>7.2538545310561577</v>
      </c>
      <c r="O415" s="9">
        <f t="shared" si="815"/>
        <v>3.5809862195676447</v>
      </c>
      <c r="Q415" s="9">
        <f t="shared" si="837"/>
        <v>1.2566370614359172E-3</v>
      </c>
      <c r="R415" s="9">
        <f t="shared" si="838"/>
        <v>0.28274333882308139</v>
      </c>
      <c r="S415" s="9">
        <f t="shared" si="839"/>
        <v>4.2411500823462211E-4</v>
      </c>
      <c r="T415" s="9">
        <f t="shared" si="808"/>
        <v>0.1199156934732357</v>
      </c>
      <c r="U415" s="23">
        <f t="shared" si="840"/>
        <v>3.4855603427148543</v>
      </c>
      <c r="V415" s="9">
        <f t="shared" si="841"/>
        <v>12.112724635180809</v>
      </c>
      <c r="W415" s="9">
        <f t="shared" si="842"/>
        <v>0.37151013793626353</v>
      </c>
      <c r="X415" s="9">
        <f t="shared" si="843"/>
        <v>0.36786825076995738</v>
      </c>
      <c r="Y415" s="9">
        <f t="shared" si="844"/>
        <v>628.31853071795865</v>
      </c>
      <c r="Z415" s="9">
        <f t="shared" si="845"/>
        <v>18.395909942360397</v>
      </c>
      <c r="AA415" s="9">
        <f t="shared" si="846"/>
        <v>0.24461959283883081</v>
      </c>
      <c r="AB415" s="9">
        <f t="shared" si="847"/>
        <v>7.5398223686155035</v>
      </c>
      <c r="AC415" s="9">
        <f t="shared" si="848"/>
        <v>0.59683103659460757</v>
      </c>
      <c r="AD415" s="9">
        <f t="shared" si="849"/>
        <v>18.515825635833629</v>
      </c>
      <c r="AE415" s="9">
        <f t="shared" si="850"/>
        <v>0.24303534114574732</v>
      </c>
      <c r="AH415" s="3">
        <f t="shared" si="851"/>
        <v>32.870009126862136</v>
      </c>
      <c r="AI415" s="3">
        <f t="shared" si="852"/>
        <v>45.796456590456984</v>
      </c>
      <c r="AJ415" s="3">
        <v>25000</v>
      </c>
      <c r="AK415" s="3">
        <f t="shared" si="853"/>
        <v>12500000</v>
      </c>
    </row>
    <row r="416" spans="1:38" x14ac:dyDescent="0.2">
      <c r="A416" s="2">
        <v>159</v>
      </c>
      <c r="B416" s="20">
        <v>0.04</v>
      </c>
      <c r="C416" s="1">
        <v>0.25</v>
      </c>
      <c r="D416" s="1">
        <v>4</v>
      </c>
      <c r="E416" s="1">
        <f t="shared" si="854"/>
        <v>2</v>
      </c>
      <c r="F416" s="21">
        <f t="shared" si="834"/>
        <v>12500</v>
      </c>
      <c r="G416" s="3">
        <f t="shared" si="835"/>
        <v>25</v>
      </c>
      <c r="H416" s="3">
        <f t="shared" si="836"/>
        <v>500</v>
      </c>
      <c r="I416" s="29">
        <v>0.77700000000000002</v>
      </c>
      <c r="J416" s="29">
        <v>1.1339999999999999E-2</v>
      </c>
      <c r="K416" s="26"/>
      <c r="L416" s="9">
        <f t="shared" si="812"/>
        <v>1.0036342280000001E-5</v>
      </c>
      <c r="M416" s="22">
        <f t="shared" si="813"/>
        <v>1.2566370614359175</v>
      </c>
      <c r="N416" s="9">
        <f t="shared" si="814"/>
        <v>7.9710314542999017</v>
      </c>
      <c r="O416" s="9">
        <f t="shared" si="815"/>
        <v>1.5915494309189531</v>
      </c>
      <c r="Q416" s="9">
        <f t="shared" si="837"/>
        <v>1.2566370614359172E-3</v>
      </c>
      <c r="R416" s="9">
        <f t="shared" si="838"/>
        <v>0.28274333882308139</v>
      </c>
      <c r="S416" s="9">
        <f t="shared" si="839"/>
        <v>4.2411500823462211E-4</v>
      </c>
      <c r="T416" s="9">
        <f t="shared" si="808"/>
        <v>0.1199156934732357</v>
      </c>
      <c r="U416" s="23">
        <f t="shared" si="840"/>
        <v>1.4961235540661633</v>
      </c>
      <c r="V416" s="9">
        <f t="shared" si="841"/>
        <v>8.7876629706213709</v>
      </c>
      <c r="W416" s="9">
        <f t="shared" si="842"/>
        <v>0.22759179621320652</v>
      </c>
      <c r="X416" s="9">
        <f t="shared" si="843"/>
        <v>0.22452790768626754</v>
      </c>
      <c r="Y416" s="9">
        <f t="shared" si="844"/>
        <v>628.31853071795865</v>
      </c>
      <c r="Z416" s="9">
        <f t="shared" si="845"/>
        <v>15.070848277800957</v>
      </c>
      <c r="AA416" s="9">
        <f t="shared" si="846"/>
        <v>0.13270653138655492</v>
      </c>
      <c r="AB416" s="9">
        <f t="shared" si="847"/>
        <v>7.5398223686155035</v>
      </c>
      <c r="AC416" s="9">
        <f t="shared" si="848"/>
        <v>0.26525823848649221</v>
      </c>
      <c r="AD416" s="9">
        <f t="shared" si="849"/>
        <v>15.190763971274192</v>
      </c>
      <c r="AE416" s="9">
        <f t="shared" si="850"/>
        <v>0.1316589477515423</v>
      </c>
      <c r="AH416" s="3">
        <f t="shared" si="851"/>
        <v>32.870009126862136</v>
      </c>
      <c r="AI416" s="3">
        <f t="shared" si="852"/>
        <v>45.796456590456984</v>
      </c>
      <c r="AJ416" s="3">
        <v>25000</v>
      </c>
      <c r="AK416" s="3">
        <f t="shared" si="853"/>
        <v>12500000</v>
      </c>
    </row>
    <row r="417" spans="1:38" x14ac:dyDescent="0.2">
      <c r="A417" s="2"/>
      <c r="B417" s="20"/>
      <c r="C417" s="1"/>
      <c r="D417" s="1"/>
      <c r="E417" s="1"/>
      <c r="F417" s="21"/>
      <c r="G417" s="3"/>
      <c r="H417" s="3"/>
      <c r="I417" s="29"/>
      <c r="J417" s="29"/>
      <c r="K417" s="26"/>
      <c r="L417" s="9"/>
      <c r="M417" s="22"/>
      <c r="N417" s="9"/>
      <c r="O417" s="9"/>
      <c r="Q417" s="9"/>
      <c r="R417" s="9"/>
      <c r="S417" s="9"/>
      <c r="T417" s="9"/>
      <c r="U417" s="23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H417" s="3"/>
      <c r="AI417" s="3"/>
      <c r="AJ417" s="3"/>
      <c r="AK417" s="3"/>
    </row>
    <row r="418" spans="1:38" x14ac:dyDescent="0.2">
      <c r="A418" s="2" t="s">
        <v>229</v>
      </c>
      <c r="B418" s="20">
        <v>0.04</v>
      </c>
      <c r="C418" s="1">
        <v>0.25</v>
      </c>
      <c r="D418" s="1">
        <v>20</v>
      </c>
      <c r="E418" s="1">
        <f>0.5*C418*D418^2</f>
        <v>50</v>
      </c>
      <c r="F418" s="21">
        <f t="shared" ref="F418:F425" si="855">AK418/1000</f>
        <v>12500</v>
      </c>
      <c r="G418" s="3">
        <f t="shared" ref="G418:G425" si="856">AJ418/1000</f>
        <v>25</v>
      </c>
      <c r="H418" s="3">
        <f t="shared" ref="H418:H425" si="857">AK418/AJ418</f>
        <v>500</v>
      </c>
      <c r="I418" s="29">
        <v>3.2890000000000001</v>
      </c>
      <c r="J418" s="29">
        <v>1.188E-2</v>
      </c>
      <c r="K418" s="26"/>
      <c r="L418" s="9">
        <f t="shared" ref="L418:L437" si="858">IF(E418&gt;0.866,0.00001450997+0.00005026548*(I418-0.866),"")</f>
        <v>1.3630322804E-4</v>
      </c>
      <c r="M418" s="22">
        <f t="shared" ref="M418:M437" si="859">IF(E418&gt;0,1000*PI()*G418*B418^3/4,"")</f>
        <v>1.2566370614359175</v>
      </c>
      <c r="N418" s="9">
        <f t="shared" ref="N418:N437" si="860">IF(E418&gt;0,E418/(L418*G418*1000),"")</f>
        <v>14.673166796996719</v>
      </c>
      <c r="O418" s="9">
        <f t="shared" ref="O418:O437" si="861">IF(E418&gt;0,E418/M418,"")</f>
        <v>39.78873577297383</v>
      </c>
      <c r="Q418" s="9">
        <f t="shared" ref="Q418:Q425" si="862">PI()*B418^2/4</f>
        <v>1.2566370614359172E-3</v>
      </c>
      <c r="R418" s="9">
        <f t="shared" ref="R418:R425" si="863">9*G418*Q418</f>
        <v>0.28274333882308139</v>
      </c>
      <c r="S418" s="9">
        <f t="shared" ref="S418:S425" si="864">0.75*R418/(F418*B418)</f>
        <v>4.2411500823462211E-4</v>
      </c>
      <c r="T418" s="9">
        <f t="shared" ref="T418:T425" si="865">R418*S418*1000</f>
        <v>0.1199156934732357</v>
      </c>
      <c r="U418" s="23">
        <f t="shared" ref="U418:U425" si="866">(E418-T418)/M418</f>
        <v>39.693309896121036</v>
      </c>
      <c r="V418" s="9">
        <f t="shared" ref="V418:V425" si="867">9*PI()*B418^3*I418*G418*1000/4</f>
        <v>37.197713655564598</v>
      </c>
      <c r="W418" s="9">
        <f t="shared" ref="W418:W425" si="868">E418/V418</f>
        <v>1.3441686352817075</v>
      </c>
      <c r="X418" s="9">
        <f t="shared" ref="X418:X425" si="869">E418/(V418+T418)</f>
        <v>1.3398493117647399</v>
      </c>
      <c r="Y418" s="9">
        <f t="shared" ref="Y418:Y425" si="870">1000*F418*PI()*B418^3/4</f>
        <v>628.31853071795865</v>
      </c>
      <c r="Z418" s="9">
        <f t="shared" ref="Z418:Z425" si="871">V418+$AG$2*Y418</f>
        <v>43.480898962744185</v>
      </c>
      <c r="AA418" s="9">
        <f t="shared" ref="AA418:AA425" si="872">E418/Z418</f>
        <v>1.149930226668993</v>
      </c>
      <c r="AB418" s="9">
        <f t="shared" ref="AB418:AB425" si="873">M418+$AG$2*Y418</f>
        <v>7.5398223686155035</v>
      </c>
      <c r="AC418" s="9">
        <f t="shared" ref="AC418:AC425" si="874">E418/AB418</f>
        <v>6.6314559621623062</v>
      </c>
      <c r="AD418" s="9">
        <f t="shared" ref="AD418:AD425" si="875">V418+T418+$AG$2*Y418</f>
        <v>43.600814656217423</v>
      </c>
      <c r="AE418" s="9">
        <f t="shared" ref="AE418:AE425" si="876">E418/AD418</f>
        <v>1.1467675637310613</v>
      </c>
      <c r="AH418" s="3">
        <f t="shared" ref="AH418:AH425" si="877">IF(AK418&gt;0,(AK418*0.17287/2000)^0.5,"")</f>
        <v>32.870009126862136</v>
      </c>
      <c r="AI418" s="3">
        <f t="shared" ref="AI418:AI425" si="878">IF(AK418&gt;0,(AK418/2.98/2000)^0.5,"")</f>
        <v>45.796456590456984</v>
      </c>
      <c r="AJ418" s="3">
        <v>25000</v>
      </c>
      <c r="AK418" s="3">
        <f t="shared" si="853"/>
        <v>12500000</v>
      </c>
    </row>
    <row r="419" spans="1:38" x14ac:dyDescent="0.2">
      <c r="A419" s="2" t="s">
        <v>230</v>
      </c>
      <c r="B419" s="20">
        <v>0.04</v>
      </c>
      <c r="C419" s="1">
        <v>0.25</v>
      </c>
      <c r="D419" s="1">
        <v>18</v>
      </c>
      <c r="E419" s="1">
        <f t="shared" ref="E419:E425" si="879">0.5*C419*D419^2</f>
        <v>40.5</v>
      </c>
      <c r="F419" s="21">
        <f t="shared" si="855"/>
        <v>12500</v>
      </c>
      <c r="G419" s="3">
        <f t="shared" si="856"/>
        <v>25</v>
      </c>
      <c r="H419" s="3">
        <f t="shared" si="857"/>
        <v>500</v>
      </c>
      <c r="I419" s="29">
        <v>2.8479999999999999</v>
      </c>
      <c r="J419" s="29">
        <v>1.1440000000000001E-2</v>
      </c>
      <c r="K419" s="26"/>
      <c r="L419" s="9">
        <f t="shared" si="858"/>
        <v>1.1413615135999998E-4</v>
      </c>
      <c r="M419" s="22">
        <f t="shared" si="859"/>
        <v>1.2566370614359175</v>
      </c>
      <c r="N419" s="9">
        <f t="shared" si="860"/>
        <v>14.193574784997905</v>
      </c>
      <c r="O419" s="9">
        <f t="shared" si="861"/>
        <v>32.228875976108803</v>
      </c>
      <c r="Q419" s="9">
        <f t="shared" si="862"/>
        <v>1.2566370614359172E-3</v>
      </c>
      <c r="R419" s="9">
        <f t="shared" si="863"/>
        <v>0.28274333882308139</v>
      </c>
      <c r="S419" s="9">
        <f t="shared" si="864"/>
        <v>4.2411500823462211E-4</v>
      </c>
      <c r="T419" s="9">
        <f t="shared" si="865"/>
        <v>0.1199156934732357</v>
      </c>
      <c r="U419" s="23">
        <f t="shared" si="866"/>
        <v>32.133450099256009</v>
      </c>
      <c r="V419" s="9">
        <f t="shared" si="867"/>
        <v>32.210121158725435</v>
      </c>
      <c r="W419" s="9">
        <f t="shared" si="868"/>
        <v>1.2573687568706617</v>
      </c>
      <c r="X419" s="9">
        <f t="shared" si="869"/>
        <v>1.2527050366552772</v>
      </c>
      <c r="Y419" s="9">
        <f t="shared" si="870"/>
        <v>628.31853071795865</v>
      </c>
      <c r="Z419" s="9">
        <f t="shared" si="871"/>
        <v>38.493306465905022</v>
      </c>
      <c r="AA419" s="9">
        <f t="shared" si="872"/>
        <v>1.0521309733647428</v>
      </c>
      <c r="AB419" s="9">
        <f t="shared" si="873"/>
        <v>7.5398223686155035</v>
      </c>
      <c r="AC419" s="9">
        <f t="shared" si="874"/>
        <v>5.3714793293514678</v>
      </c>
      <c r="AD419" s="9">
        <f t="shared" si="875"/>
        <v>38.61322215937826</v>
      </c>
      <c r="AE419" s="9">
        <f t="shared" si="876"/>
        <v>1.0488635170831886</v>
      </c>
      <c r="AH419" s="3">
        <f t="shared" si="877"/>
        <v>32.870009126862136</v>
      </c>
      <c r="AI419" s="3">
        <f t="shared" si="878"/>
        <v>45.796456590456984</v>
      </c>
      <c r="AJ419" s="3">
        <v>25000</v>
      </c>
      <c r="AK419" s="3">
        <f t="shared" si="853"/>
        <v>12500000</v>
      </c>
    </row>
    <row r="420" spans="1:38" x14ac:dyDescent="0.2">
      <c r="A420" s="2" t="s">
        <v>231</v>
      </c>
      <c r="B420" s="20">
        <v>0.04</v>
      </c>
      <c r="C420" s="1">
        <v>0.25</v>
      </c>
      <c r="D420" s="1">
        <v>16</v>
      </c>
      <c r="E420" s="1">
        <f t="shared" si="879"/>
        <v>32</v>
      </c>
      <c r="F420" s="21">
        <f t="shared" si="855"/>
        <v>12500</v>
      </c>
      <c r="G420" s="3">
        <f t="shared" si="856"/>
        <v>25</v>
      </c>
      <c r="H420" s="3">
        <f t="shared" si="857"/>
        <v>500</v>
      </c>
      <c r="I420" s="29">
        <v>2.4220000000000002</v>
      </c>
      <c r="J420" s="29">
        <v>1.0699999999999999E-2</v>
      </c>
      <c r="K420" s="26"/>
      <c r="L420" s="9">
        <f t="shared" si="858"/>
        <v>9.2723056879999991E-5</v>
      </c>
      <c r="M420" s="22">
        <f t="shared" si="859"/>
        <v>1.2566370614359175</v>
      </c>
      <c r="N420" s="9">
        <f t="shared" si="860"/>
        <v>13.804549192727176</v>
      </c>
      <c r="O420" s="9">
        <f t="shared" si="861"/>
        <v>25.464790894703249</v>
      </c>
      <c r="Q420" s="9">
        <f t="shared" si="862"/>
        <v>1.2566370614359172E-3</v>
      </c>
      <c r="R420" s="9">
        <f t="shared" si="863"/>
        <v>0.28274333882308139</v>
      </c>
      <c r="S420" s="9">
        <f t="shared" si="864"/>
        <v>4.2411500823462211E-4</v>
      </c>
      <c r="T420" s="9">
        <f t="shared" si="865"/>
        <v>0.1199156934732357</v>
      </c>
      <c r="U420" s="23">
        <f t="shared" si="866"/>
        <v>25.369365017850459</v>
      </c>
      <c r="V420" s="9">
        <f t="shared" si="867"/>
        <v>27.392174665180132</v>
      </c>
      <c r="W420" s="9">
        <f t="shared" si="868"/>
        <v>1.1682168499267478</v>
      </c>
      <c r="X420" s="9">
        <f t="shared" si="869"/>
        <v>1.1631249964230745</v>
      </c>
      <c r="Y420" s="9">
        <f t="shared" si="870"/>
        <v>628.31853071795865</v>
      </c>
      <c r="Z420" s="9">
        <f t="shared" si="871"/>
        <v>33.675359972359715</v>
      </c>
      <c r="AA420" s="9">
        <f t="shared" si="872"/>
        <v>0.95024967888287382</v>
      </c>
      <c r="AB420" s="9">
        <f t="shared" si="873"/>
        <v>7.5398223686155035</v>
      </c>
      <c r="AC420" s="9">
        <f t="shared" si="874"/>
        <v>4.2441318157838754</v>
      </c>
      <c r="AD420" s="9">
        <f t="shared" si="875"/>
        <v>33.795275665832953</v>
      </c>
      <c r="AE420" s="9">
        <f t="shared" si="876"/>
        <v>0.94687791028590484</v>
      </c>
      <c r="AH420" s="3">
        <f t="shared" si="877"/>
        <v>32.870009126862136</v>
      </c>
      <c r="AI420" s="3">
        <f t="shared" si="878"/>
        <v>45.796456590456984</v>
      </c>
      <c r="AJ420" s="3">
        <v>25000</v>
      </c>
      <c r="AK420" s="3">
        <f t="shared" si="853"/>
        <v>12500000</v>
      </c>
    </row>
    <row r="421" spans="1:38" x14ac:dyDescent="0.2">
      <c r="A421" s="2" t="s">
        <v>232</v>
      </c>
      <c r="B421" s="20">
        <v>0.04</v>
      </c>
      <c r="C421" s="1">
        <v>0.25</v>
      </c>
      <c r="D421" s="1">
        <v>14</v>
      </c>
      <c r="E421" s="1">
        <f t="shared" si="879"/>
        <v>24.5</v>
      </c>
      <c r="F421" s="21">
        <f t="shared" si="855"/>
        <v>12500</v>
      </c>
      <c r="G421" s="3">
        <f t="shared" si="856"/>
        <v>25</v>
      </c>
      <c r="H421" s="3">
        <f t="shared" si="857"/>
        <v>500</v>
      </c>
      <c r="I421" s="29">
        <v>2.0259999999999998</v>
      </c>
      <c r="J421" s="29">
        <v>1.0200000000000001E-2</v>
      </c>
      <c r="K421" s="26"/>
      <c r="L421" s="9">
        <f t="shared" si="858"/>
        <v>7.2817926799999976E-5</v>
      </c>
      <c r="M421" s="22">
        <f t="shared" si="859"/>
        <v>1.2566370614359175</v>
      </c>
      <c r="N421" s="9">
        <f t="shared" si="860"/>
        <v>13.458224410750462</v>
      </c>
      <c r="O421" s="9">
        <f t="shared" si="861"/>
        <v>19.496480528757175</v>
      </c>
      <c r="Q421" s="9">
        <f t="shared" si="862"/>
        <v>1.2566370614359172E-3</v>
      </c>
      <c r="R421" s="9">
        <f t="shared" si="863"/>
        <v>0.28274333882308139</v>
      </c>
      <c r="S421" s="9">
        <f t="shared" si="864"/>
        <v>4.2411500823462211E-4</v>
      </c>
      <c r="T421" s="9">
        <f t="shared" si="865"/>
        <v>0.1199156934732357</v>
      </c>
      <c r="U421" s="23">
        <f t="shared" si="866"/>
        <v>19.401054651904385</v>
      </c>
      <c r="V421" s="9">
        <f t="shared" si="867"/>
        <v>22.913520178222516</v>
      </c>
      <c r="W421" s="9">
        <f t="shared" si="868"/>
        <v>1.0692377168343303</v>
      </c>
      <c r="X421" s="9">
        <f t="shared" si="869"/>
        <v>1.0636710969424414</v>
      </c>
      <c r="Y421" s="9">
        <f t="shared" si="870"/>
        <v>628.31853071795865</v>
      </c>
      <c r="Z421" s="9">
        <f t="shared" si="871"/>
        <v>29.196705485402102</v>
      </c>
      <c r="AA421" s="9">
        <f t="shared" si="872"/>
        <v>0.83913577209077983</v>
      </c>
      <c r="AB421" s="9">
        <f t="shared" si="873"/>
        <v>7.5398223686155035</v>
      </c>
      <c r="AC421" s="9">
        <f t="shared" si="874"/>
        <v>3.24941342145953</v>
      </c>
      <c r="AD421" s="9">
        <f t="shared" si="875"/>
        <v>29.316621178875337</v>
      </c>
      <c r="AE421" s="9">
        <f t="shared" si="876"/>
        <v>0.83570340014673838</v>
      </c>
      <c r="AH421" s="3">
        <f t="shared" si="877"/>
        <v>32.870009126862136</v>
      </c>
      <c r="AI421" s="3">
        <f t="shared" si="878"/>
        <v>45.796456590456984</v>
      </c>
      <c r="AJ421" s="3">
        <v>25000</v>
      </c>
      <c r="AK421" s="3">
        <f t="shared" si="853"/>
        <v>12500000</v>
      </c>
    </row>
    <row r="422" spans="1:38" x14ac:dyDescent="0.2">
      <c r="A422" s="2" t="s">
        <v>233</v>
      </c>
      <c r="B422" s="20">
        <v>0.04</v>
      </c>
      <c r="C422" s="1">
        <v>0.25</v>
      </c>
      <c r="D422" s="1">
        <v>12</v>
      </c>
      <c r="E422" s="1">
        <f t="shared" si="879"/>
        <v>18</v>
      </c>
      <c r="F422" s="21">
        <f t="shared" si="855"/>
        <v>12500</v>
      </c>
      <c r="G422" s="3">
        <f t="shared" si="856"/>
        <v>25</v>
      </c>
      <c r="H422" s="3">
        <f t="shared" si="857"/>
        <v>500</v>
      </c>
      <c r="I422" s="29">
        <v>1.6719999999999999</v>
      </c>
      <c r="J422" s="29">
        <v>9.6200000000000001E-3</v>
      </c>
      <c r="K422" s="26"/>
      <c r="L422" s="9">
        <f t="shared" si="858"/>
        <v>5.5023946879999997E-5</v>
      </c>
      <c r="M422" s="22">
        <f t="shared" si="859"/>
        <v>1.2566370614359175</v>
      </c>
      <c r="N422" s="9">
        <f t="shared" si="860"/>
        <v>13.085211818232986</v>
      </c>
      <c r="O422" s="9">
        <f t="shared" si="861"/>
        <v>14.323944878270579</v>
      </c>
      <c r="Q422" s="9">
        <f t="shared" si="862"/>
        <v>1.2566370614359172E-3</v>
      </c>
      <c r="R422" s="9">
        <f t="shared" si="863"/>
        <v>0.28274333882308139</v>
      </c>
      <c r="S422" s="9">
        <f t="shared" si="864"/>
        <v>4.2411500823462211E-4</v>
      </c>
      <c r="T422" s="9">
        <f t="shared" si="865"/>
        <v>0.1199156934732357</v>
      </c>
      <c r="U422" s="23">
        <f t="shared" si="866"/>
        <v>14.228519001417789</v>
      </c>
      <c r="V422" s="9">
        <f t="shared" si="867"/>
        <v>18.909874500487685</v>
      </c>
      <c r="W422" s="9">
        <f t="shared" si="868"/>
        <v>0.95188363093238826</v>
      </c>
      <c r="X422" s="9">
        <f t="shared" si="869"/>
        <v>0.94588536271473334</v>
      </c>
      <c r="Y422" s="9">
        <f t="shared" si="870"/>
        <v>628.31853071795865</v>
      </c>
      <c r="Z422" s="9">
        <f t="shared" si="871"/>
        <v>25.193059807667272</v>
      </c>
      <c r="AA422" s="9">
        <f t="shared" si="872"/>
        <v>0.7144824859472555</v>
      </c>
      <c r="AB422" s="9">
        <f t="shared" si="873"/>
        <v>7.5398223686155035</v>
      </c>
      <c r="AC422" s="9">
        <f t="shared" si="874"/>
        <v>2.3873241463784303</v>
      </c>
      <c r="AD422" s="9">
        <f t="shared" si="875"/>
        <v>25.312975501140507</v>
      </c>
      <c r="AE422" s="9">
        <f t="shared" si="876"/>
        <v>0.71109775297609668</v>
      </c>
      <c r="AH422" s="3">
        <f t="shared" si="877"/>
        <v>32.870009126862136</v>
      </c>
      <c r="AI422" s="3">
        <f t="shared" si="878"/>
        <v>45.796456590456984</v>
      </c>
      <c r="AJ422" s="3">
        <v>25000</v>
      </c>
      <c r="AK422" s="3">
        <f t="shared" si="853"/>
        <v>12500000</v>
      </c>
    </row>
    <row r="423" spans="1:38" x14ac:dyDescent="0.2">
      <c r="A423" s="2" t="s">
        <v>234</v>
      </c>
      <c r="B423" s="20">
        <v>0.04</v>
      </c>
      <c r="C423" s="1">
        <v>0.25</v>
      </c>
      <c r="D423" s="1">
        <v>10</v>
      </c>
      <c r="E423" s="1">
        <f t="shared" si="879"/>
        <v>12.5</v>
      </c>
      <c r="F423" s="21">
        <f t="shared" si="855"/>
        <v>12500</v>
      </c>
      <c r="G423" s="3">
        <f t="shared" si="856"/>
        <v>25</v>
      </c>
      <c r="H423" s="3">
        <f t="shared" si="857"/>
        <v>500</v>
      </c>
      <c r="I423" s="29">
        <v>1.33</v>
      </c>
      <c r="J423" s="29">
        <v>8.5800000000000008E-3</v>
      </c>
      <c r="K423" s="26"/>
      <c r="L423" s="9">
        <f t="shared" si="858"/>
        <v>3.7833152720000005E-5</v>
      </c>
      <c r="M423" s="22">
        <f t="shared" si="859"/>
        <v>1.2566370614359175</v>
      </c>
      <c r="N423" s="9">
        <f t="shared" si="860"/>
        <v>13.215922122601258</v>
      </c>
      <c r="O423" s="9">
        <f t="shared" si="861"/>
        <v>9.9471839432434574</v>
      </c>
      <c r="Q423" s="9">
        <f t="shared" si="862"/>
        <v>1.2566370614359172E-3</v>
      </c>
      <c r="R423" s="9">
        <f t="shared" si="863"/>
        <v>0.28274333882308139</v>
      </c>
      <c r="S423" s="9">
        <f t="shared" si="864"/>
        <v>4.2411500823462211E-4</v>
      </c>
      <c r="T423" s="9">
        <f t="shared" si="865"/>
        <v>0.1199156934732357</v>
      </c>
      <c r="U423" s="23">
        <f t="shared" si="866"/>
        <v>9.8517580663906674</v>
      </c>
      <c r="V423" s="9">
        <f t="shared" si="867"/>
        <v>15.041945625387935</v>
      </c>
      <c r="W423" s="9">
        <f t="shared" si="868"/>
        <v>0.83100951906795784</v>
      </c>
      <c r="X423" s="9">
        <f t="shared" si="869"/>
        <v>0.82443703560658166</v>
      </c>
      <c r="Y423" s="9">
        <f t="shared" si="870"/>
        <v>628.31853071795865</v>
      </c>
      <c r="Z423" s="9">
        <f t="shared" si="871"/>
        <v>21.325130932567522</v>
      </c>
      <c r="AA423" s="9">
        <f t="shared" si="872"/>
        <v>0.58616287231841224</v>
      </c>
      <c r="AB423" s="9">
        <f t="shared" si="873"/>
        <v>7.5398223686155035</v>
      </c>
      <c r="AC423" s="9">
        <f t="shared" si="874"/>
        <v>1.6578639905405765</v>
      </c>
      <c r="AD423" s="9">
        <f t="shared" si="875"/>
        <v>21.445046626040757</v>
      </c>
      <c r="AE423" s="9">
        <f t="shared" si="876"/>
        <v>0.58288518640109777</v>
      </c>
      <c r="AH423" s="3">
        <f t="shared" si="877"/>
        <v>32.870009126862136</v>
      </c>
      <c r="AI423" s="3">
        <f t="shared" si="878"/>
        <v>45.796456590456984</v>
      </c>
      <c r="AJ423" s="3">
        <v>25000</v>
      </c>
      <c r="AK423" s="3">
        <f t="shared" si="853"/>
        <v>12500000</v>
      </c>
    </row>
    <row r="424" spans="1:38" x14ac:dyDescent="0.2">
      <c r="A424" s="2" t="s">
        <v>235</v>
      </c>
      <c r="B424" s="20">
        <v>0.04</v>
      </c>
      <c r="C424" s="1">
        <v>0.25</v>
      </c>
      <c r="D424" s="1">
        <v>8</v>
      </c>
      <c r="E424" s="1">
        <f t="shared" si="879"/>
        <v>8</v>
      </c>
      <c r="F424" s="21">
        <f t="shared" si="855"/>
        <v>12500</v>
      </c>
      <c r="G424" s="3">
        <f t="shared" si="856"/>
        <v>25</v>
      </c>
      <c r="H424" s="3">
        <f t="shared" si="857"/>
        <v>500</v>
      </c>
      <c r="I424" s="29">
        <v>1.071</v>
      </c>
      <c r="J424" s="29">
        <v>8.1399999999999997E-3</v>
      </c>
      <c r="K424" s="26"/>
      <c r="L424" s="9">
        <f t="shared" si="858"/>
        <v>2.4814393399999998E-5</v>
      </c>
      <c r="M424" s="22">
        <f t="shared" si="859"/>
        <v>1.2566370614359175</v>
      </c>
      <c r="N424" s="9">
        <f t="shared" si="860"/>
        <v>12.89574138854428</v>
      </c>
      <c r="O424" s="9">
        <f t="shared" si="861"/>
        <v>6.3661977236758123</v>
      </c>
      <c r="Q424" s="9">
        <f t="shared" si="862"/>
        <v>1.2566370614359172E-3</v>
      </c>
      <c r="R424" s="9">
        <f t="shared" si="863"/>
        <v>0.28274333882308139</v>
      </c>
      <c r="S424" s="9">
        <f t="shared" si="864"/>
        <v>4.2411500823462211E-4</v>
      </c>
      <c r="T424" s="9">
        <f t="shared" si="865"/>
        <v>0.1199156934732357</v>
      </c>
      <c r="U424" s="23">
        <f t="shared" si="866"/>
        <v>6.2707718468230222</v>
      </c>
      <c r="V424" s="9">
        <f t="shared" si="867"/>
        <v>12.112724635180809</v>
      </c>
      <c r="W424" s="9">
        <f t="shared" si="868"/>
        <v>0.66046246744224635</v>
      </c>
      <c r="X424" s="9">
        <f t="shared" si="869"/>
        <v>0.65398800136881319</v>
      </c>
      <c r="Y424" s="9">
        <f t="shared" si="870"/>
        <v>628.31853071795865</v>
      </c>
      <c r="Z424" s="9">
        <f t="shared" si="871"/>
        <v>18.395909942360397</v>
      </c>
      <c r="AA424" s="9">
        <f t="shared" si="872"/>
        <v>0.43487927615792143</v>
      </c>
      <c r="AB424" s="9">
        <f t="shared" si="873"/>
        <v>7.5398223686155035</v>
      </c>
      <c r="AC424" s="9">
        <f t="shared" si="874"/>
        <v>1.0610329539459689</v>
      </c>
      <c r="AD424" s="9">
        <f t="shared" si="875"/>
        <v>18.515825635833629</v>
      </c>
      <c r="AE424" s="9">
        <f t="shared" si="876"/>
        <v>0.43206282870355084</v>
      </c>
      <c r="AH424" s="3">
        <f t="shared" si="877"/>
        <v>32.870009126862136</v>
      </c>
      <c r="AI424" s="3">
        <f t="shared" si="878"/>
        <v>45.796456590456984</v>
      </c>
      <c r="AJ424" s="3">
        <v>25000</v>
      </c>
      <c r="AK424" s="3">
        <f t="shared" si="853"/>
        <v>12500000</v>
      </c>
    </row>
    <row r="425" spans="1:38" x14ac:dyDescent="0.2">
      <c r="A425" s="2" t="s">
        <v>236</v>
      </c>
      <c r="B425" s="20">
        <v>0.04</v>
      </c>
      <c r="C425" s="1">
        <v>0.25</v>
      </c>
      <c r="D425" s="1">
        <v>6</v>
      </c>
      <c r="E425" s="1">
        <f t="shared" si="879"/>
        <v>4.5</v>
      </c>
      <c r="F425" s="21">
        <f t="shared" si="855"/>
        <v>12500</v>
      </c>
      <c r="G425" s="3">
        <f t="shared" si="856"/>
        <v>25</v>
      </c>
      <c r="H425" s="3">
        <f t="shared" si="857"/>
        <v>500</v>
      </c>
      <c r="I425" s="29">
        <v>0.84899999999999998</v>
      </c>
      <c r="J425" s="29">
        <v>8.3000000000000001E-3</v>
      </c>
      <c r="K425" s="26"/>
      <c r="L425" s="9">
        <f t="shared" si="858"/>
        <v>1.3655456839999998E-5</v>
      </c>
      <c r="M425" s="22">
        <f t="shared" si="859"/>
        <v>1.2566370614359175</v>
      </c>
      <c r="N425" s="9">
        <f t="shared" si="860"/>
        <v>13.181543620916313</v>
      </c>
      <c r="O425" s="9">
        <f t="shared" si="861"/>
        <v>3.5809862195676447</v>
      </c>
      <c r="Q425" s="9">
        <f t="shared" si="862"/>
        <v>1.2566370614359172E-3</v>
      </c>
      <c r="R425" s="9">
        <f t="shared" si="863"/>
        <v>0.28274333882308139</v>
      </c>
      <c r="S425" s="9">
        <f t="shared" si="864"/>
        <v>4.2411500823462211E-4</v>
      </c>
      <c r="T425" s="9">
        <f t="shared" si="865"/>
        <v>0.1199156934732357</v>
      </c>
      <c r="U425" s="23">
        <f t="shared" si="866"/>
        <v>3.4855603427148543</v>
      </c>
      <c r="V425" s="9">
        <f t="shared" si="867"/>
        <v>9.6019637864318454</v>
      </c>
      <c r="W425" s="9">
        <f t="shared" si="868"/>
        <v>0.46865413160157632</v>
      </c>
      <c r="X425" s="9">
        <f t="shared" si="869"/>
        <v>0.46287346076459857</v>
      </c>
      <c r="Y425" s="9">
        <f t="shared" si="870"/>
        <v>628.31853071795865</v>
      </c>
      <c r="Z425" s="9">
        <f t="shared" si="871"/>
        <v>15.885149093611432</v>
      </c>
      <c r="AA425" s="9">
        <f t="shared" si="872"/>
        <v>0.28328346013508782</v>
      </c>
      <c r="AB425" s="9">
        <f t="shared" si="873"/>
        <v>7.5398223686155035</v>
      </c>
      <c r="AC425" s="9">
        <f t="shared" si="874"/>
        <v>0.59683103659460757</v>
      </c>
      <c r="AD425" s="9">
        <f t="shared" si="875"/>
        <v>16.005064787084667</v>
      </c>
      <c r="AE425" s="9">
        <f t="shared" si="876"/>
        <v>0.28116099871281297</v>
      </c>
      <c r="AH425" s="3">
        <f t="shared" si="877"/>
        <v>32.870009126862136</v>
      </c>
      <c r="AI425" s="3">
        <f t="shared" si="878"/>
        <v>45.796456590456984</v>
      </c>
      <c r="AJ425" s="3">
        <v>25000</v>
      </c>
      <c r="AK425" s="3">
        <f t="shared" si="853"/>
        <v>12500000</v>
      </c>
    </row>
    <row r="426" spans="1:38" x14ac:dyDescent="0.2">
      <c r="A426" s="6"/>
      <c r="B426" s="6"/>
      <c r="C426" s="6"/>
      <c r="D426" s="6"/>
      <c r="E426" s="6"/>
      <c r="F426" s="6"/>
      <c r="G426" s="6"/>
      <c r="H426" s="6"/>
      <c r="I426" s="29"/>
      <c r="L426" s="9" t="str">
        <f t="shared" si="858"/>
        <v/>
      </c>
      <c r="M426" s="22" t="str">
        <f t="shared" si="859"/>
        <v/>
      </c>
      <c r="N426" s="9" t="str">
        <f t="shared" si="860"/>
        <v/>
      </c>
      <c r="O426" s="9" t="str">
        <f t="shared" si="861"/>
        <v/>
      </c>
      <c r="Q426" s="9"/>
      <c r="R426" s="9"/>
      <c r="S426" s="9"/>
      <c r="T426" s="9"/>
      <c r="U426" s="23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I426" s="9"/>
      <c r="AJ426" s="3"/>
      <c r="AK426" s="3"/>
      <c r="AL426" s="9" t="str">
        <f>IF(J426&gt;0,D426/#REF!/J426,"")</f>
        <v/>
      </c>
    </row>
    <row r="427" spans="1:38" x14ac:dyDescent="0.2">
      <c r="A427" s="6" t="s">
        <v>33</v>
      </c>
      <c r="B427" s="6" t="s">
        <v>19</v>
      </c>
      <c r="C427" s="6" t="s">
        <v>20</v>
      </c>
      <c r="D427" s="6" t="s">
        <v>1</v>
      </c>
      <c r="E427" s="6"/>
      <c r="F427" s="6" t="s">
        <v>35</v>
      </c>
      <c r="G427" s="6" t="s">
        <v>4</v>
      </c>
      <c r="H427" s="6" t="s">
        <v>34</v>
      </c>
      <c r="I427" s="29" t="s">
        <v>5</v>
      </c>
      <c r="L427" s="9" t="str">
        <f t="shared" si="858"/>
        <v/>
      </c>
      <c r="M427" s="22" t="str">
        <f t="shared" si="859"/>
        <v/>
      </c>
      <c r="N427" s="9" t="str">
        <f t="shared" si="860"/>
        <v/>
      </c>
      <c r="O427" s="9" t="str">
        <f t="shared" si="861"/>
        <v/>
      </c>
      <c r="Q427" s="9"/>
      <c r="R427" s="9"/>
      <c r="S427" s="9"/>
      <c r="T427" s="9"/>
      <c r="U427" s="23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I427" s="9"/>
      <c r="AJ427" s="3"/>
      <c r="AK427" s="3"/>
      <c r="AL427" s="9" t="str">
        <f>IF(J427&gt;0,D427/#REF!/J427,"")</f>
        <v/>
      </c>
    </row>
    <row r="428" spans="1:38" x14ac:dyDescent="0.2">
      <c r="A428" s="6"/>
      <c r="B428" s="6"/>
      <c r="C428" s="6"/>
      <c r="D428" s="6"/>
      <c r="E428" s="6"/>
      <c r="F428" s="11" t="s">
        <v>18</v>
      </c>
      <c r="G428" s="6"/>
      <c r="H428" s="6"/>
      <c r="I428" s="29"/>
      <c r="L428" s="9" t="str">
        <f t="shared" si="858"/>
        <v/>
      </c>
      <c r="M428" s="22" t="str">
        <f t="shared" si="859"/>
        <v/>
      </c>
      <c r="N428" s="9" t="str">
        <f t="shared" si="860"/>
        <v/>
      </c>
      <c r="O428" s="9" t="str">
        <f t="shared" si="861"/>
        <v/>
      </c>
      <c r="Q428" s="9"/>
      <c r="R428" s="9"/>
      <c r="S428" s="9"/>
      <c r="T428" s="9"/>
      <c r="U428" s="23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I428" s="9"/>
      <c r="AJ428" s="3"/>
      <c r="AK428" s="3"/>
      <c r="AL428" s="9" t="str">
        <f>IF(J428&gt;0,D428/#REF!/J428,"")</f>
        <v/>
      </c>
    </row>
    <row r="429" spans="1:38" x14ac:dyDescent="0.2">
      <c r="A429" s="2">
        <v>161</v>
      </c>
      <c r="B429" s="20">
        <v>0.04</v>
      </c>
      <c r="C429" s="1">
        <v>0.75</v>
      </c>
      <c r="D429" s="1">
        <v>20</v>
      </c>
      <c r="E429" s="1">
        <f>0.5*C429*D429^2</f>
        <v>150</v>
      </c>
      <c r="F429" s="21">
        <f t="shared" ref="F429:F437" si="880">AK429/1000</f>
        <v>37500</v>
      </c>
      <c r="G429" s="3">
        <f t="shared" ref="G429:G437" si="881">AJ429/1000</f>
        <v>75</v>
      </c>
      <c r="H429" s="3">
        <f t="shared" ref="H429:H437" si="882">AK429/AJ429</f>
        <v>500</v>
      </c>
      <c r="I429" s="29">
        <v>5.1109999999999998</v>
      </c>
      <c r="J429" s="29">
        <v>1.822E-2</v>
      </c>
      <c r="K429" s="26"/>
      <c r="L429" s="9">
        <f t="shared" si="858"/>
        <v>2.2788693260000003E-4</v>
      </c>
      <c r="M429" s="22">
        <f t="shared" si="859"/>
        <v>3.7699111843077522</v>
      </c>
      <c r="N429" s="9">
        <f t="shared" si="860"/>
        <v>8.7762820675221107</v>
      </c>
      <c r="O429" s="9">
        <f t="shared" si="861"/>
        <v>39.78873577297383</v>
      </c>
      <c r="Q429" s="9">
        <f t="shared" ref="Q429:Q437" si="883">PI()*B429^2/4</f>
        <v>1.2566370614359172E-3</v>
      </c>
      <c r="R429" s="9">
        <f t="shared" ref="R429:R437" si="884">9*G429*Q429</f>
        <v>0.84823001646924412</v>
      </c>
      <c r="S429" s="9">
        <f t="shared" ref="S429:S437" si="885">0.75*R429/(F429*B429)</f>
        <v>4.2411500823462205E-4</v>
      </c>
      <c r="T429" s="9">
        <f t="shared" si="808"/>
        <v>0.3597470804197071</v>
      </c>
      <c r="U429" s="23">
        <f t="shared" ref="U429:U437" si="886">(E429-T429)/M429</f>
        <v>39.693309896121043</v>
      </c>
      <c r="V429" s="9">
        <f t="shared" ref="V429:V437" si="887">9*PI()*B429^3*I429*G429*1000/4</f>
        <v>173.4121445669723</v>
      </c>
      <c r="W429" s="9">
        <f t="shared" ref="W429:W437" si="888">E429/V429</f>
        <v>0.8649913209629303</v>
      </c>
      <c r="X429" s="9">
        <f t="shared" ref="X429:X437" si="889">E429/(V429+T429)</f>
        <v>0.86320059347901568</v>
      </c>
      <c r="Y429" s="9">
        <f t="shared" ref="Y429:Y437" si="890">1000*F429*PI()*B429^3/4</f>
        <v>1884.9555921538761</v>
      </c>
      <c r="Z429" s="9">
        <f t="shared" ref="Z429:Z437" si="891">V429+$AG$2*Y429</f>
        <v>192.26170048851105</v>
      </c>
      <c r="AA429" s="9">
        <f t="shared" ref="AA429:AA437" si="892">E429/Z429</f>
        <v>0.7801865874423779</v>
      </c>
      <c r="AB429" s="9">
        <f t="shared" ref="AB429:AB437" si="893">M429+$AG$2*Y429</f>
        <v>22.619467105846514</v>
      </c>
      <c r="AC429" s="9">
        <f t="shared" ref="AC429:AC437" si="894">E429/AB429</f>
        <v>6.6314559621623053</v>
      </c>
      <c r="AD429" s="9">
        <f t="shared" ref="AD429:AD437" si="895">V429+T429+$AG$2*Y429</f>
        <v>192.62144756893076</v>
      </c>
      <c r="AE429" s="9">
        <f t="shared" ref="AE429:AE437" si="896">E429/AD429</f>
        <v>0.77872948154603383</v>
      </c>
      <c r="AH429" s="3">
        <f t="shared" ref="AH429:AH437" si="897">IF(AK429&gt;0,(AK429*0.17287/2000)^0.5,"")</f>
        <v>56.932525852977925</v>
      </c>
      <c r="AI429" s="3">
        <f t="shared" ref="AI429:AI437" si="898">IF(AK429&gt;0,(AK429/2.98/2000)^0.5,"")</f>
        <v>79.321789621294045</v>
      </c>
      <c r="AJ429" s="3">
        <v>75000</v>
      </c>
      <c r="AK429" s="3">
        <f t="shared" ref="AK429:AK446" si="899">IF(AJ429&gt;0,500*AJ429,"")</f>
        <v>37500000</v>
      </c>
    </row>
    <row r="430" spans="1:38" x14ac:dyDescent="0.2">
      <c r="A430" s="2">
        <v>162</v>
      </c>
      <c r="B430" s="20">
        <v>0.04</v>
      </c>
      <c r="C430" s="1">
        <v>0.75</v>
      </c>
      <c r="D430" s="1">
        <v>18</v>
      </c>
      <c r="E430" s="1">
        <f t="shared" ref="E430:E437" si="900">0.5*C430*D430^2</f>
        <v>121.5</v>
      </c>
      <c r="F430" s="21">
        <f t="shared" si="880"/>
        <v>37500</v>
      </c>
      <c r="G430" s="3">
        <f t="shared" si="881"/>
        <v>75</v>
      </c>
      <c r="H430" s="3">
        <f t="shared" si="882"/>
        <v>500</v>
      </c>
      <c r="I430" s="29">
        <v>4.42</v>
      </c>
      <c r="J430" s="29">
        <v>1.7659999999999999E-2</v>
      </c>
      <c r="K430" s="26"/>
      <c r="L430" s="9">
        <f t="shared" si="858"/>
        <v>1.9315348592000001E-4</v>
      </c>
      <c r="M430" s="22">
        <f t="shared" si="859"/>
        <v>3.7699111843077522</v>
      </c>
      <c r="N430" s="9">
        <f t="shared" si="860"/>
        <v>8.3871124162417079</v>
      </c>
      <c r="O430" s="9">
        <f t="shared" si="861"/>
        <v>32.228875976108803</v>
      </c>
      <c r="Q430" s="9">
        <f t="shared" si="883"/>
        <v>1.2566370614359172E-3</v>
      </c>
      <c r="R430" s="9">
        <f t="shared" si="884"/>
        <v>0.84823001646924412</v>
      </c>
      <c r="S430" s="9">
        <f t="shared" si="885"/>
        <v>4.2411500823462205E-4</v>
      </c>
      <c r="T430" s="9">
        <f t="shared" si="808"/>
        <v>0.3597470804197071</v>
      </c>
      <c r="U430" s="23">
        <f t="shared" si="886"/>
        <v>32.133450099256009</v>
      </c>
      <c r="V430" s="9">
        <f t="shared" si="887"/>
        <v>149.9670669117624</v>
      </c>
      <c r="W430" s="9">
        <f t="shared" si="888"/>
        <v>0.81017787773023631</v>
      </c>
      <c r="X430" s="9">
        <f t="shared" si="889"/>
        <v>0.80823904114883138</v>
      </c>
      <c r="Y430" s="9">
        <f t="shared" si="890"/>
        <v>1884.9555921538761</v>
      </c>
      <c r="Z430" s="9">
        <f t="shared" si="891"/>
        <v>168.81662283330115</v>
      </c>
      <c r="AA430" s="9">
        <f t="shared" si="892"/>
        <v>0.71971585475901745</v>
      </c>
      <c r="AB430" s="9">
        <f t="shared" si="893"/>
        <v>22.619467105846514</v>
      </c>
      <c r="AC430" s="9">
        <f t="shared" si="894"/>
        <v>5.3714793293514669</v>
      </c>
      <c r="AD430" s="9">
        <f t="shared" si="895"/>
        <v>169.17636991372086</v>
      </c>
      <c r="AE430" s="9">
        <f t="shared" si="896"/>
        <v>0.71818540651962459</v>
      </c>
      <c r="AH430" s="3">
        <f t="shared" si="897"/>
        <v>56.932525852977925</v>
      </c>
      <c r="AI430" s="3">
        <f t="shared" si="898"/>
        <v>79.321789621294045</v>
      </c>
      <c r="AJ430" s="3">
        <v>75000</v>
      </c>
      <c r="AK430" s="3">
        <f t="shared" si="899"/>
        <v>37500000</v>
      </c>
    </row>
    <row r="431" spans="1:38" x14ac:dyDescent="0.2">
      <c r="A431" s="2">
        <v>163</v>
      </c>
      <c r="B431" s="20">
        <v>0.04</v>
      </c>
      <c r="C431" s="1">
        <v>0.75</v>
      </c>
      <c r="D431" s="1">
        <v>16</v>
      </c>
      <c r="E431" s="1">
        <f t="shared" si="900"/>
        <v>96</v>
      </c>
      <c r="F431" s="21">
        <f t="shared" si="880"/>
        <v>37500</v>
      </c>
      <c r="G431" s="3">
        <f t="shared" si="881"/>
        <v>75</v>
      </c>
      <c r="H431" s="3">
        <f t="shared" si="882"/>
        <v>500</v>
      </c>
      <c r="I431" s="29">
        <v>3.738</v>
      </c>
      <c r="J431" s="29">
        <v>1.6580000000000001E-2</v>
      </c>
      <c r="K431" s="26"/>
      <c r="L431" s="9">
        <f t="shared" si="858"/>
        <v>1.5887242855999999E-4</v>
      </c>
      <c r="M431" s="22">
        <f t="shared" si="859"/>
        <v>3.7699111843077522</v>
      </c>
      <c r="N431" s="9">
        <f t="shared" si="860"/>
        <v>8.0567787098224759</v>
      </c>
      <c r="O431" s="9">
        <f t="shared" si="861"/>
        <v>25.464790894703253</v>
      </c>
      <c r="Q431" s="9">
        <f t="shared" si="883"/>
        <v>1.2566370614359172E-3</v>
      </c>
      <c r="R431" s="9">
        <f t="shared" si="884"/>
        <v>0.84823001646924412</v>
      </c>
      <c r="S431" s="9">
        <f t="shared" si="885"/>
        <v>4.2411500823462205E-4</v>
      </c>
      <c r="T431" s="9">
        <f t="shared" si="808"/>
        <v>0.3597470804197071</v>
      </c>
      <c r="U431" s="23">
        <f t="shared" si="886"/>
        <v>25.369365017850463</v>
      </c>
      <c r="V431" s="9">
        <f t="shared" si="887"/>
        <v>126.82735206248141</v>
      </c>
      <c r="W431" s="9">
        <f t="shared" si="888"/>
        <v>0.7569345132484171</v>
      </c>
      <c r="X431" s="9">
        <f t="shared" si="889"/>
        <v>0.75479353367544899</v>
      </c>
      <c r="Y431" s="9">
        <f t="shared" si="890"/>
        <v>1884.9555921538761</v>
      </c>
      <c r="Z431" s="9">
        <f t="shared" si="891"/>
        <v>145.67690798402018</v>
      </c>
      <c r="AA431" s="9">
        <f t="shared" si="892"/>
        <v>0.65899257012326606</v>
      </c>
      <c r="AB431" s="9">
        <f t="shared" si="893"/>
        <v>22.619467105846514</v>
      </c>
      <c r="AC431" s="9">
        <f t="shared" si="894"/>
        <v>4.2441318157838754</v>
      </c>
      <c r="AD431" s="9">
        <f t="shared" si="895"/>
        <v>146.03665506443988</v>
      </c>
      <c r="AE431" s="9">
        <f t="shared" si="896"/>
        <v>0.65736920609171168</v>
      </c>
      <c r="AH431" s="3">
        <f t="shared" si="897"/>
        <v>56.932525852977925</v>
      </c>
      <c r="AI431" s="3">
        <f t="shared" si="898"/>
        <v>79.321789621294045</v>
      </c>
      <c r="AJ431" s="3">
        <v>75000</v>
      </c>
      <c r="AK431" s="3">
        <f t="shared" si="899"/>
        <v>37500000</v>
      </c>
    </row>
    <row r="432" spans="1:38" x14ac:dyDescent="0.2">
      <c r="A432" s="2">
        <v>164</v>
      </c>
      <c r="B432" s="20">
        <v>0.04</v>
      </c>
      <c r="C432" s="1">
        <v>0.75</v>
      </c>
      <c r="D432" s="1">
        <v>14</v>
      </c>
      <c r="E432" s="1">
        <f t="shared" si="900"/>
        <v>73.5</v>
      </c>
      <c r="F432" s="21">
        <f t="shared" si="880"/>
        <v>37500</v>
      </c>
      <c r="G432" s="3">
        <f t="shared" si="881"/>
        <v>75</v>
      </c>
      <c r="H432" s="3">
        <f t="shared" si="882"/>
        <v>500</v>
      </c>
      <c r="I432" s="29">
        <v>3.1030000000000002</v>
      </c>
      <c r="J432" s="29">
        <v>1.5679999999999999E-2</v>
      </c>
      <c r="K432" s="26"/>
      <c r="L432" s="9">
        <f t="shared" si="858"/>
        <v>1.2695384876000002E-4</v>
      </c>
      <c r="M432" s="22">
        <f t="shared" si="859"/>
        <v>3.7699111843077522</v>
      </c>
      <c r="N432" s="9">
        <f t="shared" si="860"/>
        <v>7.7193406074095607</v>
      </c>
      <c r="O432" s="9">
        <f t="shared" si="861"/>
        <v>19.496480528757179</v>
      </c>
      <c r="Q432" s="9">
        <f t="shared" si="883"/>
        <v>1.2566370614359172E-3</v>
      </c>
      <c r="R432" s="9">
        <f t="shared" si="884"/>
        <v>0.84823001646924412</v>
      </c>
      <c r="S432" s="9">
        <f t="shared" si="885"/>
        <v>4.2411500823462205E-4</v>
      </c>
      <c r="T432" s="9">
        <f t="shared" si="808"/>
        <v>0.3597470804197071</v>
      </c>
      <c r="U432" s="23">
        <f t="shared" si="886"/>
        <v>19.401054651904385</v>
      </c>
      <c r="V432" s="9">
        <f t="shared" si="887"/>
        <v>105.28230964416261</v>
      </c>
      <c r="W432" s="9">
        <f t="shared" si="888"/>
        <v>0.69812298237394543</v>
      </c>
      <c r="X432" s="9">
        <f t="shared" si="889"/>
        <v>0.69574563652826871</v>
      </c>
      <c r="Y432" s="9">
        <f t="shared" si="890"/>
        <v>1884.9555921538761</v>
      </c>
      <c r="Z432" s="9">
        <f t="shared" si="891"/>
        <v>124.13186556570137</v>
      </c>
      <c r="AA432" s="9">
        <f t="shared" si="892"/>
        <v>0.5921122643653286</v>
      </c>
      <c r="AB432" s="9">
        <f t="shared" si="893"/>
        <v>22.619467105846514</v>
      </c>
      <c r="AC432" s="9">
        <f t="shared" si="894"/>
        <v>3.2494134214595296</v>
      </c>
      <c r="AD432" s="9">
        <f t="shared" si="895"/>
        <v>124.49161264612108</v>
      </c>
      <c r="AE432" s="9">
        <f t="shared" si="896"/>
        <v>0.59040122011215768</v>
      </c>
      <c r="AH432" s="3">
        <f t="shared" si="897"/>
        <v>56.932525852977925</v>
      </c>
      <c r="AI432" s="3">
        <f t="shared" si="898"/>
        <v>79.321789621294045</v>
      </c>
      <c r="AJ432" s="3">
        <v>75000</v>
      </c>
      <c r="AK432" s="3">
        <f t="shared" si="899"/>
        <v>37500000</v>
      </c>
    </row>
    <row r="433" spans="1:38" x14ac:dyDescent="0.2">
      <c r="A433" s="2">
        <v>165</v>
      </c>
      <c r="B433" s="20">
        <v>0.04</v>
      </c>
      <c r="C433" s="1">
        <v>0.75</v>
      </c>
      <c r="D433" s="1">
        <v>12</v>
      </c>
      <c r="E433" s="1">
        <f t="shared" si="900"/>
        <v>54</v>
      </c>
      <c r="F433" s="21">
        <f t="shared" si="880"/>
        <v>37500</v>
      </c>
      <c r="G433" s="3">
        <f t="shared" si="881"/>
        <v>75</v>
      </c>
      <c r="H433" s="3">
        <f t="shared" si="882"/>
        <v>500</v>
      </c>
      <c r="I433" s="29">
        <v>2.512</v>
      </c>
      <c r="J433" s="29">
        <v>1.4579999999999999E-2</v>
      </c>
      <c r="K433" s="26"/>
      <c r="L433" s="9">
        <f t="shared" si="858"/>
        <v>9.7246950079999994E-5</v>
      </c>
      <c r="M433" s="22">
        <f t="shared" si="859"/>
        <v>3.7699111843077522</v>
      </c>
      <c r="N433" s="9">
        <f t="shared" si="860"/>
        <v>7.4038311680489057</v>
      </c>
      <c r="O433" s="9">
        <f t="shared" si="861"/>
        <v>14.323944878270579</v>
      </c>
      <c r="Q433" s="9">
        <f t="shared" si="883"/>
        <v>1.2566370614359172E-3</v>
      </c>
      <c r="R433" s="9">
        <f t="shared" si="884"/>
        <v>0.84823001646924412</v>
      </c>
      <c r="S433" s="9">
        <f t="shared" si="885"/>
        <v>4.2411500823462205E-4</v>
      </c>
      <c r="T433" s="9">
        <f t="shared" si="808"/>
        <v>0.3597470804197071</v>
      </c>
      <c r="U433" s="23">
        <f t="shared" si="886"/>
        <v>14.228519001417789</v>
      </c>
      <c r="V433" s="9">
        <f t="shared" si="887"/>
        <v>85.230152054829674</v>
      </c>
      <c r="W433" s="9">
        <f t="shared" si="888"/>
        <v>0.63357859511104819</v>
      </c>
      <c r="X433" s="9">
        <f t="shared" si="889"/>
        <v>0.63091557000983323</v>
      </c>
      <c r="Y433" s="9">
        <f t="shared" si="890"/>
        <v>1884.9555921538761</v>
      </c>
      <c r="Z433" s="9">
        <f t="shared" si="891"/>
        <v>104.07970797636844</v>
      </c>
      <c r="AA433" s="9">
        <f t="shared" si="892"/>
        <v>0.51883312366960943</v>
      </c>
      <c r="AB433" s="9">
        <f t="shared" si="893"/>
        <v>22.619467105846514</v>
      </c>
      <c r="AC433" s="9">
        <f t="shared" si="894"/>
        <v>2.3873241463784298</v>
      </c>
      <c r="AD433" s="9">
        <f t="shared" si="895"/>
        <v>104.43945505678815</v>
      </c>
      <c r="AE433" s="9">
        <f t="shared" si="896"/>
        <v>0.51704597626096305</v>
      </c>
      <c r="AH433" s="3">
        <f t="shared" si="897"/>
        <v>56.932525852977925</v>
      </c>
      <c r="AI433" s="3">
        <f t="shared" si="898"/>
        <v>79.321789621294045</v>
      </c>
      <c r="AJ433" s="3">
        <v>75000</v>
      </c>
      <c r="AK433" s="3">
        <f t="shared" si="899"/>
        <v>37500000</v>
      </c>
    </row>
    <row r="434" spans="1:38" x14ac:dyDescent="0.2">
      <c r="A434" s="2">
        <v>166</v>
      </c>
      <c r="B434" s="20">
        <v>0.04</v>
      </c>
      <c r="C434" s="1">
        <v>0.75</v>
      </c>
      <c r="D434" s="1">
        <v>10</v>
      </c>
      <c r="E434" s="1">
        <f t="shared" si="900"/>
        <v>37.5</v>
      </c>
      <c r="F434" s="21">
        <f t="shared" si="880"/>
        <v>37500</v>
      </c>
      <c r="G434" s="3">
        <f t="shared" si="881"/>
        <v>75</v>
      </c>
      <c r="H434" s="3">
        <f t="shared" si="882"/>
        <v>500</v>
      </c>
      <c r="I434" s="29">
        <v>1.9610000000000001</v>
      </c>
      <c r="J434" s="29">
        <v>1.374E-2</v>
      </c>
      <c r="K434" s="26"/>
      <c r="L434" s="9">
        <f t="shared" si="858"/>
        <v>6.9550670600000019E-5</v>
      </c>
      <c r="M434" s="22">
        <f t="shared" si="859"/>
        <v>3.7699111843077522</v>
      </c>
      <c r="N434" s="9">
        <f t="shared" si="860"/>
        <v>7.1890032933773025</v>
      </c>
      <c r="O434" s="9">
        <f t="shared" si="861"/>
        <v>9.9471839432434574</v>
      </c>
      <c r="Q434" s="9">
        <f t="shared" si="883"/>
        <v>1.2566370614359172E-3</v>
      </c>
      <c r="R434" s="9">
        <f t="shared" si="884"/>
        <v>0.84823001646924412</v>
      </c>
      <c r="S434" s="9">
        <f t="shared" si="885"/>
        <v>4.2411500823462205E-4</v>
      </c>
      <c r="T434" s="9">
        <f t="shared" si="808"/>
        <v>0.3597470804197071</v>
      </c>
      <c r="U434" s="23">
        <f t="shared" si="886"/>
        <v>9.8517580663906674</v>
      </c>
      <c r="V434" s="9">
        <f t="shared" si="887"/>
        <v>66.53516249184753</v>
      </c>
      <c r="W434" s="9">
        <f t="shared" si="888"/>
        <v>0.56361175949025188</v>
      </c>
      <c r="X434" s="9">
        <f t="shared" si="889"/>
        <v>0.56058077123922823</v>
      </c>
      <c r="Y434" s="9">
        <f t="shared" si="890"/>
        <v>1884.9555921538761</v>
      </c>
      <c r="Z434" s="9">
        <f t="shared" si="891"/>
        <v>85.384718413386295</v>
      </c>
      <c r="AA434" s="9">
        <f t="shared" si="892"/>
        <v>0.43918865924515238</v>
      </c>
      <c r="AB434" s="9">
        <f t="shared" si="893"/>
        <v>22.619467105846514</v>
      </c>
      <c r="AC434" s="9">
        <f t="shared" si="894"/>
        <v>1.6578639905405763</v>
      </c>
      <c r="AD434" s="9">
        <f t="shared" si="895"/>
        <v>85.744465493806004</v>
      </c>
      <c r="AE434" s="9">
        <f t="shared" si="896"/>
        <v>0.43734601159428677</v>
      </c>
      <c r="AH434" s="3">
        <f t="shared" si="897"/>
        <v>56.932525852977925</v>
      </c>
      <c r="AI434" s="3">
        <f t="shared" si="898"/>
        <v>79.321789621294045</v>
      </c>
      <c r="AJ434" s="3">
        <v>75000</v>
      </c>
      <c r="AK434" s="3">
        <f t="shared" si="899"/>
        <v>37500000</v>
      </c>
    </row>
    <row r="435" spans="1:38" x14ac:dyDescent="0.2">
      <c r="A435" s="2">
        <v>167</v>
      </c>
      <c r="B435" s="20">
        <v>0.04</v>
      </c>
      <c r="C435" s="1">
        <v>0.75</v>
      </c>
      <c r="D435" s="1">
        <v>8</v>
      </c>
      <c r="E435" s="1">
        <f t="shared" si="900"/>
        <v>24</v>
      </c>
      <c r="F435" s="21">
        <f t="shared" si="880"/>
        <v>37500</v>
      </c>
      <c r="G435" s="3">
        <f t="shared" si="881"/>
        <v>75</v>
      </c>
      <c r="H435" s="3">
        <f t="shared" si="882"/>
        <v>500</v>
      </c>
      <c r="I435" s="29">
        <v>1.4590000000000001</v>
      </c>
      <c r="J435" s="29">
        <v>1.184E-2</v>
      </c>
      <c r="K435" s="26"/>
      <c r="L435" s="9">
        <f t="shared" si="858"/>
        <v>4.4317399640000003E-5</v>
      </c>
      <c r="M435" s="22">
        <f t="shared" si="859"/>
        <v>3.7699111843077522</v>
      </c>
      <c r="N435" s="9">
        <f t="shared" si="860"/>
        <v>7.2206402586665845</v>
      </c>
      <c r="O435" s="9">
        <f t="shared" si="861"/>
        <v>6.3661977236758132</v>
      </c>
      <c r="Q435" s="9">
        <f t="shared" si="883"/>
        <v>1.2566370614359172E-3</v>
      </c>
      <c r="R435" s="9">
        <f t="shared" si="884"/>
        <v>0.84823001646924412</v>
      </c>
      <c r="S435" s="9">
        <f t="shared" si="885"/>
        <v>4.2411500823462205E-4</v>
      </c>
      <c r="T435" s="9">
        <f t="shared" si="808"/>
        <v>0.3597470804197071</v>
      </c>
      <c r="U435" s="23">
        <f t="shared" si="886"/>
        <v>6.2707718468230222</v>
      </c>
      <c r="V435" s="9">
        <f t="shared" si="887"/>
        <v>49.502703761145099</v>
      </c>
      <c r="W435" s="9">
        <f t="shared" si="888"/>
        <v>0.4848220031738491</v>
      </c>
      <c r="X435" s="9">
        <f t="shared" si="889"/>
        <v>0.48132411453778473</v>
      </c>
      <c r="Y435" s="9">
        <f t="shared" si="890"/>
        <v>1884.9555921538761</v>
      </c>
      <c r="Z435" s="9">
        <f t="shared" si="891"/>
        <v>68.352259682683865</v>
      </c>
      <c r="AA435" s="9">
        <f t="shared" si="892"/>
        <v>0.35112226152312681</v>
      </c>
      <c r="AB435" s="9">
        <f t="shared" si="893"/>
        <v>22.619467105846514</v>
      </c>
      <c r="AC435" s="9">
        <f t="shared" si="894"/>
        <v>1.0610329539459689</v>
      </c>
      <c r="AD435" s="9">
        <f t="shared" si="895"/>
        <v>68.712006763103574</v>
      </c>
      <c r="AE435" s="9">
        <f t="shared" si="896"/>
        <v>0.34928393348696851</v>
      </c>
      <c r="AH435" s="3">
        <f t="shared" si="897"/>
        <v>56.932525852977925</v>
      </c>
      <c r="AI435" s="3">
        <f t="shared" si="898"/>
        <v>79.321789621294045</v>
      </c>
      <c r="AJ435" s="3">
        <v>75000</v>
      </c>
      <c r="AK435" s="3">
        <f t="shared" si="899"/>
        <v>37500000</v>
      </c>
    </row>
    <row r="436" spans="1:38" x14ac:dyDescent="0.2">
      <c r="A436" s="2">
        <v>168</v>
      </c>
      <c r="B436" s="20">
        <v>0.04</v>
      </c>
      <c r="C436" s="1">
        <v>0.75</v>
      </c>
      <c r="D436" s="1">
        <v>6</v>
      </c>
      <c r="E436" s="1">
        <f t="shared" si="900"/>
        <v>13.5</v>
      </c>
      <c r="F436" s="21">
        <f t="shared" si="880"/>
        <v>37500</v>
      </c>
      <c r="G436" s="3">
        <f t="shared" si="881"/>
        <v>75</v>
      </c>
      <c r="H436" s="3">
        <f t="shared" si="882"/>
        <v>500</v>
      </c>
      <c r="I436" s="29">
        <v>1.0760000000000001</v>
      </c>
      <c r="J436" s="29">
        <v>1.072E-2</v>
      </c>
      <c r="K436" s="26"/>
      <c r="L436" s="9">
        <f t="shared" si="858"/>
        <v>2.5065720800000004E-5</v>
      </c>
      <c r="M436" s="22">
        <f t="shared" si="859"/>
        <v>3.7699111843077522</v>
      </c>
      <c r="N436" s="9">
        <f t="shared" si="860"/>
        <v>7.1811220365942949</v>
      </c>
      <c r="O436" s="9">
        <f t="shared" si="861"/>
        <v>3.5809862195676447</v>
      </c>
      <c r="Q436" s="9">
        <f t="shared" si="883"/>
        <v>1.2566370614359172E-3</v>
      </c>
      <c r="R436" s="9">
        <f t="shared" si="884"/>
        <v>0.84823001646924412</v>
      </c>
      <c r="S436" s="9">
        <f t="shared" si="885"/>
        <v>4.2411500823462205E-4</v>
      </c>
      <c r="T436" s="9">
        <f t="shared" si="808"/>
        <v>0.3597470804197071</v>
      </c>
      <c r="U436" s="23">
        <f t="shared" si="886"/>
        <v>3.4855603427148547</v>
      </c>
      <c r="V436" s="9">
        <f t="shared" si="887"/>
        <v>36.507819908836282</v>
      </c>
      <c r="W436" s="9">
        <f t="shared" si="888"/>
        <v>0.3697837897116526</v>
      </c>
      <c r="X436" s="9">
        <f t="shared" si="889"/>
        <v>0.36617550607378546</v>
      </c>
      <c r="Y436" s="9">
        <f t="shared" si="890"/>
        <v>1884.9555921538761</v>
      </c>
      <c r="Z436" s="9">
        <f t="shared" si="891"/>
        <v>55.357375830375048</v>
      </c>
      <c r="AA436" s="9">
        <f t="shared" si="892"/>
        <v>0.24386994140340804</v>
      </c>
      <c r="AB436" s="9">
        <f t="shared" si="893"/>
        <v>22.619467105846514</v>
      </c>
      <c r="AC436" s="9">
        <f t="shared" si="894"/>
        <v>0.59683103659460746</v>
      </c>
      <c r="AD436" s="9">
        <f t="shared" si="895"/>
        <v>55.717122910794757</v>
      </c>
      <c r="AE436" s="9">
        <f t="shared" si="896"/>
        <v>0.24229535364943405</v>
      </c>
      <c r="AH436" s="3">
        <f t="shared" si="897"/>
        <v>56.932525852977925</v>
      </c>
      <c r="AI436" s="3">
        <f t="shared" si="898"/>
        <v>79.321789621294045</v>
      </c>
      <c r="AJ436" s="3">
        <v>75000</v>
      </c>
      <c r="AK436" s="3">
        <f t="shared" si="899"/>
        <v>37500000</v>
      </c>
    </row>
    <row r="437" spans="1:38" x14ac:dyDescent="0.2">
      <c r="A437" s="2">
        <v>169</v>
      </c>
      <c r="B437" s="20">
        <v>0.04</v>
      </c>
      <c r="C437" s="1">
        <v>0.75</v>
      </c>
      <c r="D437" s="1">
        <v>4</v>
      </c>
      <c r="E437" s="1">
        <f t="shared" si="900"/>
        <v>6</v>
      </c>
      <c r="F437" s="21">
        <f t="shared" si="880"/>
        <v>37500</v>
      </c>
      <c r="G437" s="3">
        <f t="shared" si="881"/>
        <v>75</v>
      </c>
      <c r="H437" s="3">
        <f t="shared" si="882"/>
        <v>500</v>
      </c>
      <c r="I437" s="29">
        <v>0.78100000000000003</v>
      </c>
      <c r="J437" s="29">
        <v>1.1259999999999999E-2</v>
      </c>
      <c r="K437" s="26"/>
      <c r="L437" s="9">
        <f t="shared" si="858"/>
        <v>1.0237404200000002E-5</v>
      </c>
      <c r="M437" s="22">
        <f t="shared" si="859"/>
        <v>3.7699111843077522</v>
      </c>
      <c r="N437" s="9">
        <f t="shared" si="860"/>
        <v>7.8144809403930715</v>
      </c>
      <c r="O437" s="9">
        <f t="shared" si="861"/>
        <v>1.5915494309189533</v>
      </c>
      <c r="Q437" s="9">
        <f t="shared" si="883"/>
        <v>1.2566370614359172E-3</v>
      </c>
      <c r="R437" s="9">
        <f t="shared" si="884"/>
        <v>0.84823001646924412</v>
      </c>
      <c r="S437" s="9">
        <f t="shared" si="885"/>
        <v>4.2411500823462205E-4</v>
      </c>
      <c r="T437" s="9">
        <f t="shared" si="808"/>
        <v>0.3597470804197071</v>
      </c>
      <c r="U437" s="23">
        <f t="shared" si="886"/>
        <v>1.4961235540661633</v>
      </c>
      <c r="V437" s="9">
        <f t="shared" si="887"/>
        <v>26.498705714499195</v>
      </c>
      <c r="W437" s="9">
        <f t="shared" si="888"/>
        <v>0.22642615321083412</v>
      </c>
      <c r="X437" s="9">
        <f t="shared" si="889"/>
        <v>0.22339335946913083</v>
      </c>
      <c r="Y437" s="9">
        <f t="shared" si="890"/>
        <v>1884.9555921538761</v>
      </c>
      <c r="Z437" s="9">
        <f t="shared" si="891"/>
        <v>45.348261636037961</v>
      </c>
      <c r="AA437" s="9">
        <f t="shared" si="892"/>
        <v>0.1323093715952243</v>
      </c>
      <c r="AB437" s="9">
        <f t="shared" si="893"/>
        <v>22.619467105846514</v>
      </c>
      <c r="AC437" s="9">
        <f t="shared" si="894"/>
        <v>0.26525823848649221</v>
      </c>
      <c r="AD437" s="9">
        <f t="shared" si="895"/>
        <v>45.70800871645767</v>
      </c>
      <c r="AE437" s="9">
        <f t="shared" si="896"/>
        <v>0.1312680243241407</v>
      </c>
      <c r="AH437" s="3">
        <f t="shared" si="897"/>
        <v>56.932525852977925</v>
      </c>
      <c r="AI437" s="3">
        <f t="shared" si="898"/>
        <v>79.321789621294045</v>
      </c>
      <c r="AJ437" s="3">
        <v>75000</v>
      </c>
      <c r="AK437" s="3">
        <f t="shared" si="899"/>
        <v>37500000</v>
      </c>
    </row>
    <row r="438" spans="1:38" x14ac:dyDescent="0.2">
      <c r="A438" s="2"/>
      <c r="B438" s="20"/>
      <c r="C438" s="1"/>
      <c r="D438" s="1"/>
      <c r="E438" s="1"/>
      <c r="F438" s="21"/>
      <c r="G438" s="3"/>
      <c r="H438" s="3"/>
      <c r="I438" s="29"/>
      <c r="J438" s="29"/>
      <c r="K438" s="26"/>
      <c r="L438" s="9"/>
      <c r="M438" s="22"/>
      <c r="N438" s="9"/>
      <c r="O438" s="9"/>
      <c r="Q438" s="9"/>
      <c r="R438" s="9"/>
      <c r="S438" s="9"/>
      <c r="T438" s="9"/>
      <c r="U438" s="23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H438" s="3"/>
      <c r="AI438" s="3"/>
      <c r="AJ438" s="3"/>
      <c r="AK438" s="3"/>
    </row>
    <row r="439" spans="1:38" x14ac:dyDescent="0.2">
      <c r="A439" s="2" t="s">
        <v>237</v>
      </c>
      <c r="B439" s="20">
        <v>0.04</v>
      </c>
      <c r="C439" s="1">
        <v>0.75</v>
      </c>
      <c r="D439" s="1">
        <v>20</v>
      </c>
      <c r="E439" s="1">
        <f>0.5*C439*D439^2</f>
        <v>150</v>
      </c>
      <c r="F439" s="21">
        <f t="shared" ref="F439:F446" si="901">AK439/1000</f>
        <v>37500</v>
      </c>
      <c r="G439" s="3">
        <f t="shared" ref="G439:G446" si="902">AJ439/1000</f>
        <v>75</v>
      </c>
      <c r="H439" s="3">
        <f t="shared" ref="H439:H446" si="903">AK439/AJ439</f>
        <v>500</v>
      </c>
      <c r="I439" s="29">
        <v>3.3860000000000001</v>
      </c>
      <c r="J439" s="29">
        <v>1.196E-2</v>
      </c>
      <c r="K439" s="26"/>
      <c r="L439" s="9">
        <f t="shared" ref="L439:L470" si="904">IF(E439&gt;0.866,0.00001450997+0.00005026548*(I439-0.866),"")</f>
        <v>1.4117897960000002E-4</v>
      </c>
      <c r="M439" s="22">
        <f t="shared" ref="M439:M470" si="905">IF(E439&gt;0,1000*PI()*G439*B439^3/4,"")</f>
        <v>3.7699111843077522</v>
      </c>
      <c r="N439" s="9">
        <f t="shared" ref="N439:N470" si="906">IF(E439&gt;0,E439/(L439*G439*1000),"")</f>
        <v>14.166414898780014</v>
      </c>
      <c r="O439" s="9">
        <f t="shared" ref="O439:O470" si="907">IF(E439&gt;0,E439/M439,"")</f>
        <v>39.78873577297383</v>
      </c>
      <c r="Q439" s="9">
        <f t="shared" ref="Q439:Q446" si="908">PI()*B439^2/4</f>
        <v>1.2566370614359172E-3</v>
      </c>
      <c r="R439" s="9">
        <f t="shared" ref="R439:R446" si="909">9*G439*Q439</f>
        <v>0.84823001646924412</v>
      </c>
      <c r="S439" s="9">
        <f t="shared" ref="S439:S446" si="910">0.75*R439/(F439*B439)</f>
        <v>4.2411500823462205E-4</v>
      </c>
      <c r="T439" s="9">
        <f t="shared" ref="T439:T446" si="911">R439*S439*1000</f>
        <v>0.3597470804197071</v>
      </c>
      <c r="U439" s="23">
        <f t="shared" ref="U439:U446" si="912">(E439-T439)/M439</f>
        <v>39.693309896121043</v>
      </c>
      <c r="V439" s="9">
        <f t="shared" ref="V439:V446" si="913">9*PI()*B439^3*I439*G439*1000/4</f>
        <v>114.88427343059446</v>
      </c>
      <c r="W439" s="9">
        <f t="shared" ref="W439:W446" si="914">E439/V439</f>
        <v>1.3056617369880497</v>
      </c>
      <c r="X439" s="9">
        <f t="shared" ref="X439:X446" si="915">E439/(V439+T439)</f>
        <v>1.3015859680603916</v>
      </c>
      <c r="Y439" s="9">
        <f t="shared" ref="Y439:Y446" si="916">1000*F439*PI()*B439^3/4</f>
        <v>1884.9555921538761</v>
      </c>
      <c r="Z439" s="9">
        <f t="shared" ref="Z439:Z446" si="917">V439+$AG$2*Y439</f>
        <v>133.73382935213323</v>
      </c>
      <c r="AA439" s="9">
        <f t="shared" ref="AA439:AA446" si="918">E439/Z439</f>
        <v>1.1216309345710611</v>
      </c>
      <c r="AB439" s="9">
        <f t="shared" ref="AB439:AB446" si="919">M439+$AG$2*Y439</f>
        <v>22.619467105846514</v>
      </c>
      <c r="AC439" s="9">
        <f t="shared" ref="AC439:AC446" si="920">E439/AB439</f>
        <v>6.6314559621623053</v>
      </c>
      <c r="AD439" s="9">
        <f t="shared" ref="AD439:AD446" si="921">V439+T439+$AG$2*Y439</f>
        <v>134.09357643255294</v>
      </c>
      <c r="AE439" s="9">
        <f t="shared" ref="AE439:AE446" si="922">E439/AD439</f>
        <v>1.1186218161273949</v>
      </c>
      <c r="AH439" s="3">
        <f t="shared" ref="AH439:AH446" si="923">IF(AK439&gt;0,(AK439*0.17287/2000)^0.5,"")</f>
        <v>56.932525852977925</v>
      </c>
      <c r="AI439" s="3">
        <f t="shared" ref="AI439:AI446" si="924">IF(AK439&gt;0,(AK439/2.98/2000)^0.5,"")</f>
        <v>79.321789621294045</v>
      </c>
      <c r="AJ439" s="3">
        <v>75000</v>
      </c>
      <c r="AK439" s="3">
        <f t="shared" si="899"/>
        <v>37500000</v>
      </c>
    </row>
    <row r="440" spans="1:38" x14ac:dyDescent="0.2">
      <c r="A440" s="2" t="s">
        <v>238</v>
      </c>
      <c r="B440" s="20">
        <v>0.04</v>
      </c>
      <c r="C440" s="1">
        <v>0.75</v>
      </c>
      <c r="D440" s="1">
        <v>18</v>
      </c>
      <c r="E440" s="1">
        <f t="shared" ref="E440:E446" si="925">0.5*C440*D440^2</f>
        <v>121.5</v>
      </c>
      <c r="F440" s="21">
        <f t="shared" si="901"/>
        <v>37500</v>
      </c>
      <c r="G440" s="3">
        <f t="shared" si="902"/>
        <v>75</v>
      </c>
      <c r="H440" s="3">
        <f t="shared" si="903"/>
        <v>500</v>
      </c>
      <c r="I440" s="29">
        <v>2.9220000000000002</v>
      </c>
      <c r="J440" s="29">
        <v>1.15E-2</v>
      </c>
      <c r="K440" s="26"/>
      <c r="L440" s="9">
        <f t="shared" si="904"/>
        <v>1.1785579687999999E-4</v>
      </c>
      <c r="M440" s="22">
        <f t="shared" si="905"/>
        <v>3.7699111843077522</v>
      </c>
      <c r="N440" s="9">
        <f t="shared" si="906"/>
        <v>13.745611526003032</v>
      </c>
      <c r="O440" s="9">
        <f t="shared" si="907"/>
        <v>32.228875976108803</v>
      </c>
      <c r="Q440" s="9">
        <f t="shared" si="908"/>
        <v>1.2566370614359172E-3</v>
      </c>
      <c r="R440" s="9">
        <f t="shared" si="909"/>
        <v>0.84823001646924412</v>
      </c>
      <c r="S440" s="9">
        <f t="shared" si="910"/>
        <v>4.2411500823462205E-4</v>
      </c>
      <c r="T440" s="9">
        <f t="shared" si="911"/>
        <v>0.3597470804197071</v>
      </c>
      <c r="U440" s="23">
        <f t="shared" si="912"/>
        <v>32.133450099256009</v>
      </c>
      <c r="V440" s="9">
        <f t="shared" si="913"/>
        <v>99.141124324925272</v>
      </c>
      <c r="W440" s="9">
        <f t="shared" si="914"/>
        <v>1.2255257424940604</v>
      </c>
      <c r="X440" s="9">
        <f t="shared" si="915"/>
        <v>1.2210948334817626</v>
      </c>
      <c r="Y440" s="9">
        <f t="shared" si="916"/>
        <v>1884.9555921538761</v>
      </c>
      <c r="Z440" s="9">
        <f t="shared" si="917"/>
        <v>117.99068024646404</v>
      </c>
      <c r="AA440" s="9">
        <f t="shared" si="918"/>
        <v>1.0297423469905043</v>
      </c>
      <c r="AB440" s="9">
        <f t="shared" si="919"/>
        <v>22.619467105846514</v>
      </c>
      <c r="AC440" s="9">
        <f t="shared" si="920"/>
        <v>5.3714793293514669</v>
      </c>
      <c r="AD440" s="9">
        <f t="shared" si="921"/>
        <v>118.35042732688375</v>
      </c>
      <c r="AE440" s="9">
        <f t="shared" si="922"/>
        <v>1.0266122627881784</v>
      </c>
      <c r="AH440" s="3">
        <f t="shared" si="923"/>
        <v>56.932525852977925</v>
      </c>
      <c r="AI440" s="3">
        <f t="shared" si="924"/>
        <v>79.321789621294045</v>
      </c>
      <c r="AJ440" s="3">
        <v>75000</v>
      </c>
      <c r="AK440" s="3">
        <f t="shared" si="899"/>
        <v>37500000</v>
      </c>
    </row>
    <row r="441" spans="1:38" x14ac:dyDescent="0.2">
      <c r="A441" s="2" t="s">
        <v>239</v>
      </c>
      <c r="B441" s="20">
        <v>0.04</v>
      </c>
      <c r="C441" s="1">
        <v>0.75</v>
      </c>
      <c r="D441" s="1">
        <v>16</v>
      </c>
      <c r="E441" s="1">
        <f t="shared" si="925"/>
        <v>96</v>
      </c>
      <c r="F441" s="21">
        <f t="shared" si="901"/>
        <v>37500</v>
      </c>
      <c r="G441" s="3">
        <f t="shared" si="902"/>
        <v>75</v>
      </c>
      <c r="H441" s="3">
        <f t="shared" si="903"/>
        <v>500</v>
      </c>
      <c r="I441" s="29">
        <v>2.496</v>
      </c>
      <c r="J441" s="29">
        <v>1.09E-2</v>
      </c>
      <c r="K441" s="26"/>
      <c r="L441" s="9">
        <f t="shared" si="904"/>
        <v>9.6442702400000003E-5</v>
      </c>
      <c r="M441" s="22">
        <f t="shared" si="905"/>
        <v>3.7699111843077522</v>
      </c>
      <c r="N441" s="9">
        <f t="shared" si="906"/>
        <v>13.272129131047659</v>
      </c>
      <c r="O441" s="9">
        <f t="shared" si="907"/>
        <v>25.464790894703253</v>
      </c>
      <c r="Q441" s="9">
        <f t="shared" si="908"/>
        <v>1.2566370614359172E-3</v>
      </c>
      <c r="R441" s="9">
        <f t="shared" si="909"/>
        <v>0.84823001646924412</v>
      </c>
      <c r="S441" s="9">
        <f t="shared" si="910"/>
        <v>4.2411500823462205E-4</v>
      </c>
      <c r="T441" s="9">
        <f t="shared" si="911"/>
        <v>0.3597470804197071</v>
      </c>
      <c r="U441" s="23">
        <f t="shared" si="912"/>
        <v>25.369365017850463</v>
      </c>
      <c r="V441" s="9">
        <f t="shared" si="913"/>
        <v>84.687284844289366</v>
      </c>
      <c r="W441" s="9">
        <f t="shared" si="914"/>
        <v>1.1335822157542399</v>
      </c>
      <c r="X441" s="9">
        <f t="shared" si="915"/>
        <v>1.1287871878349316</v>
      </c>
      <c r="Y441" s="9">
        <f t="shared" si="916"/>
        <v>1884.9555921538761</v>
      </c>
      <c r="Z441" s="9">
        <f t="shared" si="917"/>
        <v>103.53684076582813</v>
      </c>
      <c r="AA441" s="9">
        <f t="shared" si="918"/>
        <v>0.92720619336962007</v>
      </c>
      <c r="AB441" s="9">
        <f t="shared" si="919"/>
        <v>22.619467105846514</v>
      </c>
      <c r="AC441" s="9">
        <f t="shared" si="920"/>
        <v>4.2441318157838754</v>
      </c>
      <c r="AD441" s="9">
        <f t="shared" si="921"/>
        <v>103.89658784624784</v>
      </c>
      <c r="AE441" s="9">
        <f t="shared" si="922"/>
        <v>0.92399569600944287</v>
      </c>
      <c r="AH441" s="3">
        <f t="shared" si="923"/>
        <v>56.932525852977925</v>
      </c>
      <c r="AI441" s="3">
        <f t="shared" si="924"/>
        <v>79.321789621294045</v>
      </c>
      <c r="AJ441" s="3">
        <v>75000</v>
      </c>
      <c r="AK441" s="3">
        <f t="shared" si="899"/>
        <v>37500000</v>
      </c>
    </row>
    <row r="442" spans="1:38" x14ac:dyDescent="0.2">
      <c r="A442" s="2" t="s">
        <v>240</v>
      </c>
      <c r="B442" s="20">
        <v>0.04</v>
      </c>
      <c r="C442" s="1">
        <v>0.75</v>
      </c>
      <c r="D442" s="1">
        <v>14</v>
      </c>
      <c r="E442" s="1">
        <f t="shared" si="925"/>
        <v>73.5</v>
      </c>
      <c r="F442" s="21">
        <f t="shared" si="901"/>
        <v>37500</v>
      </c>
      <c r="G442" s="3">
        <f t="shared" si="902"/>
        <v>75</v>
      </c>
      <c r="H442" s="3">
        <f t="shared" si="903"/>
        <v>500</v>
      </c>
      <c r="I442" s="29">
        <v>2.0880000000000001</v>
      </c>
      <c r="J442" s="29">
        <v>1.038E-2</v>
      </c>
      <c r="K442" s="26"/>
      <c r="L442" s="9">
        <f t="shared" si="904"/>
        <v>7.5934386559999988E-5</v>
      </c>
      <c r="M442" s="22">
        <f t="shared" si="905"/>
        <v>3.7699111843077522</v>
      </c>
      <c r="N442" s="9">
        <f t="shared" si="906"/>
        <v>12.905878935699933</v>
      </c>
      <c r="O442" s="9">
        <f t="shared" si="907"/>
        <v>19.496480528757179</v>
      </c>
      <c r="Q442" s="9">
        <f t="shared" si="908"/>
        <v>1.2566370614359172E-3</v>
      </c>
      <c r="R442" s="9">
        <f t="shared" si="909"/>
        <v>0.84823001646924412</v>
      </c>
      <c r="S442" s="9">
        <f t="shared" si="910"/>
        <v>4.2411500823462205E-4</v>
      </c>
      <c r="T442" s="9">
        <f t="shared" si="911"/>
        <v>0.3597470804197071</v>
      </c>
      <c r="U442" s="23">
        <f t="shared" si="912"/>
        <v>19.401054651904385</v>
      </c>
      <c r="V442" s="9">
        <f t="shared" si="913"/>
        <v>70.84417097551129</v>
      </c>
      <c r="W442" s="9">
        <f t="shared" si="914"/>
        <v>1.0374883210279466</v>
      </c>
      <c r="X442" s="9">
        <f t="shared" si="915"/>
        <v>1.0322465674187398</v>
      </c>
      <c r="Y442" s="9">
        <f t="shared" si="916"/>
        <v>1884.9555921538761</v>
      </c>
      <c r="Z442" s="9">
        <f t="shared" si="917"/>
        <v>89.693726897050055</v>
      </c>
      <c r="AA442" s="9">
        <f t="shared" si="918"/>
        <v>0.81945530130956512</v>
      </c>
      <c r="AB442" s="9">
        <f t="shared" si="919"/>
        <v>22.619467105846514</v>
      </c>
      <c r="AC442" s="9">
        <f t="shared" si="920"/>
        <v>3.2494134214595296</v>
      </c>
      <c r="AD442" s="9">
        <f t="shared" si="921"/>
        <v>90.053473977469764</v>
      </c>
      <c r="AE442" s="9">
        <f t="shared" si="922"/>
        <v>0.81618172796297417</v>
      </c>
      <c r="AH442" s="3">
        <f t="shared" si="923"/>
        <v>56.932525852977925</v>
      </c>
      <c r="AI442" s="3">
        <f t="shared" si="924"/>
        <v>79.321789621294045</v>
      </c>
      <c r="AJ442" s="3">
        <v>75000</v>
      </c>
      <c r="AK442" s="3">
        <f t="shared" si="899"/>
        <v>37500000</v>
      </c>
    </row>
    <row r="443" spans="1:38" x14ac:dyDescent="0.2">
      <c r="A443" s="2" t="s">
        <v>241</v>
      </c>
      <c r="B443" s="20">
        <v>0.04</v>
      </c>
      <c r="C443" s="1">
        <v>0.75</v>
      </c>
      <c r="D443" s="1">
        <v>12</v>
      </c>
      <c r="E443" s="1">
        <f t="shared" si="925"/>
        <v>54</v>
      </c>
      <c r="F443" s="21">
        <f t="shared" si="901"/>
        <v>37500</v>
      </c>
      <c r="G443" s="3">
        <f t="shared" si="902"/>
        <v>75</v>
      </c>
      <c r="H443" s="3">
        <f t="shared" si="903"/>
        <v>500</v>
      </c>
      <c r="I443" s="29">
        <v>1.7090000000000001</v>
      </c>
      <c r="J443" s="29">
        <v>9.7599999999999996E-3</v>
      </c>
      <c r="K443" s="26"/>
      <c r="L443" s="9">
        <f t="shared" si="904"/>
        <v>5.6883769640000003E-5</v>
      </c>
      <c r="M443" s="22">
        <f t="shared" si="905"/>
        <v>3.7699111843077522</v>
      </c>
      <c r="N443" s="9">
        <f t="shared" si="906"/>
        <v>12.657388997892722</v>
      </c>
      <c r="O443" s="9">
        <f t="shared" si="907"/>
        <v>14.323944878270579</v>
      </c>
      <c r="Q443" s="9">
        <f t="shared" si="908"/>
        <v>1.2566370614359172E-3</v>
      </c>
      <c r="R443" s="9">
        <f t="shared" si="909"/>
        <v>0.84823001646924412</v>
      </c>
      <c r="S443" s="9">
        <f t="shared" si="910"/>
        <v>4.2411500823462205E-4</v>
      </c>
      <c r="T443" s="9">
        <f t="shared" si="911"/>
        <v>0.3597470804197071</v>
      </c>
      <c r="U443" s="23">
        <f t="shared" si="912"/>
        <v>14.228519001417789</v>
      </c>
      <c r="V443" s="9">
        <f t="shared" si="913"/>
        <v>57.985003925837546</v>
      </c>
      <c r="W443" s="9">
        <f t="shared" si="914"/>
        <v>0.93127526677527972</v>
      </c>
      <c r="X443" s="9">
        <f t="shared" si="915"/>
        <v>0.92553312969334123</v>
      </c>
      <c r="Y443" s="9">
        <f t="shared" si="916"/>
        <v>1884.9555921538761</v>
      </c>
      <c r="Z443" s="9">
        <f t="shared" si="917"/>
        <v>76.834559847376312</v>
      </c>
      <c r="AA443" s="9">
        <f t="shared" si="918"/>
        <v>0.70280873746482397</v>
      </c>
      <c r="AB443" s="9">
        <f t="shared" si="919"/>
        <v>22.619467105846514</v>
      </c>
      <c r="AC443" s="9">
        <f t="shared" si="920"/>
        <v>2.3873241463784298</v>
      </c>
      <c r="AD443" s="9">
        <f t="shared" si="921"/>
        <v>77.194306927796021</v>
      </c>
      <c r="AE443" s="9">
        <f t="shared" si="922"/>
        <v>0.69953345200066497</v>
      </c>
      <c r="AH443" s="3">
        <f t="shared" si="923"/>
        <v>56.932525852977925</v>
      </c>
      <c r="AI443" s="3">
        <f t="shared" si="924"/>
        <v>79.321789621294045</v>
      </c>
      <c r="AJ443" s="3">
        <v>75000</v>
      </c>
      <c r="AK443" s="3">
        <f t="shared" si="899"/>
        <v>37500000</v>
      </c>
    </row>
    <row r="444" spans="1:38" x14ac:dyDescent="0.2">
      <c r="A444" s="2" t="s">
        <v>242</v>
      </c>
      <c r="B444" s="20">
        <v>0.04</v>
      </c>
      <c r="C444" s="1">
        <v>0.75</v>
      </c>
      <c r="D444" s="1">
        <v>10</v>
      </c>
      <c r="E444" s="1">
        <f t="shared" si="925"/>
        <v>37.5</v>
      </c>
      <c r="F444" s="21">
        <f t="shared" si="901"/>
        <v>37500</v>
      </c>
      <c r="G444" s="3">
        <f t="shared" si="902"/>
        <v>75</v>
      </c>
      <c r="H444" s="3">
        <f t="shared" si="903"/>
        <v>500</v>
      </c>
      <c r="I444" s="29">
        <v>1.357</v>
      </c>
      <c r="J444" s="29">
        <v>8.9800000000000001E-3</v>
      </c>
      <c r="K444" s="26"/>
      <c r="L444" s="9">
        <f t="shared" si="904"/>
        <v>3.9190320679999999E-5</v>
      </c>
      <c r="M444" s="22">
        <f t="shared" si="905"/>
        <v>3.7699111843077522</v>
      </c>
      <c r="N444" s="9">
        <f t="shared" si="906"/>
        <v>12.758252326706913</v>
      </c>
      <c r="O444" s="9">
        <f t="shared" si="907"/>
        <v>9.9471839432434574</v>
      </c>
      <c r="Q444" s="9">
        <f t="shared" si="908"/>
        <v>1.2566370614359172E-3</v>
      </c>
      <c r="R444" s="9">
        <f t="shared" si="909"/>
        <v>0.84823001646924412</v>
      </c>
      <c r="S444" s="9">
        <f t="shared" si="910"/>
        <v>4.2411500823462205E-4</v>
      </c>
      <c r="T444" s="9">
        <f t="shared" si="911"/>
        <v>0.3597470804197071</v>
      </c>
      <c r="U444" s="23">
        <f t="shared" si="912"/>
        <v>9.8517580663906674</v>
      </c>
      <c r="V444" s="9">
        <f t="shared" si="913"/>
        <v>46.041925293950584</v>
      </c>
      <c r="W444" s="9">
        <f t="shared" si="914"/>
        <v>0.81447506290374649</v>
      </c>
      <c r="X444" s="9">
        <f t="shared" si="915"/>
        <v>0.80816052700533525</v>
      </c>
      <c r="Y444" s="9">
        <f t="shared" si="916"/>
        <v>1884.9555921538761</v>
      </c>
      <c r="Z444" s="9">
        <f t="shared" si="917"/>
        <v>64.89148121548935</v>
      </c>
      <c r="AA444" s="9">
        <f t="shared" si="918"/>
        <v>0.57788787214567228</v>
      </c>
      <c r="AB444" s="9">
        <f t="shared" si="919"/>
        <v>22.619467105846514</v>
      </c>
      <c r="AC444" s="9">
        <f t="shared" si="920"/>
        <v>1.6578639905405763</v>
      </c>
      <c r="AD444" s="9">
        <f t="shared" si="921"/>
        <v>65.251228295909058</v>
      </c>
      <c r="AE444" s="9">
        <f t="shared" si="922"/>
        <v>0.57470182522757307</v>
      </c>
      <c r="AH444" s="3">
        <f t="shared" si="923"/>
        <v>56.932525852977925</v>
      </c>
      <c r="AI444" s="3">
        <f t="shared" si="924"/>
        <v>79.321789621294045</v>
      </c>
      <c r="AJ444" s="3">
        <v>75000</v>
      </c>
      <c r="AK444" s="3">
        <f t="shared" si="899"/>
        <v>37500000</v>
      </c>
    </row>
    <row r="445" spans="1:38" x14ac:dyDescent="0.2">
      <c r="A445" s="2" t="s">
        <v>243</v>
      </c>
      <c r="B445" s="20">
        <v>0.04</v>
      </c>
      <c r="C445" s="1">
        <v>0.75</v>
      </c>
      <c r="D445" s="1">
        <v>8</v>
      </c>
      <c r="E445" s="1">
        <f t="shared" si="925"/>
        <v>24</v>
      </c>
      <c r="F445" s="21">
        <f t="shared" si="901"/>
        <v>37500</v>
      </c>
      <c r="G445" s="3">
        <f t="shared" si="902"/>
        <v>75</v>
      </c>
      <c r="H445" s="3">
        <f t="shared" si="903"/>
        <v>500</v>
      </c>
      <c r="I445" s="29">
        <v>1.0820000000000001</v>
      </c>
      <c r="J445" s="29">
        <v>8.1200000000000005E-3</v>
      </c>
      <c r="K445" s="26"/>
      <c r="L445" s="9">
        <f t="shared" si="904"/>
        <v>2.5367313680000004E-5</v>
      </c>
      <c r="M445" s="22">
        <f t="shared" si="905"/>
        <v>3.7699111843077522</v>
      </c>
      <c r="N445" s="9">
        <f t="shared" si="906"/>
        <v>12.614658534076201</v>
      </c>
      <c r="O445" s="9">
        <f t="shared" si="907"/>
        <v>6.3661977236758132</v>
      </c>
      <c r="Q445" s="9">
        <f t="shared" si="908"/>
        <v>1.2566370614359172E-3</v>
      </c>
      <c r="R445" s="9">
        <f t="shared" si="909"/>
        <v>0.84823001646924412</v>
      </c>
      <c r="S445" s="9">
        <f t="shared" si="910"/>
        <v>4.2411500823462205E-4</v>
      </c>
      <c r="T445" s="9">
        <f t="shared" si="911"/>
        <v>0.3597470804197071</v>
      </c>
      <c r="U445" s="23">
        <f t="shared" si="912"/>
        <v>6.2707718468230222</v>
      </c>
      <c r="V445" s="9">
        <f t="shared" si="913"/>
        <v>36.711395112788907</v>
      </c>
      <c r="W445" s="9">
        <f t="shared" si="914"/>
        <v>0.65374796915956157</v>
      </c>
      <c r="X445" s="9">
        <f t="shared" si="915"/>
        <v>0.64740384515038674</v>
      </c>
      <c r="Y445" s="9">
        <f t="shared" si="916"/>
        <v>1884.9555921538761</v>
      </c>
      <c r="Z445" s="9">
        <f t="shared" si="917"/>
        <v>55.560951034327672</v>
      </c>
      <c r="AA445" s="9">
        <f t="shared" si="918"/>
        <v>0.43195804883130756</v>
      </c>
      <c r="AB445" s="9">
        <f t="shared" si="919"/>
        <v>22.619467105846514</v>
      </c>
      <c r="AC445" s="9">
        <f t="shared" si="920"/>
        <v>1.0610329539459689</v>
      </c>
      <c r="AD445" s="9">
        <f t="shared" si="921"/>
        <v>55.920698114747381</v>
      </c>
      <c r="AE445" s="9">
        <f t="shared" si="922"/>
        <v>0.42917919141053662</v>
      </c>
      <c r="AH445" s="3">
        <f t="shared" si="923"/>
        <v>56.932525852977925</v>
      </c>
      <c r="AI445" s="3">
        <f t="shared" si="924"/>
        <v>79.321789621294045</v>
      </c>
      <c r="AJ445" s="3">
        <v>75000</v>
      </c>
      <c r="AK445" s="3">
        <f t="shared" si="899"/>
        <v>37500000</v>
      </c>
    </row>
    <row r="446" spans="1:38" x14ac:dyDescent="0.2">
      <c r="A446" s="2" t="s">
        <v>244</v>
      </c>
      <c r="B446" s="20">
        <v>0.04</v>
      </c>
      <c r="C446" s="1">
        <v>0.75</v>
      </c>
      <c r="D446" s="1">
        <v>6</v>
      </c>
      <c r="E446" s="1">
        <f t="shared" si="925"/>
        <v>13.5</v>
      </c>
      <c r="F446" s="21">
        <f t="shared" si="901"/>
        <v>37500</v>
      </c>
      <c r="G446" s="3">
        <f t="shared" si="902"/>
        <v>75</v>
      </c>
      <c r="H446" s="3">
        <f t="shared" si="903"/>
        <v>500</v>
      </c>
      <c r="I446" s="29">
        <v>0.85499999999999998</v>
      </c>
      <c r="J446" s="29">
        <v>8.26E-3</v>
      </c>
      <c r="K446" s="26"/>
      <c r="L446" s="9">
        <f t="shared" si="904"/>
        <v>1.3957049719999999E-5</v>
      </c>
      <c r="M446" s="22">
        <f t="shared" si="905"/>
        <v>3.7699111843077522</v>
      </c>
      <c r="N446" s="9">
        <f t="shared" si="906"/>
        <v>12.89670837398149</v>
      </c>
      <c r="O446" s="9">
        <f t="shared" si="907"/>
        <v>3.5809862195676447</v>
      </c>
      <c r="Q446" s="9">
        <f t="shared" si="908"/>
        <v>1.2566370614359172E-3</v>
      </c>
      <c r="R446" s="9">
        <f t="shared" si="909"/>
        <v>0.84823001646924412</v>
      </c>
      <c r="S446" s="9">
        <f t="shared" si="910"/>
        <v>4.2411500823462205E-4</v>
      </c>
      <c r="T446" s="9">
        <f t="shared" si="911"/>
        <v>0.3597470804197071</v>
      </c>
      <c r="U446" s="23">
        <f t="shared" si="912"/>
        <v>3.4855603427148547</v>
      </c>
      <c r="V446" s="9">
        <f t="shared" si="913"/>
        <v>29.009466563248154</v>
      </c>
      <c r="W446" s="9">
        <f t="shared" si="914"/>
        <v>0.46536533067805647</v>
      </c>
      <c r="X446" s="9">
        <f t="shared" si="915"/>
        <v>0.45966501397665654</v>
      </c>
      <c r="Y446" s="9">
        <f t="shared" si="916"/>
        <v>1884.9555921538761</v>
      </c>
      <c r="Z446" s="9">
        <f t="shared" si="917"/>
        <v>47.859022484786919</v>
      </c>
      <c r="AA446" s="9">
        <f t="shared" si="918"/>
        <v>0.28207847338067304</v>
      </c>
      <c r="AB446" s="9">
        <f t="shared" si="919"/>
        <v>22.619467105846514</v>
      </c>
      <c r="AC446" s="9">
        <f t="shared" si="920"/>
        <v>0.59683103659460746</v>
      </c>
      <c r="AD446" s="9">
        <f t="shared" si="921"/>
        <v>48.218769565206628</v>
      </c>
      <c r="AE446" s="9">
        <f t="shared" si="922"/>
        <v>0.27997396287235909</v>
      </c>
      <c r="AH446" s="3">
        <f t="shared" si="923"/>
        <v>56.932525852977925</v>
      </c>
      <c r="AI446" s="3">
        <f t="shared" si="924"/>
        <v>79.321789621294045</v>
      </c>
      <c r="AJ446" s="3">
        <v>75000</v>
      </c>
      <c r="AK446" s="3">
        <f t="shared" si="899"/>
        <v>37500000</v>
      </c>
    </row>
    <row r="447" spans="1:38" x14ac:dyDescent="0.2">
      <c r="A447" s="6"/>
      <c r="B447" s="6"/>
      <c r="C447" s="6"/>
      <c r="D447" s="6"/>
      <c r="E447" s="6"/>
      <c r="F447" s="6"/>
      <c r="G447" s="6"/>
      <c r="H447" s="6"/>
      <c r="I447" s="29"/>
      <c r="L447" s="9" t="str">
        <f t="shared" si="904"/>
        <v/>
      </c>
      <c r="M447" s="22" t="str">
        <f t="shared" si="905"/>
        <v/>
      </c>
      <c r="N447" s="9" t="str">
        <f t="shared" si="906"/>
        <v/>
      </c>
      <c r="O447" s="9" t="str">
        <f t="shared" si="907"/>
        <v/>
      </c>
      <c r="Q447" s="9"/>
      <c r="R447" s="9"/>
      <c r="S447" s="9"/>
      <c r="T447" s="9"/>
      <c r="U447" s="23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I447" s="9"/>
      <c r="AJ447" s="3"/>
      <c r="AK447" s="3"/>
      <c r="AL447" s="9"/>
    </row>
    <row r="448" spans="1:38" x14ac:dyDescent="0.2">
      <c r="A448" s="6" t="s">
        <v>29</v>
      </c>
      <c r="B448" s="6" t="s">
        <v>19</v>
      </c>
      <c r="C448" s="6" t="s">
        <v>20</v>
      </c>
      <c r="D448" s="6" t="s">
        <v>1</v>
      </c>
      <c r="E448" s="6"/>
      <c r="F448" s="6" t="s">
        <v>26</v>
      </c>
      <c r="G448" s="6" t="s">
        <v>4</v>
      </c>
      <c r="H448" s="6" t="s">
        <v>15</v>
      </c>
      <c r="I448" s="29" t="s">
        <v>5</v>
      </c>
      <c r="L448" s="9" t="str">
        <f t="shared" si="904"/>
        <v/>
      </c>
      <c r="M448" s="22" t="str">
        <f t="shared" si="905"/>
        <v/>
      </c>
      <c r="N448" s="9" t="str">
        <f t="shared" si="906"/>
        <v/>
      </c>
      <c r="O448" s="9" t="str">
        <f t="shared" si="907"/>
        <v/>
      </c>
      <c r="Q448" s="9"/>
      <c r="R448" s="9"/>
      <c r="S448" s="9"/>
      <c r="T448" s="9"/>
      <c r="U448" s="23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I448" s="9"/>
      <c r="AJ448" s="3"/>
      <c r="AK448" s="3"/>
      <c r="AL448" s="9"/>
    </row>
    <row r="449" spans="1:38" x14ac:dyDescent="0.2">
      <c r="A449" s="6"/>
      <c r="B449" s="6"/>
      <c r="C449" s="6"/>
      <c r="D449" s="6"/>
      <c r="E449" s="6"/>
      <c r="F449" s="11" t="s">
        <v>18</v>
      </c>
      <c r="G449" s="6"/>
      <c r="H449" s="6"/>
      <c r="I449" s="29"/>
      <c r="L449" s="9" t="str">
        <f t="shared" si="904"/>
        <v/>
      </c>
      <c r="M449" s="22" t="str">
        <f t="shared" si="905"/>
        <v/>
      </c>
      <c r="N449" s="9" t="str">
        <f t="shared" si="906"/>
        <v/>
      </c>
      <c r="O449" s="9" t="str">
        <f t="shared" si="907"/>
        <v/>
      </c>
      <c r="Q449" s="9"/>
      <c r="R449" s="9"/>
      <c r="S449" s="9"/>
      <c r="T449" s="9"/>
      <c r="U449" s="23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I449" s="9"/>
      <c r="AJ449" s="3"/>
      <c r="AK449" s="3"/>
      <c r="AL449" s="9"/>
    </row>
    <row r="450" spans="1:38" x14ac:dyDescent="0.2">
      <c r="A450" s="2" t="s">
        <v>41</v>
      </c>
      <c r="B450" s="20">
        <v>0.04</v>
      </c>
      <c r="C450" s="1">
        <v>1</v>
      </c>
      <c r="D450" s="1">
        <v>20</v>
      </c>
      <c r="E450" s="1">
        <f>0.5*C450*D450^2</f>
        <v>200</v>
      </c>
      <c r="F450" s="21">
        <f t="shared" ref="F450:F458" si="926">AK450/1000</f>
        <v>25000</v>
      </c>
      <c r="G450" s="3">
        <f t="shared" ref="G450:G458" si="927">AJ450/1000</f>
        <v>50</v>
      </c>
      <c r="H450" s="3">
        <f t="shared" ref="H450:H458" si="928">AK450/AJ450</f>
        <v>500</v>
      </c>
      <c r="I450" s="29">
        <v>8.5050000000000008</v>
      </c>
      <c r="J450" s="29">
        <v>3.1719999999999998E-2</v>
      </c>
      <c r="K450" s="26"/>
      <c r="L450" s="9">
        <f t="shared" si="904"/>
        <v>3.9848797172000003E-4</v>
      </c>
      <c r="M450" s="22">
        <f t="shared" si="905"/>
        <v>2.5132741228718349</v>
      </c>
      <c r="N450" s="9">
        <f t="shared" si="906"/>
        <v>10.037944138526278</v>
      </c>
      <c r="O450" s="9">
        <f t="shared" si="907"/>
        <v>79.57747154594766</v>
      </c>
      <c r="Q450" s="9">
        <f t="shared" ref="Q450:Q458" si="929">PI()*B450^2/4</f>
        <v>1.2566370614359172E-3</v>
      </c>
      <c r="R450" s="9">
        <f t="shared" ref="R450:R458" si="930">9*G450*Q450</f>
        <v>0.56548667764616278</v>
      </c>
      <c r="S450" s="9">
        <f t="shared" ref="S450:S458" si="931">0.75*R450/(F450*B450)</f>
        <v>4.2411500823462211E-4</v>
      </c>
      <c r="T450" s="9">
        <f t="shared" si="808"/>
        <v>0.23983138694647141</v>
      </c>
      <c r="U450" s="23">
        <f t="shared" ref="U450:U458" si="932">(E450-T450)/M450</f>
        <v>79.482045669094873</v>
      </c>
      <c r="V450" s="9">
        <f t="shared" ref="V450:V458" si="933">9*PI()*B450^3*I450*G450*1000/4</f>
        <v>192.37856773522464</v>
      </c>
      <c r="W450" s="9">
        <f t="shared" ref="W450:W458" si="934">E450/V450</f>
        <v>1.0396168468998321</v>
      </c>
      <c r="X450" s="9">
        <f t="shared" ref="X450:X458" si="935">E450/(V450+T450)</f>
        <v>1.0383224079914972</v>
      </c>
      <c r="Y450" s="9">
        <f t="shared" ref="Y450:Y458" si="936">1000*F450*PI()*B450^3/4</f>
        <v>1256.6370614359173</v>
      </c>
      <c r="Z450" s="9">
        <f t="shared" ref="Z450:Z458" si="937">V450+$AG$2*Y450</f>
        <v>204.94493834958382</v>
      </c>
      <c r="AA450" s="9">
        <f t="shared" ref="AA450:AA458" si="938">E450/Z450</f>
        <v>0.9758718688570438</v>
      </c>
      <c r="AB450" s="9">
        <f t="shared" ref="AB450:AB458" si="939">M450+$AG$2*Y450</f>
        <v>15.079644737231007</v>
      </c>
      <c r="AC450" s="9">
        <f t="shared" ref="AC450:AC458" si="940">E450/AB450</f>
        <v>13.262911924324612</v>
      </c>
      <c r="AD450" s="9">
        <f t="shared" ref="AD450:AD458" si="941">V450+T450+$AG$2*Y450</f>
        <v>205.18476973653026</v>
      </c>
      <c r="AE450" s="9">
        <f t="shared" ref="AE450:AE458" si="942">E450/AD450</f>
        <v>0.97473121546405317</v>
      </c>
      <c r="AH450" s="3">
        <f t="shared" ref="AH450:AH458" si="943">IF(AK450&gt;0,(AK450*0.17287/2000)^0.5,"")</f>
        <v>46.485212702535847</v>
      </c>
      <c r="AI450" s="3">
        <f t="shared" ref="AI450:AI458" si="944">IF(AK450&gt;0,(AK450/2.98/2000)^0.5,"")</f>
        <v>64.765970018854972</v>
      </c>
      <c r="AJ450" s="3">
        <v>50000</v>
      </c>
      <c r="AK450" s="3">
        <f t="shared" ref="AK450:AK458" si="945">IF(AJ450&gt;0,500*AJ450,"")</f>
        <v>25000000</v>
      </c>
    </row>
    <row r="451" spans="1:38" x14ac:dyDescent="0.2">
      <c r="A451" s="2" t="s">
        <v>42</v>
      </c>
      <c r="B451" s="20">
        <v>0.04</v>
      </c>
      <c r="C451" s="1">
        <v>1</v>
      </c>
      <c r="D451" s="1">
        <v>18</v>
      </c>
      <c r="E451" s="1">
        <f t="shared" ref="E451:E458" si="946">0.5*C451*D451^2</f>
        <v>162</v>
      </c>
      <c r="F451" s="21">
        <f t="shared" si="926"/>
        <v>25000</v>
      </c>
      <c r="G451" s="3">
        <f t="shared" si="927"/>
        <v>50</v>
      </c>
      <c r="H451" s="3">
        <f t="shared" si="928"/>
        <v>500</v>
      </c>
      <c r="I451" s="29">
        <v>7.1050000000000004</v>
      </c>
      <c r="J451" s="29">
        <v>2.9159999999999998E-2</v>
      </c>
      <c r="K451" s="26"/>
      <c r="L451" s="9">
        <f t="shared" si="904"/>
        <v>3.2811629972E-4</v>
      </c>
      <c r="M451" s="22">
        <f t="shared" si="905"/>
        <v>2.5132741228718349</v>
      </c>
      <c r="N451" s="9">
        <f t="shared" si="906"/>
        <v>9.8745475392867483</v>
      </c>
      <c r="O451" s="9">
        <f t="shared" si="907"/>
        <v>64.457751952217606</v>
      </c>
      <c r="Q451" s="9">
        <f t="shared" si="929"/>
        <v>1.2566370614359172E-3</v>
      </c>
      <c r="R451" s="9">
        <f t="shared" si="930"/>
        <v>0.56548667764616278</v>
      </c>
      <c r="S451" s="9">
        <f t="shared" si="931"/>
        <v>4.2411500823462211E-4</v>
      </c>
      <c r="T451" s="9">
        <f t="shared" si="808"/>
        <v>0.23983138694647141</v>
      </c>
      <c r="U451" s="23">
        <f t="shared" si="932"/>
        <v>64.36232607536482</v>
      </c>
      <c r="V451" s="9">
        <f t="shared" si="933"/>
        <v>160.7113137870395</v>
      </c>
      <c r="W451" s="9">
        <f t="shared" si="934"/>
        <v>1.0080186402723841</v>
      </c>
      <c r="X451" s="9">
        <f t="shared" si="935"/>
        <v>1.0065166036866668</v>
      </c>
      <c r="Y451" s="9">
        <f t="shared" si="936"/>
        <v>1256.6370614359173</v>
      </c>
      <c r="Z451" s="9">
        <f t="shared" si="937"/>
        <v>173.27768440139869</v>
      </c>
      <c r="AA451" s="9">
        <f t="shared" si="938"/>
        <v>0.93491554068050753</v>
      </c>
      <c r="AB451" s="9">
        <f t="shared" si="939"/>
        <v>15.079644737231007</v>
      </c>
      <c r="AC451" s="9">
        <f t="shared" si="940"/>
        <v>10.742958658702936</v>
      </c>
      <c r="AD451" s="9">
        <f t="shared" si="941"/>
        <v>173.51751578834512</v>
      </c>
      <c r="AE451" s="9">
        <f t="shared" si="942"/>
        <v>0.93362332479221255</v>
      </c>
      <c r="AH451" s="3">
        <f t="shared" si="943"/>
        <v>46.485212702535847</v>
      </c>
      <c r="AI451" s="3">
        <f t="shared" si="944"/>
        <v>64.765970018854972</v>
      </c>
      <c r="AJ451" s="3">
        <v>50000</v>
      </c>
      <c r="AK451" s="3">
        <f t="shared" si="945"/>
        <v>25000000</v>
      </c>
    </row>
    <row r="452" spans="1:38" x14ac:dyDescent="0.2">
      <c r="A452" s="2">
        <v>143</v>
      </c>
      <c r="B452" s="20">
        <v>0.04</v>
      </c>
      <c r="C452" s="1">
        <v>1</v>
      </c>
      <c r="D452" s="1">
        <v>16</v>
      </c>
      <c r="E452" s="1">
        <f t="shared" si="946"/>
        <v>128</v>
      </c>
      <c r="F452" s="21">
        <f t="shared" si="926"/>
        <v>25000</v>
      </c>
      <c r="G452" s="3">
        <f t="shared" si="927"/>
        <v>50</v>
      </c>
      <c r="H452" s="3">
        <f t="shared" si="928"/>
        <v>500</v>
      </c>
      <c r="I452" s="29">
        <v>6.1150000000000002</v>
      </c>
      <c r="J452" s="29">
        <v>2.7279999999999999E-2</v>
      </c>
      <c r="K452" s="26"/>
      <c r="L452" s="9">
        <f t="shared" si="904"/>
        <v>2.7835347452000002E-4</v>
      </c>
      <c r="M452" s="22">
        <f t="shared" si="905"/>
        <v>2.5132741228718349</v>
      </c>
      <c r="N452" s="9">
        <f t="shared" si="906"/>
        <v>9.1969392672914552</v>
      </c>
      <c r="O452" s="9">
        <f t="shared" si="907"/>
        <v>50.929581789406498</v>
      </c>
      <c r="Q452" s="9">
        <f t="shared" si="929"/>
        <v>1.2566370614359172E-3</v>
      </c>
      <c r="R452" s="9">
        <f t="shared" si="930"/>
        <v>0.56548667764616278</v>
      </c>
      <c r="S452" s="9">
        <f t="shared" si="931"/>
        <v>4.2411500823462211E-4</v>
      </c>
      <c r="T452" s="9">
        <f t="shared" si="808"/>
        <v>0.23983138694647141</v>
      </c>
      <c r="U452" s="23">
        <f t="shared" si="932"/>
        <v>50.834155912553712</v>
      </c>
      <c r="V452" s="9">
        <f t="shared" si="933"/>
        <v>138.31804135225144</v>
      </c>
      <c r="W452" s="9">
        <f t="shared" si="934"/>
        <v>0.92540350303273367</v>
      </c>
      <c r="X452" s="9">
        <f t="shared" si="935"/>
        <v>0.92380171165682823</v>
      </c>
      <c r="Y452" s="9">
        <f t="shared" si="936"/>
        <v>1256.6370614359173</v>
      </c>
      <c r="Z452" s="9">
        <f t="shared" si="937"/>
        <v>150.88441196661063</v>
      </c>
      <c r="AA452" s="9">
        <f t="shared" si="938"/>
        <v>0.8483315031132922</v>
      </c>
      <c r="AB452" s="9">
        <f t="shared" si="939"/>
        <v>15.079644737231007</v>
      </c>
      <c r="AC452" s="9">
        <f t="shared" si="940"/>
        <v>8.4882636315677509</v>
      </c>
      <c r="AD452" s="9">
        <f t="shared" si="941"/>
        <v>151.12424335355706</v>
      </c>
      <c r="AE452" s="9">
        <f t="shared" si="942"/>
        <v>0.84698521666402915</v>
      </c>
      <c r="AH452" s="3">
        <f t="shared" si="943"/>
        <v>46.485212702535847</v>
      </c>
      <c r="AI452" s="3">
        <f t="shared" si="944"/>
        <v>64.765970018854972</v>
      </c>
      <c r="AJ452" s="3">
        <v>50000</v>
      </c>
      <c r="AK452" s="3">
        <f t="shared" si="945"/>
        <v>25000000</v>
      </c>
    </row>
    <row r="453" spans="1:38" x14ac:dyDescent="0.2">
      <c r="A453" s="2">
        <v>144</v>
      </c>
      <c r="B453" s="20">
        <v>0.04</v>
      </c>
      <c r="C453" s="1">
        <v>1</v>
      </c>
      <c r="D453" s="1">
        <v>14</v>
      </c>
      <c r="E453" s="1">
        <f t="shared" si="946"/>
        <v>98</v>
      </c>
      <c r="F453" s="21">
        <f t="shared" si="926"/>
        <v>25000</v>
      </c>
      <c r="G453" s="3">
        <f t="shared" si="927"/>
        <v>50</v>
      </c>
      <c r="H453" s="3">
        <f t="shared" si="928"/>
        <v>500</v>
      </c>
      <c r="I453" s="29">
        <v>5.0540000000000003</v>
      </c>
      <c r="J453" s="29">
        <v>2.572E-2</v>
      </c>
      <c r="K453" s="26"/>
      <c r="L453" s="9">
        <f t="shared" si="904"/>
        <v>2.2502180024000005E-4</v>
      </c>
      <c r="M453" s="22">
        <f t="shared" si="905"/>
        <v>2.5132741228718349</v>
      </c>
      <c r="N453" s="9">
        <f t="shared" si="906"/>
        <v>8.7102671737117721</v>
      </c>
      <c r="O453" s="9">
        <f t="shared" si="907"/>
        <v>38.99296105751435</v>
      </c>
      <c r="Q453" s="9">
        <f t="shared" si="929"/>
        <v>1.2566370614359172E-3</v>
      </c>
      <c r="R453" s="9">
        <f t="shared" si="930"/>
        <v>0.56548667764616278</v>
      </c>
      <c r="S453" s="9">
        <f t="shared" si="931"/>
        <v>4.2411500823462211E-4</v>
      </c>
      <c r="T453" s="9">
        <f t="shared" si="808"/>
        <v>0.23983138694647141</v>
      </c>
      <c r="U453" s="23">
        <f t="shared" si="932"/>
        <v>38.897535180661556</v>
      </c>
      <c r="V453" s="9">
        <f t="shared" si="933"/>
        <v>114.3187867529483</v>
      </c>
      <c r="W453" s="9">
        <f t="shared" si="934"/>
        <v>0.85725192493326186</v>
      </c>
      <c r="X453" s="9">
        <f t="shared" si="935"/>
        <v>0.85545724617877283</v>
      </c>
      <c r="Y453" s="9">
        <f t="shared" si="936"/>
        <v>1256.6370614359173</v>
      </c>
      <c r="Z453" s="9">
        <f t="shared" si="937"/>
        <v>126.88515736730747</v>
      </c>
      <c r="AA453" s="9">
        <f t="shared" si="938"/>
        <v>0.77235196009813312</v>
      </c>
      <c r="AB453" s="9">
        <f t="shared" si="939"/>
        <v>15.079644737231007</v>
      </c>
      <c r="AC453" s="9">
        <f t="shared" si="940"/>
        <v>6.4988268429190601</v>
      </c>
      <c r="AD453" s="9">
        <f t="shared" si="941"/>
        <v>127.12498875425395</v>
      </c>
      <c r="AE453" s="9">
        <f t="shared" si="942"/>
        <v>0.77089485678889114</v>
      </c>
      <c r="AH453" s="3">
        <f t="shared" si="943"/>
        <v>46.485212702535847</v>
      </c>
      <c r="AI453" s="3">
        <f t="shared" si="944"/>
        <v>64.765970018854972</v>
      </c>
      <c r="AJ453" s="3">
        <v>50000</v>
      </c>
      <c r="AK453" s="3">
        <f t="shared" si="945"/>
        <v>25000000</v>
      </c>
    </row>
    <row r="454" spans="1:38" x14ac:dyDescent="0.2">
      <c r="A454" s="2">
        <v>145</v>
      </c>
      <c r="B454" s="20">
        <v>0.04</v>
      </c>
      <c r="C454" s="1">
        <v>1</v>
      </c>
      <c r="D454" s="1">
        <v>12</v>
      </c>
      <c r="E454" s="1">
        <f t="shared" si="946"/>
        <v>72</v>
      </c>
      <c r="F454" s="21">
        <f t="shared" si="926"/>
        <v>25000</v>
      </c>
      <c r="G454" s="3">
        <f t="shared" si="927"/>
        <v>50</v>
      </c>
      <c r="H454" s="3">
        <f t="shared" si="928"/>
        <v>500</v>
      </c>
      <c r="I454" s="29">
        <v>4.0780000000000003</v>
      </c>
      <c r="J454" s="29">
        <v>2.4320000000000001E-2</v>
      </c>
      <c r="K454" s="26"/>
      <c r="L454" s="9">
        <f t="shared" si="904"/>
        <v>1.7596269176000002E-4</v>
      </c>
      <c r="M454" s="22">
        <f t="shared" si="905"/>
        <v>2.5132741228718349</v>
      </c>
      <c r="N454" s="9">
        <f t="shared" si="906"/>
        <v>8.1835529202068145</v>
      </c>
      <c r="O454" s="9">
        <f t="shared" si="907"/>
        <v>28.647889756541158</v>
      </c>
      <c r="Q454" s="9">
        <f t="shared" si="929"/>
        <v>1.2566370614359172E-3</v>
      </c>
      <c r="R454" s="9">
        <f t="shared" si="930"/>
        <v>0.56548667764616278</v>
      </c>
      <c r="S454" s="9">
        <f t="shared" si="931"/>
        <v>4.2411500823462211E-4</v>
      </c>
      <c r="T454" s="9">
        <f t="shared" si="808"/>
        <v>0.23983138694647141</v>
      </c>
      <c r="U454" s="23">
        <f t="shared" si="932"/>
        <v>28.552463879688364</v>
      </c>
      <c r="V454" s="9">
        <f t="shared" si="933"/>
        <v>92.242186857642096</v>
      </c>
      <c r="W454" s="9">
        <f t="shared" si="934"/>
        <v>0.7805539141338661</v>
      </c>
      <c r="X454" s="9">
        <f t="shared" si="935"/>
        <v>0.77852972249784302</v>
      </c>
      <c r="Y454" s="9">
        <f t="shared" si="936"/>
        <v>1256.6370614359173</v>
      </c>
      <c r="Z454" s="9">
        <f t="shared" si="937"/>
        <v>104.80855747200127</v>
      </c>
      <c r="AA454" s="9">
        <f t="shared" si="938"/>
        <v>0.68696680630524087</v>
      </c>
      <c r="AB454" s="9">
        <f t="shared" si="939"/>
        <v>15.079644737231007</v>
      </c>
      <c r="AC454" s="9">
        <f t="shared" si="940"/>
        <v>4.7746482927568605</v>
      </c>
      <c r="AD454" s="9">
        <f t="shared" si="941"/>
        <v>105.04838885894775</v>
      </c>
      <c r="AE454" s="9">
        <f t="shared" si="942"/>
        <v>0.6853984224039551</v>
      </c>
      <c r="AH454" s="3">
        <f t="shared" si="943"/>
        <v>46.485212702535847</v>
      </c>
      <c r="AI454" s="3">
        <f t="shared" si="944"/>
        <v>64.765970018854972</v>
      </c>
      <c r="AJ454" s="3">
        <v>50000</v>
      </c>
      <c r="AK454" s="3">
        <f t="shared" si="945"/>
        <v>25000000</v>
      </c>
    </row>
    <row r="455" spans="1:38" x14ac:dyDescent="0.2">
      <c r="A455" s="2">
        <v>146</v>
      </c>
      <c r="B455" s="20">
        <v>0.04</v>
      </c>
      <c r="C455" s="1">
        <v>1</v>
      </c>
      <c r="D455" s="1">
        <v>10</v>
      </c>
      <c r="E455" s="1">
        <f t="shared" si="946"/>
        <v>50</v>
      </c>
      <c r="F455" s="21">
        <f t="shared" si="926"/>
        <v>25000</v>
      </c>
      <c r="G455" s="3">
        <f t="shared" si="927"/>
        <v>50</v>
      </c>
      <c r="H455" s="3">
        <f t="shared" si="928"/>
        <v>500</v>
      </c>
      <c r="I455" s="29">
        <v>3.161</v>
      </c>
      <c r="J455" s="29">
        <v>2.2460000000000001E-2</v>
      </c>
      <c r="K455" s="26"/>
      <c r="L455" s="9">
        <f t="shared" si="904"/>
        <v>1.2986924660000001E-4</v>
      </c>
      <c r="M455" s="22">
        <f t="shared" si="905"/>
        <v>2.5132741228718349</v>
      </c>
      <c r="N455" s="9">
        <f t="shared" si="906"/>
        <v>7.7000523694421732</v>
      </c>
      <c r="O455" s="9">
        <f t="shared" si="907"/>
        <v>19.894367886486915</v>
      </c>
      <c r="Q455" s="9">
        <f t="shared" si="929"/>
        <v>1.2566370614359172E-3</v>
      </c>
      <c r="R455" s="9">
        <f t="shared" si="930"/>
        <v>0.56548667764616278</v>
      </c>
      <c r="S455" s="9">
        <f t="shared" si="931"/>
        <v>4.2411500823462211E-4</v>
      </c>
      <c r="T455" s="9">
        <f t="shared" si="808"/>
        <v>0.23983138694647141</v>
      </c>
      <c r="U455" s="23">
        <f t="shared" si="932"/>
        <v>19.798942009634125</v>
      </c>
      <c r="V455" s="9">
        <f t="shared" si="933"/>
        <v>71.50013552158083</v>
      </c>
      <c r="W455" s="9">
        <f t="shared" si="934"/>
        <v>0.69929937384396335</v>
      </c>
      <c r="X455" s="9">
        <f t="shared" si="935"/>
        <v>0.69696157044166118</v>
      </c>
      <c r="Y455" s="9">
        <f t="shared" si="936"/>
        <v>1256.6370614359173</v>
      </c>
      <c r="Z455" s="9">
        <f t="shared" si="937"/>
        <v>84.066506135940003</v>
      </c>
      <c r="AA455" s="9">
        <f t="shared" si="938"/>
        <v>0.59476719442993553</v>
      </c>
      <c r="AB455" s="9">
        <f t="shared" si="939"/>
        <v>15.079644737231007</v>
      </c>
      <c r="AC455" s="9">
        <f t="shared" si="940"/>
        <v>3.3157279810811531</v>
      </c>
      <c r="AD455" s="9">
        <f t="shared" si="941"/>
        <v>84.30633752288648</v>
      </c>
      <c r="AE455" s="9">
        <f t="shared" si="942"/>
        <v>0.59307522386945821</v>
      </c>
      <c r="AH455" s="3">
        <f t="shared" si="943"/>
        <v>46.485212702535847</v>
      </c>
      <c r="AI455" s="3">
        <f t="shared" si="944"/>
        <v>64.765970018854972</v>
      </c>
      <c r="AJ455" s="3">
        <v>50000</v>
      </c>
      <c r="AK455" s="3">
        <f t="shared" si="945"/>
        <v>25000000</v>
      </c>
    </row>
    <row r="456" spans="1:38" x14ac:dyDescent="0.2">
      <c r="A456" s="2">
        <v>147</v>
      </c>
      <c r="B456" s="20">
        <v>0.04</v>
      </c>
      <c r="C456" s="1">
        <v>1</v>
      </c>
      <c r="D456" s="1">
        <v>8</v>
      </c>
      <c r="E456" s="1">
        <f t="shared" si="946"/>
        <v>32</v>
      </c>
      <c r="F456" s="21">
        <f t="shared" si="926"/>
        <v>25000</v>
      </c>
      <c r="G456" s="3">
        <f t="shared" si="927"/>
        <v>50</v>
      </c>
      <c r="H456" s="3">
        <f t="shared" si="928"/>
        <v>500</v>
      </c>
      <c r="I456" s="29">
        <v>2.33</v>
      </c>
      <c r="J456" s="29">
        <v>2.0459999999999999E-2</v>
      </c>
      <c r="K456" s="26"/>
      <c r="L456" s="9">
        <f t="shared" si="904"/>
        <v>8.8098632720000006E-5</v>
      </c>
      <c r="M456" s="22">
        <f t="shared" si="905"/>
        <v>2.5132741228718349</v>
      </c>
      <c r="N456" s="9">
        <f t="shared" si="906"/>
        <v>7.2645849344119089</v>
      </c>
      <c r="O456" s="9">
        <f t="shared" si="907"/>
        <v>12.732395447351625</v>
      </c>
      <c r="Q456" s="9">
        <f t="shared" si="929"/>
        <v>1.2566370614359172E-3</v>
      </c>
      <c r="R456" s="9">
        <f t="shared" si="930"/>
        <v>0.56548667764616278</v>
      </c>
      <c r="S456" s="9">
        <f t="shared" si="931"/>
        <v>4.2411500823462211E-4</v>
      </c>
      <c r="T456" s="9">
        <f t="shared" si="808"/>
        <v>0.23983138694647141</v>
      </c>
      <c r="U456" s="23">
        <f t="shared" si="932"/>
        <v>12.636969570498836</v>
      </c>
      <c r="V456" s="9">
        <f t="shared" si="933"/>
        <v>52.703358356622388</v>
      </c>
      <c r="W456" s="9">
        <f t="shared" si="934"/>
        <v>0.60717193358853705</v>
      </c>
      <c r="X456" s="9">
        <f t="shared" si="935"/>
        <v>0.60442145920924839</v>
      </c>
      <c r="Y456" s="9">
        <f t="shared" si="936"/>
        <v>1256.6370614359173</v>
      </c>
      <c r="Z456" s="9">
        <f t="shared" si="937"/>
        <v>65.269728970981561</v>
      </c>
      <c r="AA456" s="9">
        <f t="shared" si="938"/>
        <v>0.49027321707168364</v>
      </c>
      <c r="AB456" s="9">
        <f t="shared" si="939"/>
        <v>15.079644737231007</v>
      </c>
      <c r="AC456" s="9">
        <f t="shared" si="940"/>
        <v>2.1220659078919377</v>
      </c>
      <c r="AD456" s="9">
        <f t="shared" si="941"/>
        <v>65.509560357928024</v>
      </c>
      <c r="AE456" s="9">
        <f t="shared" si="942"/>
        <v>0.48847832018960163</v>
      </c>
      <c r="AH456" s="3">
        <f t="shared" si="943"/>
        <v>46.485212702535847</v>
      </c>
      <c r="AI456" s="3">
        <f t="shared" si="944"/>
        <v>64.765970018854972</v>
      </c>
      <c r="AJ456" s="3">
        <v>50000</v>
      </c>
      <c r="AK456" s="3">
        <f t="shared" si="945"/>
        <v>25000000</v>
      </c>
    </row>
    <row r="457" spans="1:38" x14ac:dyDescent="0.2">
      <c r="A457" s="2">
        <v>148</v>
      </c>
      <c r="B457" s="20">
        <v>0.04</v>
      </c>
      <c r="C457" s="1">
        <v>1</v>
      </c>
      <c r="D457" s="1">
        <v>6</v>
      </c>
      <c r="E457" s="1">
        <f t="shared" si="946"/>
        <v>18</v>
      </c>
      <c r="F457" s="21">
        <f t="shared" si="926"/>
        <v>25000</v>
      </c>
      <c r="G457" s="3">
        <f t="shared" si="927"/>
        <v>50</v>
      </c>
      <c r="H457" s="3">
        <f t="shared" si="928"/>
        <v>500</v>
      </c>
      <c r="I457" s="29">
        <v>1.5820000000000001</v>
      </c>
      <c r="J457" s="29">
        <v>1.788E-2</v>
      </c>
      <c r="K457" s="26"/>
      <c r="L457" s="9">
        <f t="shared" si="904"/>
        <v>5.0500053680000001E-5</v>
      </c>
      <c r="M457" s="22">
        <f t="shared" si="905"/>
        <v>2.5132741228718349</v>
      </c>
      <c r="N457" s="9">
        <f t="shared" si="906"/>
        <v>7.1287052936851456</v>
      </c>
      <c r="O457" s="9">
        <f t="shared" si="907"/>
        <v>7.1619724391352895</v>
      </c>
      <c r="Q457" s="9">
        <f t="shared" si="929"/>
        <v>1.2566370614359172E-3</v>
      </c>
      <c r="R457" s="9">
        <f t="shared" si="930"/>
        <v>0.56548667764616278</v>
      </c>
      <c r="S457" s="9">
        <f t="shared" si="931"/>
        <v>4.2411500823462211E-4</v>
      </c>
      <c r="T457" s="9">
        <f t="shared" si="808"/>
        <v>0.23983138694647141</v>
      </c>
      <c r="U457" s="23">
        <f t="shared" si="932"/>
        <v>7.0665465622824994</v>
      </c>
      <c r="V457" s="9">
        <f t="shared" si="933"/>
        <v>35.783996961449191</v>
      </c>
      <c r="W457" s="9">
        <f t="shared" si="934"/>
        <v>0.50301815136502936</v>
      </c>
      <c r="X457" s="9">
        <f t="shared" si="935"/>
        <v>0.49966926962668695</v>
      </c>
      <c r="Y457" s="9">
        <f t="shared" si="936"/>
        <v>1256.6370614359173</v>
      </c>
      <c r="Z457" s="9">
        <f t="shared" si="937"/>
        <v>48.350367575808363</v>
      </c>
      <c r="AA457" s="9">
        <f t="shared" si="938"/>
        <v>0.3722825885817283</v>
      </c>
      <c r="AB457" s="9">
        <f t="shared" si="939"/>
        <v>15.079644737231007</v>
      </c>
      <c r="AC457" s="9">
        <f t="shared" si="940"/>
        <v>1.1936620731892151</v>
      </c>
      <c r="AD457" s="9">
        <f t="shared" si="941"/>
        <v>48.590198962754833</v>
      </c>
      <c r="AE457" s="9">
        <f t="shared" si="942"/>
        <v>0.37044507707814261</v>
      </c>
      <c r="AH457" s="3">
        <f t="shared" si="943"/>
        <v>46.485212702535847</v>
      </c>
      <c r="AI457" s="3">
        <f t="shared" si="944"/>
        <v>64.765970018854972</v>
      </c>
      <c r="AJ457" s="3">
        <v>50000</v>
      </c>
      <c r="AK457" s="3">
        <f t="shared" si="945"/>
        <v>25000000</v>
      </c>
    </row>
    <row r="458" spans="1:38" x14ac:dyDescent="0.2">
      <c r="A458" s="2">
        <v>149</v>
      </c>
      <c r="B458" s="20">
        <v>0.04</v>
      </c>
      <c r="C458" s="1">
        <v>1</v>
      </c>
      <c r="D458" s="1">
        <v>4</v>
      </c>
      <c r="E458" s="1">
        <f t="shared" si="946"/>
        <v>8</v>
      </c>
      <c r="F458" s="21">
        <f t="shared" si="926"/>
        <v>25000</v>
      </c>
      <c r="G458" s="3">
        <f t="shared" si="927"/>
        <v>50</v>
      </c>
      <c r="H458" s="3">
        <f t="shared" si="928"/>
        <v>500</v>
      </c>
      <c r="I458" s="29">
        <v>1.032</v>
      </c>
      <c r="J458" s="29">
        <v>1.528E-2</v>
      </c>
      <c r="K458" s="26"/>
      <c r="L458" s="9">
        <f t="shared" si="904"/>
        <v>2.2854039680000003E-5</v>
      </c>
      <c r="M458" s="22">
        <f t="shared" si="905"/>
        <v>2.5132741228718349</v>
      </c>
      <c r="N458" s="9">
        <f t="shared" si="906"/>
        <v>7.0009504770405631</v>
      </c>
      <c r="O458" s="9">
        <f t="shared" si="907"/>
        <v>3.1830988618379061</v>
      </c>
      <c r="Q458" s="9">
        <f t="shared" si="929"/>
        <v>1.2566370614359172E-3</v>
      </c>
      <c r="R458" s="9">
        <f t="shared" si="930"/>
        <v>0.56548667764616278</v>
      </c>
      <c r="S458" s="9">
        <f t="shared" si="931"/>
        <v>4.2411500823462211E-4</v>
      </c>
      <c r="T458" s="9">
        <f t="shared" si="808"/>
        <v>0.23983138694647141</v>
      </c>
      <c r="U458" s="23">
        <f t="shared" si="932"/>
        <v>3.0876729849851166</v>
      </c>
      <c r="V458" s="9">
        <f t="shared" si="933"/>
        <v>23.343290053233606</v>
      </c>
      <c r="W458" s="9">
        <f t="shared" si="934"/>
        <v>0.34271090243732838</v>
      </c>
      <c r="X458" s="9">
        <f t="shared" si="935"/>
        <v>0.33922566273902516</v>
      </c>
      <c r="Y458" s="9">
        <f t="shared" si="936"/>
        <v>1256.6370614359173</v>
      </c>
      <c r="Z458" s="9">
        <f t="shared" si="937"/>
        <v>35.909660667592775</v>
      </c>
      <c r="AA458" s="9">
        <f t="shared" si="938"/>
        <v>0.22278127532460151</v>
      </c>
      <c r="AB458" s="9">
        <f t="shared" si="939"/>
        <v>15.079644737231007</v>
      </c>
      <c r="AC458" s="9">
        <f t="shared" si="940"/>
        <v>0.53051647697298443</v>
      </c>
      <c r="AD458" s="9">
        <f t="shared" si="941"/>
        <v>36.149492054539252</v>
      </c>
      <c r="AE458" s="9">
        <f t="shared" si="942"/>
        <v>0.22130324785560712</v>
      </c>
      <c r="AH458" s="3">
        <f t="shared" si="943"/>
        <v>46.485212702535847</v>
      </c>
      <c r="AI458" s="3">
        <f t="shared" si="944"/>
        <v>64.765970018854972</v>
      </c>
      <c r="AJ458" s="3">
        <v>50000</v>
      </c>
      <c r="AK458" s="3">
        <f t="shared" si="945"/>
        <v>25000000</v>
      </c>
    </row>
    <row r="459" spans="1:38" x14ac:dyDescent="0.2">
      <c r="A459" s="6"/>
      <c r="B459" s="6"/>
      <c r="C459" s="6"/>
      <c r="D459" s="6"/>
      <c r="E459" s="6"/>
      <c r="F459" s="6"/>
      <c r="G459" s="6"/>
      <c r="H459" s="6"/>
      <c r="I459" s="29"/>
      <c r="L459" s="9" t="str">
        <f t="shared" si="904"/>
        <v/>
      </c>
      <c r="M459" s="22" t="str">
        <f t="shared" si="905"/>
        <v/>
      </c>
      <c r="N459" s="9" t="str">
        <f t="shared" si="906"/>
        <v/>
      </c>
      <c r="O459" s="9" t="str">
        <f t="shared" si="907"/>
        <v/>
      </c>
      <c r="Q459" s="9"/>
      <c r="R459" s="9"/>
      <c r="S459" s="9"/>
      <c r="T459" s="9"/>
      <c r="U459" s="23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I459" s="9"/>
      <c r="AJ459" s="3"/>
      <c r="AK459" s="3"/>
      <c r="AL459" s="9" t="str">
        <f>IF(J459&gt;0,D459/#REF!/J459,"")</f>
        <v/>
      </c>
    </row>
    <row r="460" spans="1:38" x14ac:dyDescent="0.2">
      <c r="A460" s="6" t="s">
        <v>43</v>
      </c>
      <c r="B460" s="6" t="s">
        <v>19</v>
      </c>
      <c r="C460" s="6" t="s">
        <v>20</v>
      </c>
      <c r="D460" s="6" t="s">
        <v>1</v>
      </c>
      <c r="E460" s="6"/>
      <c r="F460" s="6" t="s">
        <v>11</v>
      </c>
      <c r="G460" s="6" t="s">
        <v>4</v>
      </c>
      <c r="H460" s="6" t="s">
        <v>2</v>
      </c>
      <c r="I460" s="29" t="s">
        <v>5</v>
      </c>
      <c r="L460" s="9" t="str">
        <f t="shared" si="904"/>
        <v/>
      </c>
      <c r="M460" s="22" t="str">
        <f t="shared" si="905"/>
        <v/>
      </c>
      <c r="N460" s="9" t="str">
        <f t="shared" si="906"/>
        <v/>
      </c>
      <c r="O460" s="9" t="str">
        <f t="shared" si="907"/>
        <v/>
      </c>
      <c r="Q460" s="9"/>
      <c r="R460" s="9"/>
      <c r="S460" s="9"/>
      <c r="T460" s="9"/>
      <c r="U460" s="23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I460" s="9"/>
      <c r="AJ460" s="3"/>
      <c r="AK460" s="3"/>
      <c r="AL460" s="9" t="str">
        <f>IF(J460&gt;0,D460/#REF!/J460,"")</f>
        <v/>
      </c>
    </row>
    <row r="461" spans="1:38" x14ac:dyDescent="0.2">
      <c r="A461" s="6"/>
      <c r="B461" s="6"/>
      <c r="C461" s="6"/>
      <c r="D461" s="6"/>
      <c r="E461" s="6"/>
      <c r="F461" s="11" t="s">
        <v>46</v>
      </c>
      <c r="G461" s="6"/>
      <c r="H461" s="6"/>
      <c r="I461" s="29"/>
      <c r="L461" s="9" t="str">
        <f t="shared" si="904"/>
        <v/>
      </c>
      <c r="M461" s="22" t="str">
        <f t="shared" si="905"/>
        <v/>
      </c>
      <c r="N461" s="9" t="str">
        <f t="shared" si="906"/>
        <v/>
      </c>
      <c r="O461" s="9" t="str">
        <f t="shared" si="907"/>
        <v/>
      </c>
      <c r="Q461" s="9"/>
      <c r="R461" s="9"/>
      <c r="S461" s="9"/>
      <c r="T461" s="9"/>
      <c r="U461" s="23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I461" s="9"/>
      <c r="AJ461" s="3"/>
      <c r="AK461" s="3"/>
      <c r="AL461" s="9" t="str">
        <f>IF(J461&gt;0,D461/#REF!/J461,"")</f>
        <v/>
      </c>
    </row>
    <row r="462" spans="1:38" x14ac:dyDescent="0.2">
      <c r="A462" s="2">
        <v>231</v>
      </c>
      <c r="B462" s="20">
        <v>0.04</v>
      </c>
      <c r="C462" s="1">
        <v>0.1</v>
      </c>
      <c r="D462" s="1">
        <v>20</v>
      </c>
      <c r="E462" s="1">
        <f>0.5*C462*D462^2</f>
        <v>20</v>
      </c>
      <c r="F462" s="21">
        <f t="shared" ref="F462:F470" si="947">AK462/1000</f>
        <v>5000</v>
      </c>
      <c r="G462" s="3">
        <f t="shared" ref="G462:G470" si="948">AJ462/1000</f>
        <v>10</v>
      </c>
      <c r="H462" s="3">
        <f t="shared" ref="H462:H470" si="949">AK462/AJ462</f>
        <v>500</v>
      </c>
      <c r="I462" s="29">
        <v>4.4813000000000001</v>
      </c>
      <c r="J462" s="29">
        <v>1.864E-2</v>
      </c>
      <c r="K462" s="26"/>
      <c r="L462" s="9">
        <f t="shared" si="904"/>
        <v>1.9623475984399999E-4</v>
      </c>
      <c r="M462" s="22">
        <f t="shared" si="905"/>
        <v>0.50265482457436694</v>
      </c>
      <c r="N462" s="9">
        <f t="shared" si="906"/>
        <v>10.191874271357085</v>
      </c>
      <c r="O462" s="9">
        <f t="shared" si="907"/>
        <v>39.78873577297383</v>
      </c>
      <c r="Q462" s="9">
        <f t="shared" ref="Q462:Q470" si="950">PI()*B462^2/4</f>
        <v>1.2566370614359172E-3</v>
      </c>
      <c r="R462" s="9">
        <f t="shared" ref="R462:R470" si="951">9*G462*Q462</f>
        <v>0.11309733552923255</v>
      </c>
      <c r="S462" s="9">
        <f t="shared" ref="S462:S470" si="952">0.75*R462/(F462*B462)</f>
        <v>4.2411500823462205E-4</v>
      </c>
      <c r="T462" s="9">
        <f t="shared" si="808"/>
        <v>4.7966277389294272E-2</v>
      </c>
      <c r="U462" s="23">
        <f t="shared" ref="U462:U470" si="953">(E462-T462)/M462</f>
        <v>39.693309896121043</v>
      </c>
      <c r="V462" s="9">
        <f t="shared" ref="V462:V470" si="954">9*PI()*B462^3*I462*G462*1000/4</f>
        <v>20.272923588285995</v>
      </c>
      <c r="W462" s="9">
        <f t="shared" ref="W462:W470" si="955">E462/V462</f>
        <v>0.9865375318415498</v>
      </c>
      <c r="X462" s="9">
        <f t="shared" ref="X462:X470" si="956">E462/(V462+T462)</f>
        <v>0.98420886743659231</v>
      </c>
      <c r="Y462" s="9">
        <f t="shared" ref="Y462:Y470" si="957">1000*F462*PI()*B462^3/4</f>
        <v>251.32741228718351</v>
      </c>
      <c r="Z462" s="9">
        <f t="shared" ref="Z462:Z470" si="958">V462+$AG$2*Y462</f>
        <v>22.786197711157829</v>
      </c>
      <c r="AA462" s="9">
        <f t="shared" ref="AA462:AA470" si="959">E462/Z462</f>
        <v>0.87772432476553564</v>
      </c>
      <c r="AB462" s="9">
        <f t="shared" ref="AB462:AB470" si="960">M462+$AG$2*Y462</f>
        <v>3.0159289474462021</v>
      </c>
      <c r="AC462" s="9">
        <f t="shared" ref="AC462:AC470" si="961">E462/AB462</f>
        <v>6.6314559621623044</v>
      </c>
      <c r="AD462" s="9">
        <f t="shared" ref="AD462:AD470" si="962">V462+T462+$AG$2*Y462</f>
        <v>22.834163988547122</v>
      </c>
      <c r="AE462" s="9">
        <f t="shared" ref="AE462:AE470" si="963">E462/AD462</f>
        <v>0.87588054504782187</v>
      </c>
      <c r="AH462" s="3">
        <f t="shared" ref="AH462:AH470" si="964">IF(AK462&gt;0,(AK462*0.17287/2000)^0.5,"")</f>
        <v>20.788819110281374</v>
      </c>
      <c r="AI462" s="3">
        <f t="shared" ref="AI462:AI470" si="965">IF(AK462&gt;0,(AK462/2.98/2000)^0.5,"")</f>
        <v>28.964222318174613</v>
      </c>
      <c r="AJ462" s="3">
        <v>10000</v>
      </c>
      <c r="AK462" s="3">
        <f t="shared" ref="AK462:AK470" si="966">IF(AJ462&gt;0,500*AJ462,"")</f>
        <v>5000000</v>
      </c>
    </row>
    <row r="463" spans="1:38" x14ac:dyDescent="0.2">
      <c r="A463" s="2">
        <v>232</v>
      </c>
      <c r="B463" s="20">
        <v>0.04</v>
      </c>
      <c r="C463" s="1">
        <v>0.1</v>
      </c>
      <c r="D463" s="1">
        <v>18</v>
      </c>
      <c r="E463" s="1">
        <f t="shared" ref="E463:E470" si="967">0.5*C463*D463^2</f>
        <v>16.2</v>
      </c>
      <c r="F463" s="21">
        <f t="shared" si="947"/>
        <v>5000</v>
      </c>
      <c r="G463" s="3">
        <f t="shared" si="948"/>
        <v>10</v>
      </c>
      <c r="H463" s="3">
        <f t="shared" si="949"/>
        <v>500</v>
      </c>
      <c r="I463" s="29">
        <v>3.9449999999999998</v>
      </c>
      <c r="J463" s="29">
        <v>1.8120000000000001E-2</v>
      </c>
      <c r="K463" s="26"/>
      <c r="L463" s="9">
        <f t="shared" si="904"/>
        <v>1.6927738292E-4</v>
      </c>
      <c r="M463" s="22">
        <f t="shared" si="905"/>
        <v>0.50265482457436694</v>
      </c>
      <c r="N463" s="9">
        <f t="shared" si="906"/>
        <v>9.5700912434687595</v>
      </c>
      <c r="O463" s="9">
        <f t="shared" si="907"/>
        <v>32.228875976108803</v>
      </c>
      <c r="Q463" s="9">
        <f t="shared" si="950"/>
        <v>1.2566370614359172E-3</v>
      </c>
      <c r="R463" s="9">
        <f t="shared" si="951"/>
        <v>0.11309733552923255</v>
      </c>
      <c r="S463" s="9">
        <f t="shared" si="952"/>
        <v>4.2411500823462205E-4</v>
      </c>
      <c r="T463" s="9">
        <f t="shared" si="808"/>
        <v>4.7966277389294272E-2</v>
      </c>
      <c r="U463" s="23">
        <f t="shared" si="953"/>
        <v>32.133450099256017</v>
      </c>
      <c r="V463" s="9">
        <f t="shared" si="954"/>
        <v>17.846759546512899</v>
      </c>
      <c r="W463" s="9">
        <f t="shared" si="955"/>
        <v>0.90772781231119004</v>
      </c>
      <c r="X463" s="9">
        <f t="shared" si="956"/>
        <v>0.90529467505791406</v>
      </c>
      <c r="Y463" s="9">
        <f t="shared" si="957"/>
        <v>251.32741228718351</v>
      </c>
      <c r="Z463" s="9">
        <f t="shared" si="958"/>
        <v>20.360033669384734</v>
      </c>
      <c r="AA463" s="9">
        <f t="shared" si="959"/>
        <v>0.7956764837948106</v>
      </c>
      <c r="AB463" s="9">
        <f t="shared" si="960"/>
        <v>3.0159289474462021</v>
      </c>
      <c r="AC463" s="9">
        <f t="shared" si="961"/>
        <v>5.371479329351466</v>
      </c>
      <c r="AD463" s="9">
        <f t="shared" si="962"/>
        <v>20.407999946774027</v>
      </c>
      <c r="AE463" s="9">
        <f t="shared" si="963"/>
        <v>0.79380635252112486</v>
      </c>
      <c r="AH463" s="3">
        <f t="shared" si="964"/>
        <v>20.788819110281374</v>
      </c>
      <c r="AI463" s="3">
        <f t="shared" si="965"/>
        <v>28.964222318174613</v>
      </c>
      <c r="AJ463" s="3">
        <v>10000</v>
      </c>
      <c r="AK463" s="3">
        <f t="shared" si="966"/>
        <v>5000000</v>
      </c>
    </row>
    <row r="464" spans="1:38" x14ac:dyDescent="0.2">
      <c r="A464" s="2">
        <v>233</v>
      </c>
      <c r="B464" s="20">
        <v>0.04</v>
      </c>
      <c r="C464" s="1">
        <v>0.1</v>
      </c>
      <c r="D464" s="1">
        <v>16</v>
      </c>
      <c r="E464" s="1">
        <f t="shared" si="967"/>
        <v>12.8</v>
      </c>
      <c r="F464" s="21">
        <f t="shared" si="947"/>
        <v>5000</v>
      </c>
      <c r="G464" s="3">
        <f t="shared" si="948"/>
        <v>10</v>
      </c>
      <c r="H464" s="3">
        <f t="shared" si="949"/>
        <v>500</v>
      </c>
      <c r="I464" s="29">
        <v>3.3929999999999998</v>
      </c>
      <c r="J464" s="29">
        <v>1.712E-2</v>
      </c>
      <c r="K464" s="26"/>
      <c r="L464" s="9">
        <f t="shared" si="904"/>
        <v>1.4153083795999998E-4</v>
      </c>
      <c r="M464" s="22">
        <f t="shared" si="905"/>
        <v>0.50265482457436694</v>
      </c>
      <c r="N464" s="9">
        <f t="shared" si="906"/>
        <v>9.0439653890960425</v>
      </c>
      <c r="O464" s="9">
        <f t="shared" si="907"/>
        <v>25.464790894703253</v>
      </c>
      <c r="Q464" s="9">
        <f t="shared" si="950"/>
        <v>1.2566370614359172E-3</v>
      </c>
      <c r="R464" s="9">
        <f t="shared" si="951"/>
        <v>0.11309733552923255</v>
      </c>
      <c r="S464" s="9">
        <f t="shared" si="952"/>
        <v>4.2411500823462205E-4</v>
      </c>
      <c r="T464" s="9">
        <f t="shared" si="808"/>
        <v>4.7966277389294272E-2</v>
      </c>
      <c r="U464" s="23">
        <f t="shared" si="953"/>
        <v>25.369365017850463</v>
      </c>
      <c r="V464" s="9">
        <f t="shared" si="954"/>
        <v>15.349570378027444</v>
      </c>
      <c r="W464" s="9">
        <f t="shared" si="955"/>
        <v>0.83389956101461349</v>
      </c>
      <c r="X464" s="9">
        <f t="shared" si="956"/>
        <v>0.83130180407767085</v>
      </c>
      <c r="Y464" s="9">
        <f t="shared" si="957"/>
        <v>251.32741228718351</v>
      </c>
      <c r="Z464" s="9">
        <f t="shared" si="958"/>
        <v>17.862844500899278</v>
      </c>
      <c r="AA464" s="9">
        <f t="shared" si="959"/>
        <v>0.71657120451088308</v>
      </c>
      <c r="AB464" s="9">
        <f t="shared" si="960"/>
        <v>3.0159289474462021</v>
      </c>
      <c r="AC464" s="9">
        <f t="shared" si="961"/>
        <v>4.2441318157838754</v>
      </c>
      <c r="AD464" s="9">
        <f t="shared" si="962"/>
        <v>17.910810778288575</v>
      </c>
      <c r="AE464" s="9">
        <f t="shared" si="963"/>
        <v>0.71465218177147616</v>
      </c>
      <c r="AH464" s="3">
        <f t="shared" si="964"/>
        <v>20.788819110281374</v>
      </c>
      <c r="AI464" s="3">
        <f t="shared" si="965"/>
        <v>28.964222318174613</v>
      </c>
      <c r="AJ464" s="3">
        <v>10000</v>
      </c>
      <c r="AK464" s="3">
        <f t="shared" si="966"/>
        <v>5000000</v>
      </c>
    </row>
    <row r="465" spans="1:38" x14ac:dyDescent="0.2">
      <c r="A465" s="2">
        <v>234</v>
      </c>
      <c r="B465" s="20">
        <v>0.04</v>
      </c>
      <c r="C465" s="1">
        <v>0.1</v>
      </c>
      <c r="D465" s="1">
        <v>14</v>
      </c>
      <c r="E465" s="1">
        <f t="shared" si="967"/>
        <v>9.8000000000000007</v>
      </c>
      <c r="F465" s="21">
        <f t="shared" si="947"/>
        <v>5000</v>
      </c>
      <c r="G465" s="3">
        <f t="shared" si="948"/>
        <v>10</v>
      </c>
      <c r="H465" s="3">
        <f t="shared" si="949"/>
        <v>500</v>
      </c>
      <c r="I465" s="29">
        <v>2.843</v>
      </c>
      <c r="J465" s="29">
        <v>1.6299999999999999E-2</v>
      </c>
      <c r="K465" s="26"/>
      <c r="L465" s="9">
        <f t="shared" si="904"/>
        <v>1.1388482396E-4</v>
      </c>
      <c r="M465" s="22">
        <f t="shared" si="905"/>
        <v>0.50265482457436694</v>
      </c>
      <c r="N465" s="9">
        <f t="shared" si="906"/>
        <v>8.6051851855538501</v>
      </c>
      <c r="O465" s="9">
        <f t="shared" si="907"/>
        <v>19.496480528757179</v>
      </c>
      <c r="Q465" s="9">
        <f t="shared" si="950"/>
        <v>1.2566370614359172E-3</v>
      </c>
      <c r="R465" s="9">
        <f t="shared" si="951"/>
        <v>0.11309733552923255</v>
      </c>
      <c r="S465" s="9">
        <f t="shared" si="952"/>
        <v>4.2411500823462205E-4</v>
      </c>
      <c r="T465" s="9">
        <f t="shared" si="808"/>
        <v>4.7966277389294272E-2</v>
      </c>
      <c r="U465" s="23">
        <f t="shared" si="953"/>
        <v>19.401054651904388</v>
      </c>
      <c r="V465" s="9">
        <f t="shared" si="954"/>
        <v>12.861428996384328</v>
      </c>
      <c r="W465" s="9">
        <f t="shared" si="955"/>
        <v>0.76196820763501694</v>
      </c>
      <c r="X465" s="9">
        <f t="shared" si="956"/>
        <v>0.75913703098931484</v>
      </c>
      <c r="Y465" s="9">
        <f t="shared" si="957"/>
        <v>251.32741228718351</v>
      </c>
      <c r="Z465" s="9">
        <f t="shared" si="958"/>
        <v>15.374703119256163</v>
      </c>
      <c r="AA465" s="9">
        <f t="shared" si="959"/>
        <v>0.63741068194844797</v>
      </c>
      <c r="AB465" s="9">
        <f t="shared" si="960"/>
        <v>3.0159289474462021</v>
      </c>
      <c r="AC465" s="9">
        <f t="shared" si="961"/>
        <v>3.2494134214595292</v>
      </c>
      <c r="AD465" s="9">
        <f t="shared" si="962"/>
        <v>15.422669396645457</v>
      </c>
      <c r="AE465" s="9">
        <f t="shared" si="963"/>
        <v>0.63542826134440589</v>
      </c>
      <c r="AH465" s="3">
        <f t="shared" si="964"/>
        <v>20.788819110281374</v>
      </c>
      <c r="AI465" s="3">
        <f t="shared" si="965"/>
        <v>28.964222318174613</v>
      </c>
      <c r="AJ465" s="3">
        <v>10000</v>
      </c>
      <c r="AK465" s="3">
        <f t="shared" si="966"/>
        <v>5000000</v>
      </c>
    </row>
    <row r="466" spans="1:38" x14ac:dyDescent="0.2">
      <c r="A466" s="2">
        <v>235</v>
      </c>
      <c r="B466" s="20">
        <v>0.04</v>
      </c>
      <c r="C466" s="1">
        <v>0.1</v>
      </c>
      <c r="D466" s="1">
        <v>12</v>
      </c>
      <c r="E466" s="1">
        <f t="shared" si="967"/>
        <v>7.2</v>
      </c>
      <c r="F466" s="21">
        <f t="shared" si="947"/>
        <v>5000</v>
      </c>
      <c r="G466" s="3">
        <f t="shared" si="948"/>
        <v>10</v>
      </c>
      <c r="H466" s="3">
        <f t="shared" si="949"/>
        <v>500</v>
      </c>
      <c r="I466" s="29">
        <v>2.331</v>
      </c>
      <c r="J466" s="29">
        <v>1.532E-2</v>
      </c>
      <c r="K466" s="26"/>
      <c r="L466" s="9">
        <f t="shared" si="904"/>
        <v>8.8148898199999997E-5</v>
      </c>
      <c r="M466" s="22">
        <f t="shared" si="905"/>
        <v>0.50265482457436694</v>
      </c>
      <c r="N466" s="9">
        <f t="shared" si="906"/>
        <v>8.1679977254667495</v>
      </c>
      <c r="O466" s="9">
        <f t="shared" si="907"/>
        <v>14.323944878270581</v>
      </c>
      <c r="Q466" s="9">
        <f t="shared" si="950"/>
        <v>1.2566370614359172E-3</v>
      </c>
      <c r="R466" s="9">
        <f t="shared" si="951"/>
        <v>0.11309733552923255</v>
      </c>
      <c r="S466" s="9">
        <f t="shared" si="952"/>
        <v>4.2411500823462205E-4</v>
      </c>
      <c r="T466" s="9">
        <f t="shared" si="808"/>
        <v>4.7966277389294272E-2</v>
      </c>
      <c r="U466" s="23">
        <f t="shared" si="953"/>
        <v>14.228519001417789</v>
      </c>
      <c r="V466" s="9">
        <f t="shared" si="954"/>
        <v>10.545195564745647</v>
      </c>
      <c r="W466" s="9">
        <f t="shared" si="955"/>
        <v>0.6827753886396194</v>
      </c>
      <c r="X466" s="9">
        <f t="shared" si="956"/>
        <v>0.67968375328332709</v>
      </c>
      <c r="Y466" s="9">
        <f t="shared" si="957"/>
        <v>251.32741228718351</v>
      </c>
      <c r="Z466" s="9">
        <f t="shared" si="958"/>
        <v>13.058469687617482</v>
      </c>
      <c r="AA466" s="9">
        <f t="shared" si="959"/>
        <v>0.55136629116865843</v>
      </c>
      <c r="AB466" s="9">
        <f t="shared" si="960"/>
        <v>3.0159289474462021</v>
      </c>
      <c r="AC466" s="9">
        <f t="shared" si="961"/>
        <v>2.3873241463784298</v>
      </c>
      <c r="AD466" s="9">
        <f t="shared" si="962"/>
        <v>13.106435965006776</v>
      </c>
      <c r="AE466" s="9">
        <f t="shared" si="963"/>
        <v>0.54934842845327847</v>
      </c>
      <c r="AH466" s="3">
        <f t="shared" si="964"/>
        <v>20.788819110281374</v>
      </c>
      <c r="AI466" s="3">
        <f t="shared" si="965"/>
        <v>28.964222318174613</v>
      </c>
      <c r="AJ466" s="3">
        <v>10000</v>
      </c>
      <c r="AK466" s="3">
        <f t="shared" si="966"/>
        <v>5000000</v>
      </c>
    </row>
    <row r="467" spans="1:38" x14ac:dyDescent="0.2">
      <c r="A467" s="2">
        <v>236</v>
      </c>
      <c r="B467" s="20">
        <v>0.04</v>
      </c>
      <c r="C467" s="1">
        <v>0.1</v>
      </c>
      <c r="D467" s="1">
        <v>10</v>
      </c>
      <c r="E467" s="1">
        <f t="shared" si="967"/>
        <v>5</v>
      </c>
      <c r="F467" s="21">
        <f t="shared" si="947"/>
        <v>5000</v>
      </c>
      <c r="G467" s="3">
        <f t="shared" si="948"/>
        <v>10</v>
      </c>
      <c r="H467" s="3">
        <f t="shared" si="949"/>
        <v>500</v>
      </c>
      <c r="I467" s="29">
        <v>1.8180000000000001</v>
      </c>
      <c r="J467" s="29">
        <v>1.3679999999999999E-2</v>
      </c>
      <c r="K467" s="26"/>
      <c r="L467" s="9">
        <f t="shared" si="904"/>
        <v>6.2362706960000005E-5</v>
      </c>
      <c r="M467" s="22">
        <f t="shared" si="905"/>
        <v>0.50265482457436694</v>
      </c>
      <c r="N467" s="9">
        <f t="shared" si="906"/>
        <v>8.0176121976344668</v>
      </c>
      <c r="O467" s="9">
        <f t="shared" si="907"/>
        <v>9.9471839432434574</v>
      </c>
      <c r="Q467" s="9">
        <f t="shared" si="950"/>
        <v>1.2566370614359172E-3</v>
      </c>
      <c r="R467" s="9">
        <f t="shared" si="951"/>
        <v>0.11309733552923255</v>
      </c>
      <c r="S467" s="9">
        <f t="shared" si="952"/>
        <v>4.2411500823462205E-4</v>
      </c>
      <c r="T467" s="9">
        <f t="shared" si="808"/>
        <v>4.7966277389294272E-2</v>
      </c>
      <c r="U467" s="23">
        <f t="shared" si="953"/>
        <v>9.8517580663906674</v>
      </c>
      <c r="V467" s="9">
        <f t="shared" si="954"/>
        <v>8.2244382396857922</v>
      </c>
      <c r="W467" s="9">
        <f t="shared" si="955"/>
        <v>0.60794425762397375</v>
      </c>
      <c r="X467" s="9">
        <f t="shared" si="956"/>
        <v>0.60441918545925677</v>
      </c>
      <c r="Y467" s="9">
        <f t="shared" si="957"/>
        <v>251.32741228718351</v>
      </c>
      <c r="Z467" s="9">
        <f t="shared" si="958"/>
        <v>10.737712362557627</v>
      </c>
      <c r="AA467" s="9">
        <f t="shared" si="959"/>
        <v>0.46564853212449481</v>
      </c>
      <c r="AB467" s="9">
        <f t="shared" si="960"/>
        <v>3.0159289474462021</v>
      </c>
      <c r="AC467" s="9">
        <f t="shared" si="961"/>
        <v>1.6578639905405761</v>
      </c>
      <c r="AD467" s="9">
        <f t="shared" si="962"/>
        <v>10.785678639946921</v>
      </c>
      <c r="AE467" s="9">
        <f t="shared" si="963"/>
        <v>0.4635776910208968</v>
      </c>
      <c r="AH467" s="3">
        <f t="shared" si="964"/>
        <v>20.788819110281374</v>
      </c>
      <c r="AI467" s="3">
        <f t="shared" si="965"/>
        <v>28.964222318174613</v>
      </c>
      <c r="AJ467" s="3">
        <v>10000</v>
      </c>
      <c r="AK467" s="3">
        <f t="shared" si="966"/>
        <v>5000000</v>
      </c>
    </row>
    <row r="468" spans="1:38" x14ac:dyDescent="0.2">
      <c r="A468" s="2">
        <v>237</v>
      </c>
      <c r="B468" s="20">
        <v>0.04</v>
      </c>
      <c r="C468" s="1">
        <v>0.1</v>
      </c>
      <c r="D468" s="1">
        <v>8</v>
      </c>
      <c r="E468" s="1">
        <f t="shared" si="967"/>
        <v>3.2</v>
      </c>
      <c r="F468" s="21">
        <f t="shared" si="947"/>
        <v>5000</v>
      </c>
      <c r="G468" s="3">
        <f t="shared" si="948"/>
        <v>10</v>
      </c>
      <c r="H468" s="3">
        <f t="shared" si="949"/>
        <v>500</v>
      </c>
      <c r="I468" s="29">
        <v>1.367</v>
      </c>
      <c r="J468" s="29">
        <v>1.234E-2</v>
      </c>
      <c r="K468" s="26"/>
      <c r="L468" s="9">
        <f t="shared" si="904"/>
        <v>3.9692975479999998E-5</v>
      </c>
      <c r="M468" s="22">
        <f t="shared" si="905"/>
        <v>0.50265482457436694</v>
      </c>
      <c r="N468" s="9">
        <f t="shared" si="906"/>
        <v>8.0618798699341045</v>
      </c>
      <c r="O468" s="9">
        <f t="shared" si="907"/>
        <v>6.3661977236758132</v>
      </c>
      <c r="Q468" s="9">
        <f t="shared" si="950"/>
        <v>1.2566370614359172E-3</v>
      </c>
      <c r="R468" s="9">
        <f t="shared" si="951"/>
        <v>0.11309733552923255</v>
      </c>
      <c r="S468" s="9">
        <f t="shared" si="952"/>
        <v>4.2411500823462205E-4</v>
      </c>
      <c r="T468" s="9">
        <f t="shared" si="808"/>
        <v>4.7966277389294272E-2</v>
      </c>
      <c r="U468" s="23">
        <f t="shared" si="953"/>
        <v>6.2707718468230231</v>
      </c>
      <c r="V468" s="9">
        <f t="shared" si="954"/>
        <v>6.1841623067384379</v>
      </c>
      <c r="W468" s="9">
        <f t="shared" si="955"/>
        <v>0.51745084318262313</v>
      </c>
      <c r="X468" s="9">
        <f t="shared" si="956"/>
        <v>0.51346822466884035</v>
      </c>
      <c r="Y468" s="9">
        <f t="shared" si="957"/>
        <v>251.32741228718351</v>
      </c>
      <c r="Z468" s="9">
        <f t="shared" si="958"/>
        <v>8.6974364296102724</v>
      </c>
      <c r="AA468" s="9">
        <f t="shared" si="959"/>
        <v>0.36792450578950542</v>
      </c>
      <c r="AB468" s="9">
        <f t="shared" si="960"/>
        <v>3.0159289474462021</v>
      </c>
      <c r="AC468" s="9">
        <f t="shared" si="961"/>
        <v>1.0610329539459689</v>
      </c>
      <c r="AD468" s="9">
        <f t="shared" si="962"/>
        <v>8.7454027069995668</v>
      </c>
      <c r="AE468" s="9">
        <f t="shared" si="963"/>
        <v>0.36590653480586011</v>
      </c>
      <c r="AH468" s="3">
        <f t="shared" si="964"/>
        <v>20.788819110281374</v>
      </c>
      <c r="AI468" s="3">
        <f t="shared" si="965"/>
        <v>28.964222318174613</v>
      </c>
      <c r="AJ468" s="3">
        <v>10000</v>
      </c>
      <c r="AK468" s="3">
        <f t="shared" si="966"/>
        <v>5000000</v>
      </c>
    </row>
    <row r="469" spans="1:38" x14ac:dyDescent="0.2">
      <c r="A469" s="2">
        <v>238</v>
      </c>
      <c r="B469" s="20">
        <v>0.04</v>
      </c>
      <c r="C469" s="1">
        <v>0.1</v>
      </c>
      <c r="D469" s="1">
        <v>6</v>
      </c>
      <c r="E469" s="1">
        <f t="shared" si="967"/>
        <v>1.8</v>
      </c>
      <c r="F469" s="21">
        <f t="shared" si="947"/>
        <v>5000</v>
      </c>
      <c r="G469" s="3">
        <f t="shared" si="948"/>
        <v>10</v>
      </c>
      <c r="H469" s="3">
        <f t="shared" si="949"/>
        <v>500</v>
      </c>
      <c r="I469" s="29">
        <v>1.0309999999999999</v>
      </c>
      <c r="J469" s="29">
        <v>1.086E-2</v>
      </c>
      <c r="K469" s="26"/>
      <c r="L469" s="9">
        <f t="shared" si="904"/>
        <v>2.2803774199999995E-5</v>
      </c>
      <c r="M469" s="22">
        <f t="shared" si="905"/>
        <v>0.50265482457436694</v>
      </c>
      <c r="N469" s="9">
        <f t="shared" si="906"/>
        <v>7.8934302024442973</v>
      </c>
      <c r="O469" s="9">
        <f t="shared" si="907"/>
        <v>3.5809862195676452</v>
      </c>
      <c r="Q469" s="9">
        <f t="shared" si="950"/>
        <v>1.2566370614359172E-3</v>
      </c>
      <c r="R469" s="9">
        <f t="shared" si="951"/>
        <v>0.11309733552923255</v>
      </c>
      <c r="S469" s="9">
        <f t="shared" si="952"/>
        <v>4.2411500823462205E-4</v>
      </c>
      <c r="T469" s="9">
        <f t="shared" si="808"/>
        <v>4.7966277389294272E-2</v>
      </c>
      <c r="U469" s="23">
        <f t="shared" si="953"/>
        <v>3.4855603427148547</v>
      </c>
      <c r="V469" s="9">
        <f t="shared" si="954"/>
        <v>4.6641341172255517</v>
      </c>
      <c r="W469" s="9">
        <f t="shared" si="955"/>
        <v>0.3859237223372825</v>
      </c>
      <c r="X469" s="9">
        <f t="shared" si="956"/>
        <v>0.38199525673457707</v>
      </c>
      <c r="Y469" s="9">
        <f t="shared" si="957"/>
        <v>251.32741228718351</v>
      </c>
      <c r="Z469" s="9">
        <f t="shared" si="958"/>
        <v>7.1774082400973871</v>
      </c>
      <c r="AA469" s="9">
        <f t="shared" si="959"/>
        <v>0.25078690521518621</v>
      </c>
      <c r="AB469" s="9">
        <f t="shared" si="960"/>
        <v>3.0159289474462021</v>
      </c>
      <c r="AC469" s="9">
        <f t="shared" si="961"/>
        <v>0.59683103659460746</v>
      </c>
      <c r="AD469" s="9">
        <f t="shared" si="962"/>
        <v>7.2253745174866815</v>
      </c>
      <c r="AE469" s="9">
        <f t="shared" si="963"/>
        <v>0.24912203452481008</v>
      </c>
      <c r="AH469" s="3">
        <f t="shared" si="964"/>
        <v>20.788819110281374</v>
      </c>
      <c r="AI469" s="3">
        <f t="shared" si="965"/>
        <v>28.964222318174613</v>
      </c>
      <c r="AJ469" s="3">
        <v>10000</v>
      </c>
      <c r="AK469" s="3">
        <f t="shared" si="966"/>
        <v>5000000</v>
      </c>
    </row>
    <row r="470" spans="1:38" x14ac:dyDescent="0.2">
      <c r="A470" s="2">
        <v>239</v>
      </c>
      <c r="B470" s="20">
        <v>0.04</v>
      </c>
      <c r="C470" s="1">
        <v>0.1</v>
      </c>
      <c r="D470" s="1">
        <v>4</v>
      </c>
      <c r="E470" s="1">
        <f t="shared" si="967"/>
        <v>0.8</v>
      </c>
      <c r="F470" s="21">
        <f t="shared" si="947"/>
        <v>5000</v>
      </c>
      <c r="G470" s="3">
        <f t="shared" si="948"/>
        <v>10</v>
      </c>
      <c r="H470" s="3">
        <f t="shared" si="949"/>
        <v>500</v>
      </c>
      <c r="I470" s="29">
        <v>0.751</v>
      </c>
      <c r="J470" s="29">
        <v>1.12E-2</v>
      </c>
      <c r="K470" s="26"/>
      <c r="L470" s="9" t="str">
        <f t="shared" si="904"/>
        <v/>
      </c>
      <c r="M470" s="22">
        <f t="shared" si="905"/>
        <v>0.50265482457436694</v>
      </c>
      <c r="N470" s="9" t="e">
        <f t="shared" si="906"/>
        <v>#VALUE!</v>
      </c>
      <c r="O470" s="9">
        <f t="shared" si="907"/>
        <v>1.5915494309189533</v>
      </c>
      <c r="Q470" s="9">
        <f t="shared" si="950"/>
        <v>1.2566370614359172E-3</v>
      </c>
      <c r="R470" s="9">
        <f t="shared" si="951"/>
        <v>0.11309733552923255</v>
      </c>
      <c r="S470" s="9">
        <f t="shared" si="952"/>
        <v>4.2411500823462205E-4</v>
      </c>
      <c r="T470" s="9">
        <f t="shared" si="808"/>
        <v>4.7966277389294272E-2</v>
      </c>
      <c r="U470" s="23">
        <f t="shared" si="953"/>
        <v>1.4961235540661635</v>
      </c>
      <c r="V470" s="9">
        <f t="shared" si="954"/>
        <v>3.3974439592981467</v>
      </c>
      <c r="W470" s="9">
        <f t="shared" si="955"/>
        <v>0.23547113935773828</v>
      </c>
      <c r="X470" s="9">
        <f t="shared" si="956"/>
        <v>0.23219295963117381</v>
      </c>
      <c r="Y470" s="9">
        <f t="shared" si="957"/>
        <v>251.32741228718351</v>
      </c>
      <c r="Z470" s="9">
        <f t="shared" si="958"/>
        <v>5.9107180821699821</v>
      </c>
      <c r="AA470" s="9">
        <f t="shared" si="959"/>
        <v>0.13534734509047988</v>
      </c>
      <c r="AB470" s="9">
        <f t="shared" si="960"/>
        <v>3.0159289474462021</v>
      </c>
      <c r="AC470" s="9">
        <f t="shared" si="961"/>
        <v>0.26525823848649221</v>
      </c>
      <c r="AD470" s="9">
        <f t="shared" si="962"/>
        <v>5.9586843595592764</v>
      </c>
      <c r="AE470" s="9">
        <f t="shared" si="963"/>
        <v>0.13425782466839217</v>
      </c>
      <c r="AH470" s="3">
        <f t="shared" si="964"/>
        <v>20.788819110281374</v>
      </c>
      <c r="AI470" s="3">
        <f t="shared" si="965"/>
        <v>28.964222318174613</v>
      </c>
      <c r="AJ470" s="3">
        <v>10000</v>
      </c>
      <c r="AK470" s="3">
        <f t="shared" si="966"/>
        <v>5000000</v>
      </c>
    </row>
    <row r="471" spans="1:38" x14ac:dyDescent="0.2">
      <c r="A471" s="6"/>
      <c r="B471" s="6"/>
      <c r="C471" s="6"/>
      <c r="D471" s="6"/>
      <c r="E471" s="6"/>
      <c r="F471" s="6"/>
      <c r="G471" s="6"/>
      <c r="H471" s="6"/>
      <c r="I471" s="29"/>
      <c r="L471" s="9" t="str">
        <f t="shared" ref="L471:L502" si="968">IF(E471&gt;0.866,0.00001450997+0.00005026548*(I471-0.866),"")</f>
        <v/>
      </c>
      <c r="M471" s="22" t="str">
        <f t="shared" ref="M471:M502" si="969">IF(E471&gt;0,1000*PI()*G471*B471^3/4,"")</f>
        <v/>
      </c>
      <c r="N471" s="9" t="str">
        <f t="shared" ref="N471:N502" si="970">IF(E471&gt;0,E471/(L471*G471*1000),"")</f>
        <v/>
      </c>
      <c r="O471" s="9" t="str">
        <f t="shared" ref="O471:O502" si="971">IF(E471&gt;0,E471/M471,"")</f>
        <v/>
      </c>
      <c r="Q471" s="9"/>
      <c r="R471" s="9"/>
      <c r="S471" s="9"/>
      <c r="T471" s="9"/>
      <c r="U471" s="23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I471" s="9"/>
      <c r="AJ471" s="3"/>
      <c r="AK471" s="3"/>
      <c r="AL471" s="9" t="str">
        <f>IF(J471&gt;0,D471/#REF!/J471,"")</f>
        <v/>
      </c>
    </row>
    <row r="472" spans="1:38" x14ac:dyDescent="0.2">
      <c r="A472" s="6" t="s">
        <v>43</v>
      </c>
      <c r="B472" s="6" t="s">
        <v>19</v>
      </c>
      <c r="C472" s="6" t="s">
        <v>20</v>
      </c>
      <c r="D472" s="6" t="s">
        <v>1</v>
      </c>
      <c r="E472" s="6"/>
      <c r="F472" s="6" t="s">
        <v>26</v>
      </c>
      <c r="G472" s="6" t="s">
        <v>4</v>
      </c>
      <c r="H472" s="6" t="s">
        <v>31</v>
      </c>
      <c r="I472" s="29" t="s">
        <v>5</v>
      </c>
      <c r="L472" s="9" t="str">
        <f t="shared" si="968"/>
        <v/>
      </c>
      <c r="M472" s="22" t="str">
        <f t="shared" si="969"/>
        <v/>
      </c>
      <c r="N472" s="9" t="str">
        <f t="shared" si="970"/>
        <v/>
      </c>
      <c r="O472" s="9" t="str">
        <f t="shared" si="971"/>
        <v/>
      </c>
      <c r="Q472" s="9"/>
      <c r="R472" s="9"/>
      <c r="S472" s="9"/>
      <c r="T472" s="9"/>
      <c r="U472" s="23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I472" s="9"/>
      <c r="AJ472" s="3"/>
      <c r="AK472" s="3"/>
      <c r="AL472" s="9" t="str">
        <f>IF(J472&gt;0,D472/#REF!/J472,"")</f>
        <v/>
      </c>
    </row>
    <row r="473" spans="1:38" x14ac:dyDescent="0.2">
      <c r="A473" s="6"/>
      <c r="B473" s="6"/>
      <c r="C473" s="6"/>
      <c r="D473" s="6"/>
      <c r="E473" s="6"/>
      <c r="F473" s="11" t="s">
        <v>46</v>
      </c>
      <c r="G473" s="6"/>
      <c r="H473" s="6"/>
      <c r="I473" s="29"/>
      <c r="L473" s="9" t="str">
        <f t="shared" si="968"/>
        <v/>
      </c>
      <c r="M473" s="22" t="str">
        <f t="shared" si="969"/>
        <v/>
      </c>
      <c r="N473" s="9" t="str">
        <f t="shared" si="970"/>
        <v/>
      </c>
      <c r="O473" s="9" t="str">
        <f t="shared" si="971"/>
        <v/>
      </c>
      <c r="Q473" s="9"/>
      <c r="R473" s="9"/>
      <c r="S473" s="9"/>
      <c r="T473" s="9"/>
      <c r="U473" s="23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I473" s="9"/>
      <c r="AJ473" s="3"/>
      <c r="AK473" s="3"/>
      <c r="AL473" s="9" t="str">
        <f>IF(J473&gt;0,D473/#REF!/J473,"")</f>
        <v/>
      </c>
    </row>
    <row r="474" spans="1:38" x14ac:dyDescent="0.2">
      <c r="A474" s="2">
        <v>241</v>
      </c>
      <c r="B474" s="20">
        <v>0.04</v>
      </c>
      <c r="C474" s="1">
        <v>0.25</v>
      </c>
      <c r="D474" s="1">
        <v>20</v>
      </c>
      <c r="E474" s="1">
        <f>0.5*C474*D474^2</f>
        <v>50</v>
      </c>
      <c r="F474" s="21">
        <f t="shared" ref="F474:F482" si="972">AK474/1000</f>
        <v>12500</v>
      </c>
      <c r="G474" s="3">
        <f t="shared" ref="G474:G482" si="973">AJ474/1000</f>
        <v>25</v>
      </c>
      <c r="H474" s="3">
        <f t="shared" ref="H474:H482" si="974">AK474/AJ474</f>
        <v>500</v>
      </c>
      <c r="I474" s="29">
        <v>4.798</v>
      </c>
      <c r="J474" s="29">
        <v>1.7940000000000001E-2</v>
      </c>
      <c r="K474" s="26"/>
      <c r="L474" s="9">
        <f t="shared" si="968"/>
        <v>2.1215383736E-4</v>
      </c>
      <c r="M474" s="22">
        <f t="shared" si="969"/>
        <v>1.2566370614359175</v>
      </c>
      <c r="N474" s="9">
        <f t="shared" si="970"/>
        <v>9.4271214930052682</v>
      </c>
      <c r="O474" s="9">
        <f t="shared" si="971"/>
        <v>39.78873577297383</v>
      </c>
      <c r="Q474" s="9">
        <f t="shared" ref="Q474:Q482" si="975">PI()*B474^2/4</f>
        <v>1.2566370614359172E-3</v>
      </c>
      <c r="R474" s="9">
        <f t="shared" ref="R474:R482" si="976">9*G474*Q474</f>
        <v>0.28274333882308139</v>
      </c>
      <c r="S474" s="9">
        <f t="shared" ref="S474:S482" si="977">0.75*R474/(F474*B474)</f>
        <v>4.2411500823462211E-4</v>
      </c>
      <c r="T474" s="9">
        <f t="shared" si="808"/>
        <v>0.1199156934732357</v>
      </c>
      <c r="U474" s="23">
        <f t="shared" ref="U474:U482" si="978">(E474-T474)/M474</f>
        <v>39.693309896121036</v>
      </c>
      <c r="V474" s="9">
        <f t="shared" ref="V474:V482" si="979">9*PI()*B474^3*I474*G474*1000/4</f>
        <v>54.26410158692579</v>
      </c>
      <c r="W474" s="9">
        <f t="shared" ref="W474:W482" si="980">E474/V474</f>
        <v>0.92141947508160404</v>
      </c>
      <c r="X474" s="9">
        <f t="shared" ref="X474:X482" si="981">E474/(V474+T474)</f>
        <v>0.91938776317690107</v>
      </c>
      <c r="Y474" s="9">
        <f t="shared" ref="Y474:Y482" si="982">1000*F474*PI()*B474^3/4</f>
        <v>628.31853071795865</v>
      </c>
      <c r="Z474" s="9">
        <f t="shared" ref="Z474:Z482" si="983">V474+$AG$2*Y474</f>
        <v>60.547286894105376</v>
      </c>
      <c r="AA474" s="9">
        <f t="shared" ref="AA474:AA482" si="984">E474/Z474</f>
        <v>0.8258008337755558</v>
      </c>
      <c r="AB474" s="9">
        <f t="shared" ref="AB474:AB482" si="985">M474+$AG$2*Y474</f>
        <v>7.5398223686155035</v>
      </c>
      <c r="AC474" s="9">
        <f t="shared" ref="AC474:AC482" si="986">E474/AB474</f>
        <v>6.6314559621623062</v>
      </c>
      <c r="AD474" s="9">
        <f t="shared" ref="AD474:AD482" si="987">V474+T474+$AG$2*Y474</f>
        <v>60.667202587578615</v>
      </c>
      <c r="AE474" s="9">
        <f t="shared" ref="AE474:AE482" si="988">E474/AD474</f>
        <v>0.82416854358531633</v>
      </c>
      <c r="AH474" s="3">
        <f t="shared" ref="AH474:AH482" si="989">IF(AK474&gt;0,(AK474*0.17287/2000)^0.5,"")</f>
        <v>32.870009126862136</v>
      </c>
      <c r="AI474" s="3">
        <f t="shared" ref="AI474:AI482" si="990">IF(AK474&gt;0,(AK474/2.98/2000)^0.5,"")</f>
        <v>45.796456590456984</v>
      </c>
      <c r="AJ474" s="3">
        <v>25000</v>
      </c>
      <c r="AK474" s="3">
        <f t="shared" ref="AK474:AK482" si="991">IF(AJ474&gt;0,500*AJ474,"")</f>
        <v>12500000</v>
      </c>
    </row>
    <row r="475" spans="1:38" x14ac:dyDescent="0.2">
      <c r="A475" s="2">
        <v>242</v>
      </c>
      <c r="B475" s="20">
        <v>0.04</v>
      </c>
      <c r="C475" s="1">
        <v>0.25</v>
      </c>
      <c r="D475" s="1">
        <v>18</v>
      </c>
      <c r="E475" s="1">
        <f t="shared" ref="E475:E482" si="992">0.5*C475*D475^2</f>
        <v>40.5</v>
      </c>
      <c r="F475" s="21">
        <f t="shared" si="972"/>
        <v>12500</v>
      </c>
      <c r="G475" s="3">
        <f t="shared" si="973"/>
        <v>25</v>
      </c>
      <c r="H475" s="3">
        <f t="shared" si="974"/>
        <v>500</v>
      </c>
      <c r="I475" s="29">
        <v>4.1589999999999998</v>
      </c>
      <c r="J475" s="29">
        <v>1.7479999999999999E-2</v>
      </c>
      <c r="K475" s="26"/>
      <c r="L475" s="9">
        <f t="shared" si="968"/>
        <v>1.8003419564E-4</v>
      </c>
      <c r="M475" s="22">
        <f t="shared" si="969"/>
        <v>1.2566370614359175</v>
      </c>
      <c r="N475" s="9">
        <f t="shared" si="970"/>
        <v>8.9982905427554698</v>
      </c>
      <c r="O475" s="9">
        <f t="shared" si="971"/>
        <v>32.228875976108803</v>
      </c>
      <c r="Q475" s="9">
        <f t="shared" si="975"/>
        <v>1.2566370614359172E-3</v>
      </c>
      <c r="R475" s="9">
        <f t="shared" si="976"/>
        <v>0.28274333882308139</v>
      </c>
      <c r="S475" s="9">
        <f t="shared" si="977"/>
        <v>4.2411500823462211E-4</v>
      </c>
      <c r="T475" s="9">
        <f t="shared" si="808"/>
        <v>0.1199156934732357</v>
      </c>
      <c r="U475" s="23">
        <f t="shared" si="978"/>
        <v>32.133450099256009</v>
      </c>
      <c r="V475" s="9">
        <f t="shared" si="979"/>
        <v>47.037181846607822</v>
      </c>
      <c r="W475" s="9">
        <f t="shared" si="980"/>
        <v>0.86102097128339627</v>
      </c>
      <c r="X475" s="9">
        <f t="shared" si="981"/>
        <v>0.85883148269626053</v>
      </c>
      <c r="Y475" s="9">
        <f t="shared" si="982"/>
        <v>628.31853071795865</v>
      </c>
      <c r="Z475" s="9">
        <f t="shared" si="983"/>
        <v>53.320367153787409</v>
      </c>
      <c r="AA475" s="9">
        <f t="shared" si="984"/>
        <v>0.75955966100513317</v>
      </c>
      <c r="AB475" s="9">
        <f t="shared" si="985"/>
        <v>7.5398223686155035</v>
      </c>
      <c r="AC475" s="9">
        <f t="shared" si="986"/>
        <v>5.3714793293514678</v>
      </c>
      <c r="AD475" s="9">
        <f t="shared" si="987"/>
        <v>53.440282847260647</v>
      </c>
      <c r="AE475" s="9">
        <f t="shared" si="988"/>
        <v>0.75785527026034505</v>
      </c>
      <c r="AH475" s="3">
        <f t="shared" si="989"/>
        <v>32.870009126862136</v>
      </c>
      <c r="AI475" s="3">
        <f t="shared" si="990"/>
        <v>45.796456590456984</v>
      </c>
      <c r="AJ475" s="3">
        <v>25000</v>
      </c>
      <c r="AK475" s="3">
        <f t="shared" si="991"/>
        <v>12500000</v>
      </c>
    </row>
    <row r="476" spans="1:38" x14ac:dyDescent="0.2">
      <c r="A476" s="2">
        <v>243</v>
      </c>
      <c r="B476" s="20">
        <v>0.04</v>
      </c>
      <c r="C476" s="1">
        <v>0.25</v>
      </c>
      <c r="D476" s="1">
        <v>16</v>
      </c>
      <c r="E476" s="1">
        <f t="shared" si="992"/>
        <v>32</v>
      </c>
      <c r="F476" s="21">
        <f t="shared" si="972"/>
        <v>12500</v>
      </c>
      <c r="G476" s="3">
        <f t="shared" si="973"/>
        <v>25</v>
      </c>
      <c r="H476" s="3">
        <f t="shared" si="974"/>
        <v>500</v>
      </c>
      <c r="I476" s="29">
        <v>3.53</v>
      </c>
      <c r="J476" s="29">
        <v>1.6559999999999998E-2</v>
      </c>
      <c r="K476" s="26"/>
      <c r="L476" s="9">
        <f t="shared" si="968"/>
        <v>1.4841720872E-4</v>
      </c>
      <c r="M476" s="22">
        <f t="shared" si="969"/>
        <v>1.2566370614359175</v>
      </c>
      <c r="N476" s="9">
        <f t="shared" si="970"/>
        <v>8.6243368342468578</v>
      </c>
      <c r="O476" s="9">
        <f t="shared" si="971"/>
        <v>25.464790894703249</v>
      </c>
      <c r="Q476" s="9">
        <f t="shared" si="975"/>
        <v>1.2566370614359172E-3</v>
      </c>
      <c r="R476" s="9">
        <f t="shared" si="976"/>
        <v>0.28274333882308139</v>
      </c>
      <c r="S476" s="9">
        <f t="shared" si="977"/>
        <v>4.2411500823462211E-4</v>
      </c>
      <c r="T476" s="9">
        <f t="shared" si="808"/>
        <v>0.1199156934732357</v>
      </c>
      <c r="U476" s="23">
        <f t="shared" si="978"/>
        <v>25.369365017850459</v>
      </c>
      <c r="V476" s="9">
        <f t="shared" si="979"/>
        <v>39.923359441819095</v>
      </c>
      <c r="W476" s="9">
        <f t="shared" si="980"/>
        <v>0.80153575368911711</v>
      </c>
      <c r="X476" s="9">
        <f t="shared" si="981"/>
        <v>0.79913543265087839</v>
      </c>
      <c r="Y476" s="9">
        <f t="shared" si="982"/>
        <v>628.31853071795865</v>
      </c>
      <c r="Z476" s="9">
        <f t="shared" si="983"/>
        <v>46.206544748998681</v>
      </c>
      <c r="AA476" s="9">
        <f t="shared" si="984"/>
        <v>0.69254258620351516</v>
      </c>
      <c r="AB476" s="9">
        <f t="shared" si="985"/>
        <v>7.5398223686155035</v>
      </c>
      <c r="AC476" s="9">
        <f t="shared" si="986"/>
        <v>4.2441318157838754</v>
      </c>
      <c r="AD476" s="9">
        <f t="shared" si="987"/>
        <v>46.32646044247192</v>
      </c>
      <c r="AE476" s="9">
        <f t="shared" si="988"/>
        <v>0.69074994494210318</v>
      </c>
      <c r="AH476" s="3">
        <f t="shared" si="989"/>
        <v>32.870009126862136</v>
      </c>
      <c r="AI476" s="3">
        <f t="shared" si="990"/>
        <v>45.796456590456984</v>
      </c>
      <c r="AJ476" s="3">
        <v>25000</v>
      </c>
      <c r="AK476" s="3">
        <f t="shared" si="991"/>
        <v>12500000</v>
      </c>
    </row>
    <row r="477" spans="1:38" x14ac:dyDescent="0.2">
      <c r="A477" s="2">
        <v>244</v>
      </c>
      <c r="B477" s="20">
        <v>0.04</v>
      </c>
      <c r="C477" s="1">
        <v>0.25</v>
      </c>
      <c r="D477" s="1">
        <v>14</v>
      </c>
      <c r="E477" s="1">
        <f t="shared" si="992"/>
        <v>24.5</v>
      </c>
      <c r="F477" s="21">
        <f t="shared" si="972"/>
        <v>12500</v>
      </c>
      <c r="G477" s="3">
        <f t="shared" si="973"/>
        <v>25</v>
      </c>
      <c r="H477" s="3">
        <f t="shared" si="974"/>
        <v>500</v>
      </c>
      <c r="I477" s="29">
        <v>2.9289999999999998</v>
      </c>
      <c r="J477" s="29">
        <v>1.5520000000000001E-2</v>
      </c>
      <c r="K477" s="26"/>
      <c r="L477" s="9">
        <f t="shared" si="968"/>
        <v>1.1820765523999998E-4</v>
      </c>
      <c r="M477" s="22">
        <f t="shared" si="969"/>
        <v>1.2566370614359175</v>
      </c>
      <c r="N477" s="9">
        <f t="shared" si="970"/>
        <v>8.2904952137852774</v>
      </c>
      <c r="O477" s="9">
        <f t="shared" si="971"/>
        <v>19.496480528757175</v>
      </c>
      <c r="Q477" s="9">
        <f t="shared" si="975"/>
        <v>1.2566370614359172E-3</v>
      </c>
      <c r="R477" s="9">
        <f t="shared" si="976"/>
        <v>0.28274333882308139</v>
      </c>
      <c r="S477" s="9">
        <f t="shared" si="977"/>
        <v>4.2411500823462211E-4</v>
      </c>
      <c r="T477" s="9">
        <f t="shared" si="808"/>
        <v>0.1199156934732357</v>
      </c>
      <c r="U477" s="23">
        <f t="shared" si="978"/>
        <v>19.401054651904385</v>
      </c>
      <c r="V477" s="9">
        <f t="shared" si="979"/>
        <v>33.126209576512224</v>
      </c>
      <c r="W477" s="9">
        <f t="shared" si="980"/>
        <v>0.73959563479219959</v>
      </c>
      <c r="X477" s="9">
        <f t="shared" si="981"/>
        <v>0.73692798186375574</v>
      </c>
      <c r="Y477" s="9">
        <f t="shared" si="982"/>
        <v>628.31853071795865</v>
      </c>
      <c r="Z477" s="9">
        <f t="shared" si="983"/>
        <v>39.40939488369181</v>
      </c>
      <c r="AA477" s="9">
        <f t="shared" si="984"/>
        <v>0.62167917249951132</v>
      </c>
      <c r="AB477" s="9">
        <f t="shared" si="985"/>
        <v>7.5398223686155035</v>
      </c>
      <c r="AC477" s="9">
        <f t="shared" si="986"/>
        <v>3.24941342145953</v>
      </c>
      <c r="AD477" s="9">
        <f t="shared" si="987"/>
        <v>39.529310577165049</v>
      </c>
      <c r="AE477" s="9">
        <f t="shared" si="988"/>
        <v>0.6197932532158289</v>
      </c>
      <c r="AH477" s="3">
        <f t="shared" si="989"/>
        <v>32.870009126862136</v>
      </c>
      <c r="AI477" s="3">
        <f t="shared" si="990"/>
        <v>45.796456590456984</v>
      </c>
      <c r="AJ477" s="3">
        <v>25000</v>
      </c>
      <c r="AK477" s="3">
        <f t="shared" si="991"/>
        <v>12500000</v>
      </c>
    </row>
    <row r="478" spans="1:38" x14ac:dyDescent="0.2">
      <c r="A478" s="2">
        <v>245</v>
      </c>
      <c r="B478" s="20">
        <v>0.04</v>
      </c>
      <c r="C478" s="1">
        <v>0.25</v>
      </c>
      <c r="D478" s="1">
        <v>12</v>
      </c>
      <c r="E478" s="1">
        <f t="shared" si="992"/>
        <v>18</v>
      </c>
      <c r="F478" s="21">
        <f t="shared" si="972"/>
        <v>12500</v>
      </c>
      <c r="G478" s="3">
        <f t="shared" si="973"/>
        <v>25</v>
      </c>
      <c r="H478" s="3">
        <f t="shared" si="974"/>
        <v>500</v>
      </c>
      <c r="I478" s="29">
        <v>2.3730000000000002</v>
      </c>
      <c r="J478" s="29">
        <v>1.436E-2</v>
      </c>
      <c r="K478" s="26"/>
      <c r="L478" s="9">
        <f t="shared" si="968"/>
        <v>9.0260048359999998E-5</v>
      </c>
      <c r="M478" s="22">
        <f t="shared" si="969"/>
        <v>1.2566370614359175</v>
      </c>
      <c r="N478" s="9">
        <f t="shared" si="970"/>
        <v>7.9769511880638229</v>
      </c>
      <c r="O478" s="9">
        <f t="shared" si="971"/>
        <v>14.323944878270579</v>
      </c>
      <c r="Q478" s="9">
        <f t="shared" si="975"/>
        <v>1.2566370614359172E-3</v>
      </c>
      <c r="R478" s="9">
        <f t="shared" si="976"/>
        <v>0.28274333882308139</v>
      </c>
      <c r="S478" s="9">
        <f t="shared" si="977"/>
        <v>4.2411500823462211E-4</v>
      </c>
      <c r="T478" s="9">
        <f t="shared" si="808"/>
        <v>0.1199156934732357</v>
      </c>
      <c r="U478" s="23">
        <f t="shared" si="978"/>
        <v>14.228519001417789</v>
      </c>
      <c r="V478" s="9">
        <f t="shared" si="979"/>
        <v>26.837997721086893</v>
      </c>
      <c r="W478" s="9">
        <f t="shared" si="980"/>
        <v>0.67069086848670578</v>
      </c>
      <c r="X478" s="9">
        <f t="shared" si="981"/>
        <v>0.6677074639715288</v>
      </c>
      <c r="Y478" s="9">
        <f t="shared" si="982"/>
        <v>628.31853071795865</v>
      </c>
      <c r="Z478" s="9">
        <f t="shared" si="983"/>
        <v>33.121183028266479</v>
      </c>
      <c r="AA478" s="9">
        <f t="shared" si="984"/>
        <v>0.54345884881703443</v>
      </c>
      <c r="AB478" s="9">
        <f t="shared" si="985"/>
        <v>7.5398223686155035</v>
      </c>
      <c r="AC478" s="9">
        <f t="shared" si="986"/>
        <v>2.3873241463784303</v>
      </c>
      <c r="AD478" s="9">
        <f t="shared" si="987"/>
        <v>33.241098721739718</v>
      </c>
      <c r="AE478" s="9">
        <f t="shared" si="988"/>
        <v>0.54149834669056773</v>
      </c>
      <c r="AH478" s="3">
        <f t="shared" si="989"/>
        <v>32.870009126862136</v>
      </c>
      <c r="AI478" s="3">
        <f t="shared" si="990"/>
        <v>45.796456590456984</v>
      </c>
      <c r="AJ478" s="3">
        <v>25000</v>
      </c>
      <c r="AK478" s="3">
        <f t="shared" si="991"/>
        <v>12500000</v>
      </c>
    </row>
    <row r="479" spans="1:38" x14ac:dyDescent="0.2">
      <c r="A479" s="2">
        <v>246</v>
      </c>
      <c r="B479" s="20">
        <v>0.04</v>
      </c>
      <c r="C479" s="1">
        <v>0.25</v>
      </c>
      <c r="D479" s="1">
        <v>10</v>
      </c>
      <c r="E479" s="1">
        <f t="shared" si="992"/>
        <v>12.5</v>
      </c>
      <c r="F479" s="21">
        <f t="shared" si="972"/>
        <v>12500</v>
      </c>
      <c r="G479" s="3">
        <f t="shared" si="973"/>
        <v>25</v>
      </c>
      <c r="H479" s="3">
        <f t="shared" si="974"/>
        <v>500</v>
      </c>
      <c r="I479" s="29">
        <v>1.847</v>
      </c>
      <c r="J479" s="29">
        <v>1.3299999999999999E-2</v>
      </c>
      <c r="K479" s="26"/>
      <c r="L479" s="9">
        <f t="shared" si="968"/>
        <v>6.3820405880000002E-5</v>
      </c>
      <c r="M479" s="22">
        <f t="shared" si="969"/>
        <v>1.2566370614359175</v>
      </c>
      <c r="N479" s="9">
        <f t="shared" si="970"/>
        <v>7.8344848031856476</v>
      </c>
      <c r="O479" s="9">
        <f t="shared" si="971"/>
        <v>9.9471839432434574</v>
      </c>
      <c r="Q479" s="9">
        <f t="shared" si="975"/>
        <v>1.2566370614359172E-3</v>
      </c>
      <c r="R479" s="9">
        <f t="shared" si="976"/>
        <v>0.28274333882308139</v>
      </c>
      <c r="S479" s="9">
        <f t="shared" si="977"/>
        <v>4.2411500823462211E-4</v>
      </c>
      <c r="T479" s="9">
        <f t="shared" si="808"/>
        <v>0.1199156934732357</v>
      </c>
      <c r="U479" s="23">
        <f t="shared" si="978"/>
        <v>9.8517580663906674</v>
      </c>
      <c r="V479" s="9">
        <f t="shared" si="979"/>
        <v>20.889077872249256</v>
      </c>
      <c r="W479" s="9">
        <f t="shared" si="980"/>
        <v>0.5983988415594933</v>
      </c>
      <c r="X479" s="9">
        <f t="shared" si="981"/>
        <v>0.59498328470120265</v>
      </c>
      <c r="Y479" s="9">
        <f t="shared" si="982"/>
        <v>628.31853071795865</v>
      </c>
      <c r="Z479" s="9">
        <f t="shared" si="983"/>
        <v>27.172263179428843</v>
      </c>
      <c r="AA479" s="9">
        <f t="shared" si="984"/>
        <v>0.46002793059443453</v>
      </c>
      <c r="AB479" s="9">
        <f t="shared" si="985"/>
        <v>7.5398223686155035</v>
      </c>
      <c r="AC479" s="9">
        <f t="shared" si="986"/>
        <v>1.6578639905405765</v>
      </c>
      <c r="AD479" s="9">
        <f t="shared" si="987"/>
        <v>27.292178872902078</v>
      </c>
      <c r="AE479" s="9">
        <f t="shared" si="988"/>
        <v>0.45800667136954132</v>
      </c>
      <c r="AH479" s="3">
        <f t="shared" si="989"/>
        <v>32.870009126862136</v>
      </c>
      <c r="AI479" s="3">
        <f t="shared" si="990"/>
        <v>45.796456590456984</v>
      </c>
      <c r="AJ479" s="3">
        <v>25000</v>
      </c>
      <c r="AK479" s="3">
        <f t="shared" si="991"/>
        <v>12500000</v>
      </c>
    </row>
    <row r="480" spans="1:38" x14ac:dyDescent="0.2">
      <c r="A480" s="2">
        <v>247</v>
      </c>
      <c r="B480" s="20">
        <v>0.04</v>
      </c>
      <c r="C480" s="1">
        <v>0.25</v>
      </c>
      <c r="D480" s="1">
        <v>8</v>
      </c>
      <c r="E480" s="1">
        <f t="shared" si="992"/>
        <v>8</v>
      </c>
      <c r="F480" s="21">
        <f t="shared" si="972"/>
        <v>12500</v>
      </c>
      <c r="G480" s="3">
        <f t="shared" si="973"/>
        <v>25</v>
      </c>
      <c r="H480" s="3">
        <f t="shared" si="974"/>
        <v>500</v>
      </c>
      <c r="I480" s="29">
        <v>1.377</v>
      </c>
      <c r="J480" s="29">
        <v>1.162E-2</v>
      </c>
      <c r="K480" s="26"/>
      <c r="L480" s="9">
        <f t="shared" si="968"/>
        <v>4.0195630280000002E-5</v>
      </c>
      <c r="M480" s="22">
        <f t="shared" si="969"/>
        <v>1.2566370614359175</v>
      </c>
      <c r="N480" s="9">
        <f t="shared" si="970"/>
        <v>7.9610643687112743</v>
      </c>
      <c r="O480" s="9">
        <f t="shared" si="971"/>
        <v>6.3661977236758123</v>
      </c>
      <c r="Q480" s="9">
        <f t="shared" si="975"/>
        <v>1.2566370614359172E-3</v>
      </c>
      <c r="R480" s="9">
        <f t="shared" si="976"/>
        <v>0.28274333882308139</v>
      </c>
      <c r="S480" s="9">
        <f t="shared" si="977"/>
        <v>4.2411500823462211E-4</v>
      </c>
      <c r="T480" s="9">
        <f t="shared" si="808"/>
        <v>0.1199156934732357</v>
      </c>
      <c r="U480" s="23">
        <f t="shared" si="978"/>
        <v>6.2707718468230222</v>
      </c>
      <c r="V480" s="9">
        <f t="shared" si="979"/>
        <v>15.573503102375327</v>
      </c>
      <c r="W480" s="9">
        <f t="shared" si="980"/>
        <v>0.51369303023285817</v>
      </c>
      <c r="X480" s="9">
        <f t="shared" si="981"/>
        <v>0.50976782714269175</v>
      </c>
      <c r="Y480" s="9">
        <f t="shared" si="982"/>
        <v>628.31853071795865</v>
      </c>
      <c r="Z480" s="9">
        <f t="shared" si="983"/>
        <v>21.856688409554913</v>
      </c>
      <c r="AA480" s="9">
        <f t="shared" si="984"/>
        <v>0.36602068209485494</v>
      </c>
      <c r="AB480" s="9">
        <f t="shared" si="985"/>
        <v>7.5398223686155035</v>
      </c>
      <c r="AC480" s="9">
        <f t="shared" si="986"/>
        <v>1.0610329539459689</v>
      </c>
      <c r="AD480" s="9">
        <f t="shared" si="987"/>
        <v>21.976604103028148</v>
      </c>
      <c r="AE480" s="9">
        <f t="shared" si="988"/>
        <v>0.3640234843607017</v>
      </c>
      <c r="AH480" s="3">
        <f t="shared" si="989"/>
        <v>32.870009126862136</v>
      </c>
      <c r="AI480" s="3">
        <f t="shared" si="990"/>
        <v>45.796456590456984</v>
      </c>
      <c r="AJ480" s="3">
        <v>25000</v>
      </c>
      <c r="AK480" s="3">
        <f t="shared" si="991"/>
        <v>12500000</v>
      </c>
    </row>
    <row r="481" spans="1:38" x14ac:dyDescent="0.2">
      <c r="A481" s="2">
        <v>248</v>
      </c>
      <c r="B481" s="20">
        <v>0.04</v>
      </c>
      <c r="C481" s="1">
        <v>0.25</v>
      </c>
      <c r="D481" s="1">
        <v>6</v>
      </c>
      <c r="E481" s="1">
        <f t="shared" si="992"/>
        <v>4.5</v>
      </c>
      <c r="F481" s="21">
        <f t="shared" si="972"/>
        <v>12500</v>
      </c>
      <c r="G481" s="3">
        <f t="shared" si="973"/>
        <v>25</v>
      </c>
      <c r="H481" s="3">
        <f t="shared" si="974"/>
        <v>500</v>
      </c>
      <c r="I481" s="29">
        <v>1.034</v>
      </c>
      <c r="J481" s="29">
        <v>1.044E-2</v>
      </c>
      <c r="K481" s="26"/>
      <c r="L481" s="9">
        <f t="shared" si="968"/>
        <v>2.2954570640000002E-5</v>
      </c>
      <c r="M481" s="22">
        <f t="shared" si="969"/>
        <v>1.2566370614359175</v>
      </c>
      <c r="N481" s="9">
        <f t="shared" si="970"/>
        <v>7.8415755547323096</v>
      </c>
      <c r="O481" s="9">
        <f t="shared" si="971"/>
        <v>3.5809862195676447</v>
      </c>
      <c r="Q481" s="9">
        <f t="shared" si="975"/>
        <v>1.2566370614359172E-3</v>
      </c>
      <c r="R481" s="9">
        <f t="shared" si="976"/>
        <v>0.28274333882308139</v>
      </c>
      <c r="S481" s="9">
        <f t="shared" si="977"/>
        <v>4.2411500823462211E-4</v>
      </c>
      <c r="T481" s="9">
        <f t="shared" ref="T481:T518" si="993">R481*S481*1000</f>
        <v>0.1199156934732357</v>
      </c>
      <c r="U481" s="23">
        <f t="shared" si="978"/>
        <v>3.4855603427148543</v>
      </c>
      <c r="V481" s="9">
        <f t="shared" si="979"/>
        <v>11.694264493722649</v>
      </c>
      <c r="W481" s="9">
        <f t="shared" si="980"/>
        <v>0.38480402101522077</v>
      </c>
      <c r="X481" s="9">
        <f t="shared" si="981"/>
        <v>0.38089820272735175</v>
      </c>
      <c r="Y481" s="9">
        <f t="shared" si="982"/>
        <v>628.31853071795865</v>
      </c>
      <c r="Z481" s="9">
        <f t="shared" si="983"/>
        <v>17.977449800902235</v>
      </c>
      <c r="AA481" s="9">
        <f t="shared" si="984"/>
        <v>0.25031359007183313</v>
      </c>
      <c r="AB481" s="9">
        <f t="shared" si="985"/>
        <v>7.5398223686155035</v>
      </c>
      <c r="AC481" s="9">
        <f t="shared" si="986"/>
        <v>0.59683103659460757</v>
      </c>
      <c r="AD481" s="9">
        <f t="shared" si="987"/>
        <v>18.09736549437547</v>
      </c>
      <c r="AE481" s="9">
        <f t="shared" si="988"/>
        <v>0.24865497695775485</v>
      </c>
      <c r="AH481" s="3">
        <f t="shared" si="989"/>
        <v>32.870009126862136</v>
      </c>
      <c r="AI481" s="3">
        <f t="shared" si="990"/>
        <v>45.796456590456984</v>
      </c>
      <c r="AJ481" s="3">
        <v>25000</v>
      </c>
      <c r="AK481" s="3">
        <f t="shared" si="991"/>
        <v>12500000</v>
      </c>
    </row>
    <row r="482" spans="1:38" x14ac:dyDescent="0.2">
      <c r="A482" s="2">
        <v>249</v>
      </c>
      <c r="B482" s="20">
        <v>0.04</v>
      </c>
      <c r="C482" s="1">
        <v>0.25</v>
      </c>
      <c r="D482" s="1">
        <v>4</v>
      </c>
      <c r="E482" s="1">
        <f t="shared" si="992"/>
        <v>2</v>
      </c>
      <c r="F482" s="21">
        <f t="shared" si="972"/>
        <v>12500</v>
      </c>
      <c r="G482" s="3">
        <f t="shared" si="973"/>
        <v>25</v>
      </c>
      <c r="H482" s="3">
        <f t="shared" si="974"/>
        <v>500</v>
      </c>
      <c r="I482" s="29">
        <v>0.754</v>
      </c>
      <c r="J482" s="29">
        <v>1.0999999999999999E-2</v>
      </c>
      <c r="K482" s="26"/>
      <c r="L482" s="9">
        <f t="shared" si="968"/>
        <v>8.8802362400000011E-6</v>
      </c>
      <c r="M482" s="22">
        <f t="shared" si="969"/>
        <v>1.2566370614359175</v>
      </c>
      <c r="N482" s="9">
        <f t="shared" si="970"/>
        <v>9.0087693432804432</v>
      </c>
      <c r="O482" s="9">
        <f t="shared" si="971"/>
        <v>1.5915494309189531</v>
      </c>
      <c r="Q482" s="9">
        <f t="shared" si="975"/>
        <v>1.2566370614359172E-3</v>
      </c>
      <c r="R482" s="9">
        <f t="shared" si="976"/>
        <v>0.28274333882308139</v>
      </c>
      <c r="S482" s="9">
        <f t="shared" si="977"/>
        <v>4.2411500823462211E-4</v>
      </c>
      <c r="T482" s="9">
        <f t="shared" si="993"/>
        <v>0.1199156934732357</v>
      </c>
      <c r="U482" s="23">
        <f t="shared" si="978"/>
        <v>1.4961235540661633</v>
      </c>
      <c r="V482" s="9">
        <f t="shared" si="979"/>
        <v>8.5275390989041373</v>
      </c>
      <c r="W482" s="9">
        <f t="shared" si="980"/>
        <v>0.23453425153535998</v>
      </c>
      <c r="X482" s="9">
        <f t="shared" si="981"/>
        <v>0.23128192607181663</v>
      </c>
      <c r="Y482" s="9">
        <f t="shared" si="982"/>
        <v>628.31853071795865</v>
      </c>
      <c r="Z482" s="9">
        <f t="shared" si="983"/>
        <v>14.810724406083724</v>
      </c>
      <c r="AA482" s="9">
        <f t="shared" si="984"/>
        <v>0.13503728414381072</v>
      </c>
      <c r="AB482" s="9">
        <f t="shared" si="985"/>
        <v>7.5398223686155035</v>
      </c>
      <c r="AC482" s="9">
        <f t="shared" si="986"/>
        <v>0.26525823848649221</v>
      </c>
      <c r="AD482" s="9">
        <f t="shared" si="987"/>
        <v>14.930640099556959</v>
      </c>
      <c r="AE482" s="9">
        <f t="shared" si="988"/>
        <v>0.13395272986717741</v>
      </c>
      <c r="AH482" s="3">
        <f t="shared" si="989"/>
        <v>32.870009126862136</v>
      </c>
      <c r="AI482" s="3">
        <f t="shared" si="990"/>
        <v>45.796456590456984</v>
      </c>
      <c r="AJ482" s="3">
        <v>25000</v>
      </c>
      <c r="AK482" s="3">
        <f t="shared" si="991"/>
        <v>12500000</v>
      </c>
    </row>
    <row r="483" spans="1:38" x14ac:dyDescent="0.2">
      <c r="A483" s="6"/>
      <c r="B483" s="6"/>
      <c r="C483" s="6"/>
      <c r="D483" s="6"/>
      <c r="E483" s="6"/>
      <c r="F483" s="6"/>
      <c r="G483" s="6"/>
      <c r="H483" s="6"/>
      <c r="I483" s="29"/>
      <c r="L483" s="9" t="str">
        <f t="shared" si="968"/>
        <v/>
      </c>
      <c r="M483" s="22" t="str">
        <f t="shared" si="969"/>
        <v/>
      </c>
      <c r="N483" s="9" t="str">
        <f t="shared" si="970"/>
        <v/>
      </c>
      <c r="O483" s="9" t="str">
        <f t="shared" si="971"/>
        <v/>
      </c>
      <c r="Q483" s="9"/>
      <c r="R483" s="9"/>
      <c r="S483" s="9"/>
      <c r="T483" s="9"/>
      <c r="U483" s="23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I483" s="9"/>
      <c r="AJ483" s="3"/>
      <c r="AK483" s="3"/>
      <c r="AL483" s="9" t="str">
        <f>IF(J483&gt;0,D483/#REF!/J483,"")</f>
        <v/>
      </c>
    </row>
    <row r="484" spans="1:38" x14ac:dyDescent="0.2">
      <c r="A484" s="6" t="s">
        <v>43</v>
      </c>
      <c r="B484" s="6" t="s">
        <v>19</v>
      </c>
      <c r="C484" s="6" t="s">
        <v>20</v>
      </c>
      <c r="D484" s="6" t="s">
        <v>1</v>
      </c>
      <c r="E484" s="6"/>
      <c r="F484" s="6" t="s">
        <v>27</v>
      </c>
      <c r="G484" s="6" t="s">
        <v>4</v>
      </c>
      <c r="H484" s="6" t="s">
        <v>15</v>
      </c>
      <c r="I484" s="29" t="s">
        <v>5</v>
      </c>
      <c r="L484" s="9" t="str">
        <f t="shared" si="968"/>
        <v/>
      </c>
      <c r="M484" s="22" t="str">
        <f t="shared" si="969"/>
        <v/>
      </c>
      <c r="N484" s="9" t="str">
        <f t="shared" si="970"/>
        <v/>
      </c>
      <c r="O484" s="9" t="str">
        <f t="shared" si="971"/>
        <v/>
      </c>
      <c r="Q484" s="9"/>
      <c r="R484" s="9"/>
      <c r="S484" s="9"/>
      <c r="T484" s="9"/>
      <c r="U484" s="23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I484" s="9"/>
      <c r="AJ484" s="3"/>
      <c r="AK484" s="3"/>
      <c r="AL484" s="9" t="str">
        <f>IF(J484&gt;0,D484/#REF!/J484,"")</f>
        <v/>
      </c>
    </row>
    <row r="485" spans="1:38" x14ac:dyDescent="0.2">
      <c r="A485" s="6"/>
      <c r="B485" s="6"/>
      <c r="C485" s="6"/>
      <c r="D485" s="6"/>
      <c r="E485" s="6"/>
      <c r="F485" s="11" t="s">
        <v>46</v>
      </c>
      <c r="G485" s="6"/>
      <c r="H485" s="6"/>
      <c r="I485" s="29"/>
      <c r="L485" s="9" t="str">
        <f t="shared" si="968"/>
        <v/>
      </c>
      <c r="M485" s="22" t="str">
        <f t="shared" si="969"/>
        <v/>
      </c>
      <c r="N485" s="9" t="str">
        <f t="shared" si="970"/>
        <v/>
      </c>
      <c r="O485" s="9" t="str">
        <f t="shared" si="971"/>
        <v/>
      </c>
      <c r="Q485" s="9"/>
      <c r="R485" s="9"/>
      <c r="S485" s="9"/>
      <c r="T485" s="9"/>
      <c r="U485" s="23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I485" s="9"/>
      <c r="AJ485" s="3"/>
      <c r="AK485" s="3"/>
      <c r="AL485" s="9" t="str">
        <f>IF(J485&gt;0,D485/#REF!/J485,"")</f>
        <v/>
      </c>
    </row>
    <row r="486" spans="1:38" x14ac:dyDescent="0.2">
      <c r="A486" s="2">
        <v>251</v>
      </c>
      <c r="B486" s="20">
        <v>0.04</v>
      </c>
      <c r="C486" s="1">
        <v>0.5</v>
      </c>
      <c r="D486" s="1">
        <v>20</v>
      </c>
      <c r="E486" s="1">
        <f>0.5*C486*D486^2</f>
        <v>100</v>
      </c>
      <c r="F486" s="21">
        <f t="shared" ref="F486:F494" si="994">AK486/1000</f>
        <v>25000</v>
      </c>
      <c r="G486" s="3">
        <f t="shared" ref="G486:G494" si="995">AJ486/1000</f>
        <v>50</v>
      </c>
      <c r="H486" s="3">
        <f t="shared" ref="H486:H494" si="996">AK486/AJ486</f>
        <v>500</v>
      </c>
      <c r="I486" s="29">
        <v>4.9029999999999996</v>
      </c>
      <c r="J486" s="29">
        <v>1.7819999999999999E-2</v>
      </c>
      <c r="K486" s="26"/>
      <c r="L486" s="9">
        <f t="shared" si="968"/>
        <v>2.1743171276E-4</v>
      </c>
      <c r="M486" s="22">
        <f t="shared" si="969"/>
        <v>2.5132741228718349</v>
      </c>
      <c r="N486" s="9">
        <f t="shared" si="970"/>
        <v>9.1982902338059116</v>
      </c>
      <c r="O486" s="9">
        <f t="shared" si="971"/>
        <v>39.78873577297383</v>
      </c>
      <c r="Q486" s="9">
        <f t="shared" ref="Q486:Q494" si="997">PI()*B486^2/4</f>
        <v>1.2566370614359172E-3</v>
      </c>
      <c r="R486" s="9">
        <f t="shared" ref="R486:R494" si="998">9*G486*Q486</f>
        <v>0.56548667764616278</v>
      </c>
      <c r="S486" s="9">
        <f t="shared" ref="S486:S494" si="999">0.75*R486/(F486*B486)</f>
        <v>4.2411500823462211E-4</v>
      </c>
      <c r="T486" s="9">
        <f t="shared" si="993"/>
        <v>0.23983138694647141</v>
      </c>
      <c r="U486" s="23">
        <f t="shared" ref="U486:U494" si="1000">(E486-T486)/M486</f>
        <v>39.693309896121036</v>
      </c>
      <c r="V486" s="9">
        <f t="shared" ref="V486:V494" si="1001">9*PI()*B486^3*I486*G486*1000/4</f>
        <v>110.90324721996546</v>
      </c>
      <c r="W486" s="9">
        <f t="shared" ref="W486:W494" si="1002">E486/V486</f>
        <v>0.90168685324118625</v>
      </c>
      <c r="X486" s="9">
        <f t="shared" ref="X486:X494" si="1003">E486/(V486+T486)</f>
        <v>0.89974113776061126</v>
      </c>
      <c r="Y486" s="9">
        <f t="shared" ref="Y486:Y494" si="1004">1000*F486*PI()*B486^3/4</f>
        <v>1256.6370614359173</v>
      </c>
      <c r="Z486" s="9">
        <f t="shared" ref="Z486:Z494" si="1005">V486+$AG$2*Y486</f>
        <v>123.46961783432464</v>
      </c>
      <c r="AA486" s="9">
        <f t="shared" ref="AA486:AA494" si="1006">E486/Z486</f>
        <v>0.80991584613295797</v>
      </c>
      <c r="AB486" s="9">
        <f t="shared" ref="AB486:AB494" si="1007">M486+$AG$2*Y486</f>
        <v>15.079644737231007</v>
      </c>
      <c r="AC486" s="9">
        <f t="shared" ref="AC486:AC494" si="1008">E486/AB486</f>
        <v>6.6314559621623062</v>
      </c>
      <c r="AD486" s="9">
        <f t="shared" ref="AD486:AD494" si="1009">V486+T486+$AG$2*Y486</f>
        <v>123.70944922127111</v>
      </c>
      <c r="AE486" s="9">
        <f t="shared" ref="AE486:AE494" si="1010">E486/AD486</f>
        <v>0.80834568927015793</v>
      </c>
      <c r="AH486" s="3">
        <f t="shared" ref="AH486:AH494" si="1011">IF(AK486&gt;0,(AK486*0.17287/2000)^0.5,"")</f>
        <v>46.485212702535847</v>
      </c>
      <c r="AI486" s="3">
        <f t="shared" ref="AI486:AI494" si="1012">IF(AK486&gt;0,(AK486/2.98/2000)^0.5,"")</f>
        <v>64.765970018854972</v>
      </c>
      <c r="AJ486" s="3">
        <v>50000</v>
      </c>
      <c r="AK486" s="3">
        <f t="shared" ref="AK486:AK494" si="1013">IF(AJ486&gt;0,500*AJ486,"")</f>
        <v>25000000</v>
      </c>
    </row>
    <row r="487" spans="1:38" x14ac:dyDescent="0.2">
      <c r="A487" s="2">
        <v>252</v>
      </c>
      <c r="B487" s="20">
        <v>0.04</v>
      </c>
      <c r="C487" s="1">
        <v>0.5</v>
      </c>
      <c r="D487" s="1">
        <v>18</v>
      </c>
      <c r="E487" s="1">
        <f t="shared" ref="E487:E494" si="1014">0.5*C487*D487^2</f>
        <v>81</v>
      </c>
      <c r="F487" s="21">
        <f t="shared" si="994"/>
        <v>25000</v>
      </c>
      <c r="G487" s="3">
        <f t="shared" si="995"/>
        <v>50</v>
      </c>
      <c r="H487" s="3">
        <f t="shared" si="996"/>
        <v>500</v>
      </c>
      <c r="I487" s="29">
        <v>4.2389999999999999</v>
      </c>
      <c r="J487" s="29">
        <v>1.7000000000000001E-2</v>
      </c>
      <c r="K487" s="26"/>
      <c r="L487" s="9">
        <f t="shared" si="968"/>
        <v>1.8405543403999999E-4</v>
      </c>
      <c r="M487" s="22">
        <f t="shared" si="969"/>
        <v>2.5132741228718349</v>
      </c>
      <c r="N487" s="9">
        <f t="shared" si="970"/>
        <v>8.8016961218756098</v>
      </c>
      <c r="O487" s="9">
        <f t="shared" si="971"/>
        <v>32.228875976108803</v>
      </c>
      <c r="Q487" s="9">
        <f t="shared" si="997"/>
        <v>1.2566370614359172E-3</v>
      </c>
      <c r="R487" s="9">
        <f t="shared" si="998"/>
        <v>0.56548667764616278</v>
      </c>
      <c r="S487" s="9">
        <f t="shared" si="999"/>
        <v>4.2411500823462211E-4</v>
      </c>
      <c r="T487" s="9">
        <f t="shared" si="993"/>
        <v>0.23983138694647141</v>
      </c>
      <c r="U487" s="23">
        <f t="shared" si="1000"/>
        <v>32.133450099256009</v>
      </c>
      <c r="V487" s="9">
        <f t="shared" si="1001"/>
        <v>95.883921061683381</v>
      </c>
      <c r="W487" s="9">
        <f t="shared" si="1002"/>
        <v>0.84477146014806426</v>
      </c>
      <c r="X487" s="9">
        <f t="shared" si="1003"/>
        <v>0.84266373228914215</v>
      </c>
      <c r="Y487" s="9">
        <f t="shared" si="1004"/>
        <v>1256.6370614359173</v>
      </c>
      <c r="Z487" s="9">
        <f t="shared" si="1005"/>
        <v>108.45029167604255</v>
      </c>
      <c r="AA487" s="9">
        <f t="shared" si="1006"/>
        <v>0.74688595805679592</v>
      </c>
      <c r="AB487" s="9">
        <f t="shared" si="1007"/>
        <v>15.079644737231007</v>
      </c>
      <c r="AC487" s="9">
        <f t="shared" si="1008"/>
        <v>5.3714793293514678</v>
      </c>
      <c r="AD487" s="9">
        <f t="shared" si="1009"/>
        <v>108.69012306298903</v>
      </c>
      <c r="AE487" s="9">
        <f t="shared" si="1010"/>
        <v>0.74523790862816652</v>
      </c>
      <c r="AH487" s="3">
        <f t="shared" si="1011"/>
        <v>46.485212702535847</v>
      </c>
      <c r="AI487" s="3">
        <f t="shared" si="1012"/>
        <v>64.765970018854972</v>
      </c>
      <c r="AJ487" s="3">
        <v>50000</v>
      </c>
      <c r="AK487" s="3">
        <f t="shared" si="1013"/>
        <v>25000000</v>
      </c>
    </row>
    <row r="488" spans="1:38" x14ac:dyDescent="0.2">
      <c r="A488" s="2">
        <v>253</v>
      </c>
      <c r="B488" s="20">
        <v>0.04</v>
      </c>
      <c r="C488" s="1">
        <v>0.5</v>
      </c>
      <c r="D488" s="1">
        <v>16</v>
      </c>
      <c r="E488" s="1">
        <f t="shared" si="1014"/>
        <v>64</v>
      </c>
      <c r="F488" s="21">
        <f t="shared" si="994"/>
        <v>25000</v>
      </c>
      <c r="G488" s="3">
        <f t="shared" si="995"/>
        <v>50</v>
      </c>
      <c r="H488" s="3">
        <f t="shared" si="996"/>
        <v>500</v>
      </c>
      <c r="I488" s="29">
        <v>3.5910000000000002</v>
      </c>
      <c r="J488" s="29">
        <v>1.618E-2</v>
      </c>
      <c r="K488" s="26"/>
      <c r="L488" s="9">
        <f t="shared" si="968"/>
        <v>1.5148340300000002E-4</v>
      </c>
      <c r="M488" s="22">
        <f t="shared" si="969"/>
        <v>2.5132741228718349</v>
      </c>
      <c r="N488" s="9">
        <f t="shared" si="970"/>
        <v>8.4497705666144807</v>
      </c>
      <c r="O488" s="9">
        <f t="shared" si="971"/>
        <v>25.464790894703249</v>
      </c>
      <c r="Q488" s="9">
        <f t="shared" si="997"/>
        <v>1.2566370614359172E-3</v>
      </c>
      <c r="R488" s="9">
        <f t="shared" si="998"/>
        <v>0.56548667764616278</v>
      </c>
      <c r="S488" s="9">
        <f t="shared" si="999"/>
        <v>4.2411500823462211E-4</v>
      </c>
      <c r="T488" s="9">
        <f t="shared" si="993"/>
        <v>0.23983138694647141</v>
      </c>
      <c r="U488" s="23">
        <f t="shared" si="1000"/>
        <v>25.369365017850459</v>
      </c>
      <c r="V488" s="9">
        <f t="shared" si="1001"/>
        <v>81.22650637709485</v>
      </c>
      <c r="W488" s="9">
        <f t="shared" si="1002"/>
        <v>0.78792013659776738</v>
      </c>
      <c r="X488" s="9">
        <f t="shared" si="1003"/>
        <v>0.78560055302067544</v>
      </c>
      <c r="Y488" s="9">
        <f t="shared" si="1004"/>
        <v>1256.6370614359173</v>
      </c>
      <c r="Z488" s="9">
        <f t="shared" si="1005"/>
        <v>93.792876991454023</v>
      </c>
      <c r="AA488" s="9">
        <f t="shared" si="1006"/>
        <v>0.68235458867341692</v>
      </c>
      <c r="AB488" s="9">
        <f t="shared" si="1007"/>
        <v>15.079644737231007</v>
      </c>
      <c r="AC488" s="9">
        <f t="shared" si="1008"/>
        <v>4.2441318157838754</v>
      </c>
      <c r="AD488" s="9">
        <f t="shared" si="1009"/>
        <v>94.0327083784005</v>
      </c>
      <c r="AE488" s="9">
        <f t="shared" si="1010"/>
        <v>0.68061423629802553</v>
      </c>
      <c r="AH488" s="3">
        <f t="shared" si="1011"/>
        <v>46.485212702535847</v>
      </c>
      <c r="AI488" s="3">
        <f t="shared" si="1012"/>
        <v>64.765970018854972</v>
      </c>
      <c r="AJ488" s="3">
        <v>50000</v>
      </c>
      <c r="AK488" s="3">
        <f t="shared" si="1013"/>
        <v>25000000</v>
      </c>
    </row>
    <row r="489" spans="1:38" x14ac:dyDescent="0.2">
      <c r="A489" s="2">
        <v>254</v>
      </c>
      <c r="B489" s="20">
        <v>0.04</v>
      </c>
      <c r="C489" s="1">
        <v>0.5</v>
      </c>
      <c r="D489" s="1">
        <v>14</v>
      </c>
      <c r="E489" s="1">
        <f t="shared" si="1014"/>
        <v>49</v>
      </c>
      <c r="F489" s="21">
        <f t="shared" si="994"/>
        <v>25000</v>
      </c>
      <c r="G489" s="3">
        <f t="shared" si="995"/>
        <v>50</v>
      </c>
      <c r="H489" s="3">
        <f t="shared" si="996"/>
        <v>500</v>
      </c>
      <c r="I489" s="29">
        <v>2.972</v>
      </c>
      <c r="J489" s="29">
        <v>1.524E-2</v>
      </c>
      <c r="K489" s="26"/>
      <c r="L489" s="9">
        <f t="shared" si="968"/>
        <v>1.2036907088E-4</v>
      </c>
      <c r="M489" s="22">
        <f t="shared" si="969"/>
        <v>2.5132741228718349</v>
      </c>
      <c r="N489" s="9">
        <f t="shared" si="970"/>
        <v>8.1416263566327185</v>
      </c>
      <c r="O489" s="9">
        <f t="shared" si="971"/>
        <v>19.496480528757175</v>
      </c>
      <c r="Q489" s="9">
        <f t="shared" si="997"/>
        <v>1.2566370614359172E-3</v>
      </c>
      <c r="R489" s="9">
        <f t="shared" si="998"/>
        <v>0.56548667764616278</v>
      </c>
      <c r="S489" s="9">
        <f t="shared" si="999"/>
        <v>4.2411500823462211E-4</v>
      </c>
      <c r="T489" s="9">
        <f t="shared" si="993"/>
        <v>0.23983138694647141</v>
      </c>
      <c r="U489" s="23">
        <f t="shared" si="1000"/>
        <v>19.401054651904385</v>
      </c>
      <c r="V489" s="9">
        <f t="shared" si="1001"/>
        <v>67.225056238575846</v>
      </c>
      <c r="W489" s="9">
        <f t="shared" si="1002"/>
        <v>0.72889489041263555</v>
      </c>
      <c r="X489" s="9">
        <f t="shared" si="1003"/>
        <v>0.72630373701924078</v>
      </c>
      <c r="Y489" s="9">
        <f t="shared" si="1004"/>
        <v>1256.6370614359173</v>
      </c>
      <c r="Z489" s="9">
        <f t="shared" si="1005"/>
        <v>79.791426852935018</v>
      </c>
      <c r="AA489" s="9">
        <f t="shared" si="1006"/>
        <v>0.61410106238998285</v>
      </c>
      <c r="AB489" s="9">
        <f t="shared" si="1007"/>
        <v>15.079644737231007</v>
      </c>
      <c r="AC489" s="9">
        <f t="shared" si="1008"/>
        <v>3.24941342145953</v>
      </c>
      <c r="AD489" s="9">
        <f t="shared" si="1009"/>
        <v>80.031258239881495</v>
      </c>
      <c r="AE489" s="9">
        <f t="shared" si="1010"/>
        <v>0.61226077257376077</v>
      </c>
      <c r="AH489" s="3">
        <f t="shared" si="1011"/>
        <v>46.485212702535847</v>
      </c>
      <c r="AI489" s="3">
        <f t="shared" si="1012"/>
        <v>64.765970018854972</v>
      </c>
      <c r="AJ489" s="3">
        <v>50000</v>
      </c>
      <c r="AK489" s="3">
        <f t="shared" si="1013"/>
        <v>25000000</v>
      </c>
    </row>
    <row r="490" spans="1:38" x14ac:dyDescent="0.2">
      <c r="A490" s="2">
        <v>255</v>
      </c>
      <c r="B490" s="20">
        <v>0.04</v>
      </c>
      <c r="C490" s="1">
        <v>0.5</v>
      </c>
      <c r="D490" s="1">
        <v>12</v>
      </c>
      <c r="E490" s="1">
        <f t="shared" si="1014"/>
        <v>36</v>
      </c>
      <c r="F490" s="21">
        <f t="shared" si="994"/>
        <v>25000</v>
      </c>
      <c r="G490" s="3">
        <f t="shared" si="995"/>
        <v>50</v>
      </c>
      <c r="H490" s="3">
        <f t="shared" si="996"/>
        <v>500</v>
      </c>
      <c r="I490" s="29">
        <v>2.399</v>
      </c>
      <c r="J490" s="29">
        <v>1.4080000000000001E-2</v>
      </c>
      <c r="K490" s="26"/>
      <c r="L490" s="9">
        <f t="shared" si="968"/>
        <v>9.1566950840000008E-5</v>
      </c>
      <c r="M490" s="22">
        <f t="shared" si="969"/>
        <v>2.5132741228718349</v>
      </c>
      <c r="N490" s="9">
        <f t="shared" si="970"/>
        <v>7.8630990045534634</v>
      </c>
      <c r="O490" s="9">
        <f t="shared" si="971"/>
        <v>14.323944878270579</v>
      </c>
      <c r="Q490" s="9">
        <f t="shared" si="997"/>
        <v>1.2566370614359172E-3</v>
      </c>
      <c r="R490" s="9">
        <f t="shared" si="998"/>
        <v>0.56548667764616278</v>
      </c>
      <c r="S490" s="9">
        <f t="shared" si="999"/>
        <v>4.2411500823462211E-4</v>
      </c>
      <c r="T490" s="9">
        <f t="shared" si="993"/>
        <v>0.23983138694647141</v>
      </c>
      <c r="U490" s="23">
        <f t="shared" si="1000"/>
        <v>14.228519001417789</v>
      </c>
      <c r="V490" s="9">
        <f t="shared" si="1001"/>
        <v>54.26410158692579</v>
      </c>
      <c r="W490" s="9">
        <f t="shared" si="1002"/>
        <v>0.66342202205875489</v>
      </c>
      <c r="X490" s="9">
        <f t="shared" si="1003"/>
        <v>0.6605027937572403</v>
      </c>
      <c r="Y490" s="9">
        <f t="shared" si="1004"/>
        <v>1256.6370614359173</v>
      </c>
      <c r="Z490" s="9">
        <f t="shared" si="1005"/>
        <v>66.830472201284962</v>
      </c>
      <c r="AA490" s="9">
        <f t="shared" si="1006"/>
        <v>0.53867642729760368</v>
      </c>
      <c r="AB490" s="9">
        <f t="shared" si="1007"/>
        <v>15.079644737231007</v>
      </c>
      <c r="AC490" s="9">
        <f t="shared" si="1008"/>
        <v>2.3873241463784303</v>
      </c>
      <c r="AD490" s="9">
        <f t="shared" si="1009"/>
        <v>67.07030358823144</v>
      </c>
      <c r="AE490" s="9">
        <f t="shared" si="1010"/>
        <v>0.5367502169218864</v>
      </c>
      <c r="AH490" s="3">
        <f t="shared" si="1011"/>
        <v>46.485212702535847</v>
      </c>
      <c r="AI490" s="3">
        <f t="shared" si="1012"/>
        <v>64.765970018854972</v>
      </c>
      <c r="AJ490" s="3">
        <v>50000</v>
      </c>
      <c r="AK490" s="3">
        <f t="shared" si="1013"/>
        <v>25000000</v>
      </c>
    </row>
    <row r="491" spans="1:38" x14ac:dyDescent="0.2">
      <c r="A491" s="2">
        <v>256</v>
      </c>
      <c r="B491" s="20">
        <v>0.04</v>
      </c>
      <c r="C491" s="1">
        <v>0.5</v>
      </c>
      <c r="D491" s="1">
        <v>10</v>
      </c>
      <c r="E491" s="1">
        <f t="shared" si="1014"/>
        <v>25</v>
      </c>
      <c r="F491" s="21">
        <f t="shared" si="994"/>
        <v>25000</v>
      </c>
      <c r="G491" s="3">
        <f t="shared" si="995"/>
        <v>50</v>
      </c>
      <c r="H491" s="3">
        <f t="shared" si="996"/>
        <v>500</v>
      </c>
      <c r="I491" s="29">
        <v>1.863</v>
      </c>
      <c r="J491" s="29">
        <v>1.3140000000000001E-2</v>
      </c>
      <c r="K491" s="26"/>
      <c r="L491" s="9">
        <f t="shared" si="968"/>
        <v>6.4624653560000007E-5</v>
      </c>
      <c r="M491" s="22">
        <f t="shared" si="969"/>
        <v>2.5132741228718349</v>
      </c>
      <c r="N491" s="9">
        <f t="shared" si="970"/>
        <v>7.7369853833843889</v>
      </c>
      <c r="O491" s="9">
        <f t="shared" si="971"/>
        <v>9.9471839432434574</v>
      </c>
      <c r="Q491" s="9">
        <f t="shared" si="997"/>
        <v>1.2566370614359172E-3</v>
      </c>
      <c r="R491" s="9">
        <f t="shared" si="998"/>
        <v>0.56548667764616278</v>
      </c>
      <c r="S491" s="9">
        <f t="shared" si="999"/>
        <v>4.2411500823462211E-4</v>
      </c>
      <c r="T491" s="9">
        <f t="shared" si="993"/>
        <v>0.23983138694647141</v>
      </c>
      <c r="U491" s="23">
        <f t="shared" si="1000"/>
        <v>9.8517580663906674</v>
      </c>
      <c r="V491" s="9">
        <f t="shared" si="1001"/>
        <v>42.140067218192058</v>
      </c>
      <c r="W491" s="9">
        <f t="shared" si="1002"/>
        <v>0.5932596137200129</v>
      </c>
      <c r="X491" s="9">
        <f t="shared" si="1003"/>
        <v>0.589902308000538</v>
      </c>
      <c r="Y491" s="9">
        <f t="shared" si="1004"/>
        <v>1256.6370614359173</v>
      </c>
      <c r="Z491" s="9">
        <f t="shared" si="1005"/>
        <v>54.706437832551231</v>
      </c>
      <c r="AA491" s="9">
        <f t="shared" si="1006"/>
        <v>0.45698460712286754</v>
      </c>
      <c r="AB491" s="9">
        <f t="shared" si="1007"/>
        <v>15.079644737231007</v>
      </c>
      <c r="AC491" s="9">
        <f t="shared" si="1008"/>
        <v>1.6578639905405765</v>
      </c>
      <c r="AD491" s="9">
        <f t="shared" si="1009"/>
        <v>54.946269219497701</v>
      </c>
      <c r="AE491" s="9">
        <f t="shared" si="1010"/>
        <v>0.45498994481555705</v>
      </c>
      <c r="AH491" s="3">
        <f t="shared" si="1011"/>
        <v>46.485212702535847</v>
      </c>
      <c r="AI491" s="3">
        <f t="shared" si="1012"/>
        <v>64.765970018854972</v>
      </c>
      <c r="AJ491" s="3">
        <v>50000</v>
      </c>
      <c r="AK491" s="3">
        <f t="shared" si="1013"/>
        <v>25000000</v>
      </c>
    </row>
    <row r="492" spans="1:38" x14ac:dyDescent="0.2">
      <c r="A492" s="2">
        <v>257</v>
      </c>
      <c r="B492" s="20">
        <v>0.04</v>
      </c>
      <c r="C492" s="1">
        <v>0.5</v>
      </c>
      <c r="D492" s="1">
        <v>8</v>
      </c>
      <c r="E492" s="1">
        <f t="shared" si="1014"/>
        <v>16</v>
      </c>
      <c r="F492" s="21">
        <f t="shared" si="994"/>
        <v>25000</v>
      </c>
      <c r="G492" s="3">
        <f t="shared" si="995"/>
        <v>50</v>
      </c>
      <c r="H492" s="3">
        <f t="shared" si="996"/>
        <v>500</v>
      </c>
      <c r="I492" s="29">
        <v>1.385</v>
      </c>
      <c r="J492" s="29">
        <v>1.1440000000000001E-2</v>
      </c>
      <c r="K492" s="26"/>
      <c r="L492" s="9">
        <f t="shared" si="968"/>
        <v>4.0597754119999998E-5</v>
      </c>
      <c r="M492" s="22">
        <f t="shared" si="969"/>
        <v>2.5132741228718349</v>
      </c>
      <c r="N492" s="9">
        <f t="shared" si="970"/>
        <v>7.8822094210959284</v>
      </c>
      <c r="O492" s="9">
        <f t="shared" si="971"/>
        <v>6.3661977236758123</v>
      </c>
      <c r="Q492" s="9">
        <f t="shared" si="997"/>
        <v>1.2566370614359172E-3</v>
      </c>
      <c r="R492" s="9">
        <f t="shared" si="998"/>
        <v>0.56548667764616278</v>
      </c>
      <c r="S492" s="9">
        <f t="shared" si="999"/>
        <v>4.2411500823462211E-4</v>
      </c>
      <c r="T492" s="9">
        <f t="shared" si="993"/>
        <v>0.23983138694647141</v>
      </c>
      <c r="U492" s="23">
        <f t="shared" si="1000"/>
        <v>6.2707718468230222</v>
      </c>
      <c r="V492" s="9">
        <f t="shared" si="1001"/>
        <v>31.327961941597426</v>
      </c>
      <c r="W492" s="9">
        <f t="shared" si="1002"/>
        <v>0.51072585027483453</v>
      </c>
      <c r="X492" s="9">
        <f t="shared" si="1003"/>
        <v>0.50684569027296089</v>
      </c>
      <c r="Y492" s="9">
        <f t="shared" si="1004"/>
        <v>1256.6370614359173</v>
      </c>
      <c r="Z492" s="9">
        <f t="shared" si="1005"/>
        <v>43.894332555956595</v>
      </c>
      <c r="AA492" s="9">
        <f t="shared" si="1006"/>
        <v>0.36451175056832597</v>
      </c>
      <c r="AB492" s="9">
        <f t="shared" si="1007"/>
        <v>15.079644737231007</v>
      </c>
      <c r="AC492" s="9">
        <f t="shared" si="1008"/>
        <v>1.0610329539459689</v>
      </c>
      <c r="AD492" s="9">
        <f t="shared" si="1009"/>
        <v>44.134163942903072</v>
      </c>
      <c r="AE492" s="9">
        <f t="shared" si="1010"/>
        <v>0.36253094135190606</v>
      </c>
      <c r="AH492" s="3">
        <f t="shared" si="1011"/>
        <v>46.485212702535847</v>
      </c>
      <c r="AI492" s="3">
        <f t="shared" si="1012"/>
        <v>64.765970018854972</v>
      </c>
      <c r="AJ492" s="3">
        <v>50000</v>
      </c>
      <c r="AK492" s="3">
        <f t="shared" si="1013"/>
        <v>25000000</v>
      </c>
    </row>
    <row r="493" spans="1:38" x14ac:dyDescent="0.2">
      <c r="A493" s="2">
        <v>258</v>
      </c>
      <c r="B493" s="20">
        <v>0.04</v>
      </c>
      <c r="C493" s="1">
        <v>0.5</v>
      </c>
      <c r="D493" s="1">
        <v>6</v>
      </c>
      <c r="E493" s="1">
        <f t="shared" si="1014"/>
        <v>9</v>
      </c>
      <c r="F493" s="21">
        <f t="shared" si="994"/>
        <v>25000</v>
      </c>
      <c r="G493" s="3">
        <f t="shared" si="995"/>
        <v>50</v>
      </c>
      <c r="H493" s="3">
        <f t="shared" si="996"/>
        <v>500</v>
      </c>
      <c r="I493" s="29">
        <v>1.0369999999999999</v>
      </c>
      <c r="J493" s="29">
        <v>1.034E-2</v>
      </c>
      <c r="K493" s="26"/>
      <c r="L493" s="9">
        <f t="shared" si="968"/>
        <v>2.3105367079999996E-5</v>
      </c>
      <c r="M493" s="22">
        <f t="shared" si="969"/>
        <v>2.5132741228718349</v>
      </c>
      <c r="N493" s="9">
        <f t="shared" si="970"/>
        <v>7.7903977624232592</v>
      </c>
      <c r="O493" s="9">
        <f t="shared" si="971"/>
        <v>3.5809862195676447</v>
      </c>
      <c r="Q493" s="9">
        <f t="shared" si="997"/>
        <v>1.2566370614359172E-3</v>
      </c>
      <c r="R493" s="9">
        <f t="shared" si="998"/>
        <v>0.56548667764616278</v>
      </c>
      <c r="S493" s="9">
        <f t="shared" si="999"/>
        <v>4.2411500823462211E-4</v>
      </c>
      <c r="T493" s="9">
        <f t="shared" si="993"/>
        <v>0.23983138694647141</v>
      </c>
      <c r="U493" s="23">
        <f t="shared" si="1000"/>
        <v>3.4855603427148543</v>
      </c>
      <c r="V493" s="9">
        <f t="shared" si="1001"/>
        <v>23.456387388762838</v>
      </c>
      <c r="W493" s="9">
        <f t="shared" si="1002"/>
        <v>0.3836907981964689</v>
      </c>
      <c r="X493" s="9">
        <f t="shared" si="1003"/>
        <v>0.3798074319446183</v>
      </c>
      <c r="Y493" s="9">
        <f t="shared" si="1004"/>
        <v>1256.6370614359173</v>
      </c>
      <c r="Z493" s="9">
        <f t="shared" si="1005"/>
        <v>36.022758003122007</v>
      </c>
      <c r="AA493" s="9">
        <f t="shared" si="1006"/>
        <v>0.2498420581572347</v>
      </c>
      <c r="AB493" s="9">
        <f t="shared" si="1007"/>
        <v>15.079644737231007</v>
      </c>
      <c r="AC493" s="9">
        <f t="shared" si="1008"/>
        <v>0.59683103659460757</v>
      </c>
      <c r="AD493" s="9">
        <f t="shared" si="1009"/>
        <v>36.262589390068484</v>
      </c>
      <c r="AE493" s="9">
        <f t="shared" si="1010"/>
        <v>0.24818966740596024</v>
      </c>
      <c r="AH493" s="3">
        <f t="shared" si="1011"/>
        <v>46.485212702535847</v>
      </c>
      <c r="AI493" s="3">
        <f t="shared" si="1012"/>
        <v>64.765970018854972</v>
      </c>
      <c r="AJ493" s="3">
        <v>50000</v>
      </c>
      <c r="AK493" s="3">
        <f t="shared" si="1013"/>
        <v>25000000</v>
      </c>
    </row>
    <row r="494" spans="1:38" x14ac:dyDescent="0.2">
      <c r="A494" s="2">
        <v>259</v>
      </c>
      <c r="B494" s="20">
        <v>0.04</v>
      </c>
      <c r="C494" s="1">
        <v>0.5</v>
      </c>
      <c r="D494" s="1">
        <v>4</v>
      </c>
      <c r="E494" s="1">
        <f t="shared" si="1014"/>
        <v>4</v>
      </c>
      <c r="F494" s="21">
        <f t="shared" si="994"/>
        <v>25000</v>
      </c>
      <c r="G494" s="3">
        <f t="shared" si="995"/>
        <v>50</v>
      </c>
      <c r="H494" s="3">
        <f t="shared" si="996"/>
        <v>500</v>
      </c>
      <c r="I494" s="29">
        <v>0.75700000000000001</v>
      </c>
      <c r="J494" s="29">
        <v>1.0959999999999999E-2</v>
      </c>
      <c r="K494" s="26"/>
      <c r="L494" s="9">
        <f t="shared" si="968"/>
        <v>9.0310326800000012E-6</v>
      </c>
      <c r="M494" s="22">
        <f t="shared" si="969"/>
        <v>2.5132741228718349</v>
      </c>
      <c r="N494" s="9">
        <f t="shared" si="970"/>
        <v>8.8583446472480247</v>
      </c>
      <c r="O494" s="9">
        <f t="shared" si="971"/>
        <v>1.5915494309189531</v>
      </c>
      <c r="Q494" s="9">
        <f t="shared" si="997"/>
        <v>1.2566370614359172E-3</v>
      </c>
      <c r="R494" s="9">
        <f t="shared" si="998"/>
        <v>0.56548667764616278</v>
      </c>
      <c r="S494" s="9">
        <f t="shared" si="999"/>
        <v>4.2411500823462211E-4</v>
      </c>
      <c r="T494" s="9">
        <f t="shared" si="993"/>
        <v>0.23983138694647141</v>
      </c>
      <c r="U494" s="23">
        <f t="shared" si="1000"/>
        <v>1.4961235540661633</v>
      </c>
      <c r="V494" s="9">
        <f t="shared" si="1001"/>
        <v>17.122936599125815</v>
      </c>
      <c r="W494" s="9">
        <f t="shared" si="1002"/>
        <v>0.23360478950813926</v>
      </c>
      <c r="X494" s="9">
        <f t="shared" si="1003"/>
        <v>0.23037801364440505</v>
      </c>
      <c r="Y494" s="9">
        <f t="shared" si="1004"/>
        <v>1256.6370614359173</v>
      </c>
      <c r="Z494" s="9">
        <f t="shared" si="1005"/>
        <v>29.689307213484987</v>
      </c>
      <c r="AA494" s="9">
        <f t="shared" si="1006"/>
        <v>0.13472864055861788</v>
      </c>
      <c r="AB494" s="9">
        <f t="shared" si="1007"/>
        <v>15.079644737231007</v>
      </c>
      <c r="AC494" s="9">
        <f t="shared" si="1008"/>
        <v>0.26525823848649221</v>
      </c>
      <c r="AD494" s="9">
        <f t="shared" si="1009"/>
        <v>29.929138600431457</v>
      </c>
      <c r="AE494" s="9">
        <f t="shared" si="1010"/>
        <v>0.13364901855018094</v>
      </c>
      <c r="AH494" s="3">
        <f t="shared" si="1011"/>
        <v>46.485212702535847</v>
      </c>
      <c r="AI494" s="3">
        <f t="shared" si="1012"/>
        <v>64.765970018854972</v>
      </c>
      <c r="AJ494" s="3">
        <v>50000</v>
      </c>
      <c r="AK494" s="3">
        <f t="shared" si="1013"/>
        <v>25000000</v>
      </c>
    </row>
    <row r="495" spans="1:38" x14ac:dyDescent="0.2">
      <c r="A495" s="6"/>
      <c r="B495" s="6"/>
      <c r="C495" s="6"/>
      <c r="D495" s="6"/>
      <c r="E495" s="6"/>
      <c r="F495" s="6"/>
      <c r="G495" s="6"/>
      <c r="H495" s="6"/>
      <c r="I495" s="29"/>
      <c r="L495" s="9" t="str">
        <f t="shared" si="968"/>
        <v/>
      </c>
      <c r="M495" s="22" t="str">
        <f t="shared" si="969"/>
        <v/>
      </c>
      <c r="N495" s="9" t="str">
        <f t="shared" si="970"/>
        <v/>
      </c>
      <c r="O495" s="9" t="str">
        <f t="shared" si="971"/>
        <v/>
      </c>
      <c r="Q495" s="9"/>
      <c r="R495" s="9"/>
      <c r="S495" s="9"/>
      <c r="T495" s="9"/>
      <c r="U495" s="23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I495" s="9"/>
      <c r="AJ495" s="3"/>
      <c r="AK495" s="3"/>
      <c r="AL495" s="9" t="str">
        <f>IF(J495&gt;0,D495/#REF!/J495,"")</f>
        <v/>
      </c>
    </row>
    <row r="496" spans="1:38" x14ac:dyDescent="0.2">
      <c r="A496" s="6" t="s">
        <v>43</v>
      </c>
      <c r="B496" s="6" t="s">
        <v>19</v>
      </c>
      <c r="C496" s="6" t="s">
        <v>20</v>
      </c>
      <c r="D496" s="6" t="s">
        <v>1</v>
      </c>
      <c r="E496" s="6"/>
      <c r="F496" s="6" t="s">
        <v>47</v>
      </c>
      <c r="G496" s="6" t="s">
        <v>4</v>
      </c>
      <c r="H496" s="6" t="s">
        <v>34</v>
      </c>
      <c r="I496" s="29" t="s">
        <v>5</v>
      </c>
      <c r="L496" s="9" t="str">
        <f t="shared" si="968"/>
        <v/>
      </c>
      <c r="M496" s="22" t="str">
        <f t="shared" si="969"/>
        <v/>
      </c>
      <c r="N496" s="9" t="str">
        <f t="shared" si="970"/>
        <v/>
      </c>
      <c r="O496" s="9" t="str">
        <f t="shared" si="971"/>
        <v/>
      </c>
      <c r="Q496" s="9"/>
      <c r="R496" s="9"/>
      <c r="S496" s="9"/>
      <c r="T496" s="9"/>
      <c r="U496" s="23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I496" s="9"/>
      <c r="AJ496" s="3"/>
      <c r="AK496" s="3"/>
      <c r="AL496" s="9" t="str">
        <f>IF(J496&gt;0,D496/#REF!/J496,"")</f>
        <v/>
      </c>
    </row>
    <row r="497" spans="1:38" x14ac:dyDescent="0.2">
      <c r="A497" s="6"/>
      <c r="B497" s="6"/>
      <c r="C497" s="6"/>
      <c r="D497" s="6"/>
      <c r="E497" s="6"/>
      <c r="F497" s="11" t="s">
        <v>46</v>
      </c>
      <c r="G497" s="6"/>
      <c r="H497" s="6"/>
      <c r="I497" s="29"/>
      <c r="L497" s="9" t="str">
        <f t="shared" si="968"/>
        <v/>
      </c>
      <c r="M497" s="22" t="str">
        <f t="shared" si="969"/>
        <v/>
      </c>
      <c r="N497" s="9" t="str">
        <f t="shared" si="970"/>
        <v/>
      </c>
      <c r="O497" s="9" t="str">
        <f t="shared" si="971"/>
        <v/>
      </c>
      <c r="Q497" s="9"/>
      <c r="R497" s="9"/>
      <c r="S497" s="9"/>
      <c r="T497" s="9"/>
      <c r="U497" s="23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I497" s="9"/>
      <c r="AJ497" s="3"/>
      <c r="AK497" s="3"/>
      <c r="AL497" s="9" t="str">
        <f>IF(J497&gt;0,D497/#REF!/J497,"")</f>
        <v/>
      </c>
    </row>
    <row r="498" spans="1:38" x14ac:dyDescent="0.2">
      <c r="A498" s="2">
        <v>261</v>
      </c>
      <c r="B498" s="20">
        <v>0.04</v>
      </c>
      <c r="C498" s="1">
        <v>0.75</v>
      </c>
      <c r="D498" s="1">
        <v>20</v>
      </c>
      <c r="E498" s="1">
        <f>0.5*C498*D498^2</f>
        <v>150</v>
      </c>
      <c r="F498" s="21">
        <f t="shared" ref="F498:F506" si="1015">AK498/1000</f>
        <v>37500</v>
      </c>
      <c r="G498" s="3">
        <f t="shared" ref="G498:G506" si="1016">AJ498/1000</f>
        <v>75</v>
      </c>
      <c r="H498" s="3">
        <f t="shared" ref="H498:H506" si="1017">AK498/AJ498</f>
        <v>500</v>
      </c>
      <c r="I498" s="29">
        <v>4.95</v>
      </c>
      <c r="J498" s="29">
        <v>1.7639999999999999E-2</v>
      </c>
      <c r="K498" s="26"/>
      <c r="L498" s="9">
        <f t="shared" si="968"/>
        <v>2.1979419032000004E-4</v>
      </c>
      <c r="M498" s="22">
        <f t="shared" si="969"/>
        <v>3.7699111843077522</v>
      </c>
      <c r="N498" s="9">
        <f t="shared" si="970"/>
        <v>9.0994215865678001</v>
      </c>
      <c r="O498" s="9">
        <f t="shared" si="971"/>
        <v>39.78873577297383</v>
      </c>
      <c r="Q498" s="9">
        <f t="shared" ref="Q498:Q506" si="1018">PI()*B498^2/4</f>
        <v>1.2566370614359172E-3</v>
      </c>
      <c r="R498" s="9">
        <f t="shared" ref="R498:R506" si="1019">9*G498*Q498</f>
        <v>0.84823001646924412</v>
      </c>
      <c r="S498" s="9">
        <f t="shared" ref="S498:S506" si="1020">0.75*R498/(F498*B498)</f>
        <v>4.2411500823462205E-4</v>
      </c>
      <c r="T498" s="9">
        <f t="shared" si="993"/>
        <v>0.3597470804197071</v>
      </c>
      <c r="U498" s="23">
        <f t="shared" ref="U498:U506" si="1021">(E498-T498)/M498</f>
        <v>39.693309896121043</v>
      </c>
      <c r="V498" s="9">
        <f t="shared" ref="V498:V506" si="1022">9*PI()*B498^3*I498*G498*1000/4</f>
        <v>167.94954326091039</v>
      </c>
      <c r="W498" s="9">
        <f t="shared" ref="W498:W506" si="1023">E498/V498</f>
        <v>0.89312538210940118</v>
      </c>
      <c r="X498" s="9">
        <f t="shared" ref="X498:X506" si="1024">E498/(V498+T498)</f>
        <v>0.89121640104239652</v>
      </c>
      <c r="Y498" s="9">
        <f t="shared" ref="Y498:Y506" si="1025">1000*F498*PI()*B498^3/4</f>
        <v>1884.9555921538761</v>
      </c>
      <c r="Z498" s="9">
        <f t="shared" ref="Z498:Z506" si="1026">V498+$AG$2*Y498</f>
        <v>186.79909918244914</v>
      </c>
      <c r="AA498" s="9">
        <f t="shared" ref="AA498:AA506" si="1027">E498/Z498</f>
        <v>0.80300173103882599</v>
      </c>
      <c r="AB498" s="9">
        <f t="shared" ref="AB498:AB506" si="1028">M498+$AG$2*Y498</f>
        <v>22.619467105846514</v>
      </c>
      <c r="AC498" s="9">
        <f t="shared" ref="AC498:AC506" si="1029">E498/AB498</f>
        <v>6.6314559621623053</v>
      </c>
      <c r="AD498" s="9">
        <f t="shared" ref="AD498:AD506" si="1030">V498+T498+$AG$2*Y498</f>
        <v>187.15884626286885</v>
      </c>
      <c r="AE498" s="9">
        <f t="shared" ref="AE498:AE506" si="1031">E498/AD498</f>
        <v>0.80145824253116837</v>
      </c>
      <c r="AH498" s="3">
        <f t="shared" ref="AH498:AH506" si="1032">IF(AK498&gt;0,(AK498*0.17287/2000)^0.5,"")</f>
        <v>56.932525852977925</v>
      </c>
      <c r="AI498" s="3">
        <f t="shared" ref="AI498:AI506" si="1033">IF(AK498&gt;0,(AK498/2.98/2000)^0.5,"")</f>
        <v>79.321789621294045</v>
      </c>
      <c r="AJ498" s="3">
        <v>75000</v>
      </c>
      <c r="AK498" s="3">
        <f t="shared" ref="AK498:AK506" si="1034">IF(AJ498&gt;0,500*AJ498,"")</f>
        <v>37500000</v>
      </c>
    </row>
    <row r="499" spans="1:38" x14ac:dyDescent="0.2">
      <c r="A499" s="2">
        <v>262</v>
      </c>
      <c r="B499" s="20">
        <v>0.04</v>
      </c>
      <c r="C499" s="1">
        <v>0.75</v>
      </c>
      <c r="D499" s="1">
        <v>18</v>
      </c>
      <c r="E499" s="1">
        <f t="shared" ref="E499:E506" si="1035">0.5*C499*D499^2</f>
        <v>121.5</v>
      </c>
      <c r="F499" s="21">
        <f t="shared" si="1015"/>
        <v>37500</v>
      </c>
      <c r="G499" s="3">
        <f t="shared" si="1016"/>
        <v>75</v>
      </c>
      <c r="H499" s="3">
        <f t="shared" si="1017"/>
        <v>500</v>
      </c>
      <c r="I499" s="29">
        <v>4.282</v>
      </c>
      <c r="J499" s="29">
        <v>1.7180000000000001E-2</v>
      </c>
      <c r="K499" s="26"/>
      <c r="L499" s="9">
        <f t="shared" si="968"/>
        <v>1.8621684968E-4</v>
      </c>
      <c r="M499" s="22">
        <f t="shared" si="969"/>
        <v>3.7699111843077522</v>
      </c>
      <c r="N499" s="9">
        <f t="shared" si="970"/>
        <v>8.6995349925844572</v>
      </c>
      <c r="O499" s="9">
        <f t="shared" si="971"/>
        <v>32.228875976108803</v>
      </c>
      <c r="Q499" s="9">
        <f t="shared" si="1018"/>
        <v>1.2566370614359172E-3</v>
      </c>
      <c r="R499" s="9">
        <f t="shared" si="1019"/>
        <v>0.84823001646924412</v>
      </c>
      <c r="S499" s="9">
        <f t="shared" si="1020"/>
        <v>4.2411500823462205E-4</v>
      </c>
      <c r="T499" s="9">
        <f t="shared" si="993"/>
        <v>0.3597470804197071</v>
      </c>
      <c r="U499" s="23">
        <f t="shared" si="1021"/>
        <v>32.133450099256009</v>
      </c>
      <c r="V499" s="9">
        <f t="shared" si="1022"/>
        <v>145.28483722085218</v>
      </c>
      <c r="W499" s="9">
        <f t="shared" si="1023"/>
        <v>0.83628823436890332</v>
      </c>
      <c r="X499" s="9">
        <f t="shared" si="1024"/>
        <v>0.83422257396589627</v>
      </c>
      <c r="Y499" s="9">
        <f t="shared" si="1025"/>
        <v>1884.9555921538761</v>
      </c>
      <c r="Z499" s="9">
        <f t="shared" si="1026"/>
        <v>164.13439314239093</v>
      </c>
      <c r="AA499" s="9">
        <f t="shared" si="1027"/>
        <v>0.7402470480065414</v>
      </c>
      <c r="AB499" s="9">
        <f t="shared" si="1028"/>
        <v>22.619467105846514</v>
      </c>
      <c r="AC499" s="9">
        <f t="shared" si="1029"/>
        <v>5.3714793293514669</v>
      </c>
      <c r="AD499" s="9">
        <f t="shared" si="1030"/>
        <v>164.49414022281064</v>
      </c>
      <c r="AE499" s="9">
        <f t="shared" si="1031"/>
        <v>0.73862813493189361</v>
      </c>
      <c r="AH499" s="3">
        <f t="shared" si="1032"/>
        <v>56.932525852977925</v>
      </c>
      <c r="AI499" s="3">
        <f t="shared" si="1033"/>
        <v>79.321789621294045</v>
      </c>
      <c r="AJ499" s="3">
        <v>75000</v>
      </c>
      <c r="AK499" s="3">
        <f t="shared" si="1034"/>
        <v>37500000</v>
      </c>
    </row>
    <row r="500" spans="1:38" x14ac:dyDescent="0.2">
      <c r="A500" s="2">
        <v>263</v>
      </c>
      <c r="B500" s="20">
        <v>0.04</v>
      </c>
      <c r="C500" s="1">
        <v>0.75</v>
      </c>
      <c r="D500" s="1">
        <v>16</v>
      </c>
      <c r="E500" s="1">
        <f t="shared" si="1035"/>
        <v>96</v>
      </c>
      <c r="F500" s="21">
        <f t="shared" si="1015"/>
        <v>37500</v>
      </c>
      <c r="G500" s="3">
        <f t="shared" si="1016"/>
        <v>75</v>
      </c>
      <c r="H500" s="3">
        <f t="shared" si="1017"/>
        <v>500</v>
      </c>
      <c r="I500" s="29">
        <v>3.62</v>
      </c>
      <c r="J500" s="29">
        <v>1.6039999999999999E-2</v>
      </c>
      <c r="K500" s="26"/>
      <c r="L500" s="9">
        <f t="shared" si="968"/>
        <v>1.5294110192E-4</v>
      </c>
      <c r="M500" s="22">
        <f t="shared" si="969"/>
        <v>3.7699111843077522</v>
      </c>
      <c r="N500" s="9">
        <f t="shared" si="970"/>
        <v>8.3692348487821082</v>
      </c>
      <c r="O500" s="9">
        <f t="shared" si="971"/>
        <v>25.464790894703253</v>
      </c>
      <c r="Q500" s="9">
        <f t="shared" si="1018"/>
        <v>1.2566370614359172E-3</v>
      </c>
      <c r="R500" s="9">
        <f t="shared" si="1019"/>
        <v>0.84823001646924412</v>
      </c>
      <c r="S500" s="9">
        <f t="shared" si="1020"/>
        <v>4.2411500823462205E-4</v>
      </c>
      <c r="T500" s="9">
        <f t="shared" si="993"/>
        <v>0.3597470804197071</v>
      </c>
      <c r="U500" s="23">
        <f t="shared" si="1021"/>
        <v>25.369365017850463</v>
      </c>
      <c r="V500" s="9">
        <f t="shared" si="1022"/>
        <v>122.82370638474659</v>
      </c>
      <c r="W500" s="9">
        <f t="shared" si="1023"/>
        <v>0.78160806920513348</v>
      </c>
      <c r="X500" s="9">
        <f t="shared" si="1024"/>
        <v>0.77932544752974309</v>
      </c>
      <c r="Y500" s="9">
        <f t="shared" si="1025"/>
        <v>1884.9555921538761</v>
      </c>
      <c r="Z500" s="9">
        <f t="shared" si="1026"/>
        <v>141.67326230628535</v>
      </c>
      <c r="AA500" s="9">
        <f t="shared" si="1027"/>
        <v>0.67761551076911253</v>
      </c>
      <c r="AB500" s="9">
        <f t="shared" si="1028"/>
        <v>22.619467105846514</v>
      </c>
      <c r="AC500" s="9">
        <f t="shared" si="1029"/>
        <v>4.2441318157838754</v>
      </c>
      <c r="AD500" s="9">
        <f t="shared" si="1030"/>
        <v>142.03300938670506</v>
      </c>
      <c r="AE500" s="9">
        <f t="shared" si="1031"/>
        <v>0.67589921817840493</v>
      </c>
      <c r="AH500" s="3">
        <f t="shared" si="1032"/>
        <v>56.932525852977925</v>
      </c>
      <c r="AI500" s="3">
        <f t="shared" si="1033"/>
        <v>79.321789621294045</v>
      </c>
      <c r="AJ500" s="3">
        <v>75000</v>
      </c>
      <c r="AK500" s="3">
        <f t="shared" si="1034"/>
        <v>37500000</v>
      </c>
    </row>
    <row r="501" spans="1:38" x14ac:dyDescent="0.2">
      <c r="A501" s="2">
        <v>264</v>
      </c>
      <c r="B501" s="20">
        <v>0.04</v>
      </c>
      <c r="C501" s="1">
        <v>0.75</v>
      </c>
      <c r="D501" s="1">
        <v>14</v>
      </c>
      <c r="E501" s="1">
        <f t="shared" si="1035"/>
        <v>73.5</v>
      </c>
      <c r="F501" s="21">
        <f t="shared" si="1015"/>
        <v>37500</v>
      </c>
      <c r="G501" s="3">
        <f t="shared" si="1016"/>
        <v>75</v>
      </c>
      <c r="H501" s="3">
        <f t="shared" si="1017"/>
        <v>500</v>
      </c>
      <c r="I501" s="29">
        <v>3.0030000000000001</v>
      </c>
      <c r="J501" s="29">
        <v>1.512E-2</v>
      </c>
      <c r="K501" s="26"/>
      <c r="L501" s="9">
        <f t="shared" si="968"/>
        <v>1.2192730075999999E-4</v>
      </c>
      <c r="M501" s="22">
        <f t="shared" si="969"/>
        <v>3.7699111843077522</v>
      </c>
      <c r="N501" s="9">
        <f t="shared" si="970"/>
        <v>8.0375764401527956</v>
      </c>
      <c r="O501" s="9">
        <f t="shared" si="971"/>
        <v>19.496480528757179</v>
      </c>
      <c r="Q501" s="9">
        <f t="shared" si="1018"/>
        <v>1.2566370614359172E-3</v>
      </c>
      <c r="R501" s="9">
        <f t="shared" si="1019"/>
        <v>0.84823001646924412</v>
      </c>
      <c r="S501" s="9">
        <f t="shared" si="1020"/>
        <v>4.2411500823462205E-4</v>
      </c>
      <c r="T501" s="9">
        <f t="shared" si="993"/>
        <v>0.3597470804197071</v>
      </c>
      <c r="U501" s="23">
        <f t="shared" si="1021"/>
        <v>19.401054651904385</v>
      </c>
      <c r="V501" s="9">
        <f t="shared" si="1022"/>
        <v>101.88938957828563</v>
      </c>
      <c r="W501" s="9">
        <f t="shared" si="1023"/>
        <v>0.72137050093451638</v>
      </c>
      <c r="X501" s="9">
        <f t="shared" si="1024"/>
        <v>0.71883247528371497</v>
      </c>
      <c r="Y501" s="9">
        <f t="shared" si="1025"/>
        <v>1884.9555921538761</v>
      </c>
      <c r="Z501" s="9">
        <f t="shared" si="1026"/>
        <v>120.7389454998244</v>
      </c>
      <c r="AA501" s="9">
        <f t="shared" si="1027"/>
        <v>0.60875138254463967</v>
      </c>
      <c r="AB501" s="9">
        <f t="shared" si="1028"/>
        <v>22.619467105846514</v>
      </c>
      <c r="AC501" s="9">
        <f t="shared" si="1029"/>
        <v>3.2494134214595296</v>
      </c>
      <c r="AD501" s="9">
        <f t="shared" si="1030"/>
        <v>121.0986925802441</v>
      </c>
      <c r="AE501" s="9">
        <f t="shared" si="1031"/>
        <v>0.60694296886233023</v>
      </c>
      <c r="AH501" s="3">
        <f t="shared" si="1032"/>
        <v>56.932525852977925</v>
      </c>
      <c r="AI501" s="3">
        <f t="shared" si="1033"/>
        <v>79.321789621294045</v>
      </c>
      <c r="AJ501" s="3">
        <v>75000</v>
      </c>
      <c r="AK501" s="3">
        <f t="shared" si="1034"/>
        <v>37500000</v>
      </c>
    </row>
    <row r="502" spans="1:38" x14ac:dyDescent="0.2">
      <c r="A502" s="2">
        <v>265</v>
      </c>
      <c r="B502" s="20">
        <v>0.04</v>
      </c>
      <c r="C502" s="1">
        <v>0.75</v>
      </c>
      <c r="D502" s="1">
        <v>12</v>
      </c>
      <c r="E502" s="1">
        <f t="shared" si="1035"/>
        <v>54</v>
      </c>
      <c r="F502" s="21">
        <f t="shared" si="1015"/>
        <v>37500</v>
      </c>
      <c r="G502" s="3">
        <f t="shared" si="1016"/>
        <v>75</v>
      </c>
      <c r="H502" s="3">
        <f t="shared" si="1017"/>
        <v>500</v>
      </c>
      <c r="I502" s="29">
        <v>2.4260000000000002</v>
      </c>
      <c r="J502" s="29">
        <v>1.438E-2</v>
      </c>
      <c r="K502" s="26"/>
      <c r="L502" s="9">
        <f t="shared" si="968"/>
        <v>9.2924118800000009E-5</v>
      </c>
      <c r="M502" s="22">
        <f t="shared" si="969"/>
        <v>3.7699111843077522</v>
      </c>
      <c r="N502" s="9">
        <f t="shared" si="970"/>
        <v>7.7482574954479952</v>
      </c>
      <c r="O502" s="9">
        <f t="shared" si="971"/>
        <v>14.323944878270579</v>
      </c>
      <c r="Q502" s="9">
        <f t="shared" si="1018"/>
        <v>1.2566370614359172E-3</v>
      </c>
      <c r="R502" s="9">
        <f t="shared" si="1019"/>
        <v>0.84823001646924412</v>
      </c>
      <c r="S502" s="9">
        <f t="shared" si="1020"/>
        <v>4.2411500823462205E-4</v>
      </c>
      <c r="T502" s="9">
        <f t="shared" si="993"/>
        <v>0.3597470804197071</v>
      </c>
      <c r="U502" s="23">
        <f t="shared" si="1021"/>
        <v>14.228519001417789</v>
      </c>
      <c r="V502" s="9">
        <f t="shared" si="1022"/>
        <v>82.31224079817548</v>
      </c>
      <c r="W502" s="9">
        <f t="shared" si="1023"/>
        <v>0.65603851233262689</v>
      </c>
      <c r="X502" s="9">
        <f t="shared" si="1024"/>
        <v>0.65318376134005207</v>
      </c>
      <c r="Y502" s="9">
        <f t="shared" si="1025"/>
        <v>1884.9555921538761</v>
      </c>
      <c r="Z502" s="9">
        <f t="shared" si="1026"/>
        <v>101.16179671971425</v>
      </c>
      <c r="AA502" s="9">
        <f t="shared" si="1027"/>
        <v>0.53379834829956685</v>
      </c>
      <c r="AB502" s="9">
        <f t="shared" si="1028"/>
        <v>22.619467105846514</v>
      </c>
      <c r="AC502" s="9">
        <f t="shared" si="1029"/>
        <v>2.3873241463784298</v>
      </c>
      <c r="AD502" s="9">
        <f t="shared" si="1030"/>
        <v>101.52154380013395</v>
      </c>
      <c r="AE502" s="9">
        <f t="shared" si="1031"/>
        <v>0.53190680498624121</v>
      </c>
      <c r="AH502" s="3">
        <f t="shared" si="1032"/>
        <v>56.932525852977925</v>
      </c>
      <c r="AI502" s="3">
        <f t="shared" si="1033"/>
        <v>79.321789621294045</v>
      </c>
      <c r="AJ502" s="3">
        <v>75000</v>
      </c>
      <c r="AK502" s="3">
        <f t="shared" si="1034"/>
        <v>37500000</v>
      </c>
    </row>
    <row r="503" spans="1:38" x14ac:dyDescent="0.2">
      <c r="A503" s="2">
        <v>266</v>
      </c>
      <c r="B503" s="20">
        <v>0.04</v>
      </c>
      <c r="C503" s="1">
        <v>0.75</v>
      </c>
      <c r="D503" s="1">
        <v>10</v>
      </c>
      <c r="E503" s="1">
        <f t="shared" si="1035"/>
        <v>37.5</v>
      </c>
      <c r="F503" s="21">
        <f t="shared" si="1015"/>
        <v>37500</v>
      </c>
      <c r="G503" s="3">
        <f t="shared" si="1016"/>
        <v>75</v>
      </c>
      <c r="H503" s="3">
        <f t="shared" si="1017"/>
        <v>500</v>
      </c>
      <c r="I503" s="29">
        <v>1.877</v>
      </c>
      <c r="J503" s="29">
        <v>1.3180000000000001E-2</v>
      </c>
      <c r="K503" s="26"/>
      <c r="L503" s="9">
        <f t="shared" ref="L503:L518" si="1036">IF(E503&gt;0.866,0.00001450997+0.00005026548*(I503-0.866),"")</f>
        <v>6.5328370280000016E-5</v>
      </c>
      <c r="M503" s="22">
        <f t="shared" ref="M503:M518" si="1037">IF(E503&gt;0,1000*PI()*G503*B503^3/4,"")</f>
        <v>3.7699111843077522</v>
      </c>
      <c r="N503" s="9">
        <f t="shared" ref="N503:N518" si="1038">IF(E503&gt;0,E503/(L503*G503*1000),"")</f>
        <v>7.6536426342334876</v>
      </c>
      <c r="O503" s="9">
        <f t="shared" ref="O503:O518" si="1039">IF(E503&gt;0,E503/M503,"")</f>
        <v>9.9471839432434574</v>
      </c>
      <c r="Q503" s="9">
        <f t="shared" si="1018"/>
        <v>1.2566370614359172E-3</v>
      </c>
      <c r="R503" s="9">
        <f t="shared" si="1019"/>
        <v>0.84823001646924412</v>
      </c>
      <c r="S503" s="9">
        <f t="shared" si="1020"/>
        <v>4.2411500823462205E-4</v>
      </c>
      <c r="T503" s="9">
        <f t="shared" si="993"/>
        <v>0.3597470804197071</v>
      </c>
      <c r="U503" s="23">
        <f t="shared" si="1021"/>
        <v>9.8517580663906674</v>
      </c>
      <c r="V503" s="9">
        <f t="shared" si="1022"/>
        <v>63.685109636510859</v>
      </c>
      <c r="W503" s="9">
        <f t="shared" si="1023"/>
        <v>0.58883466188619293</v>
      </c>
      <c r="X503" s="9">
        <f t="shared" si="1024"/>
        <v>0.58552711212619035</v>
      </c>
      <c r="Y503" s="9">
        <f t="shared" si="1025"/>
        <v>1884.9555921538761</v>
      </c>
      <c r="Z503" s="9">
        <f t="shared" si="1026"/>
        <v>82.534665558049625</v>
      </c>
      <c r="AA503" s="9">
        <f t="shared" si="1027"/>
        <v>0.45435453995539471</v>
      </c>
      <c r="AB503" s="9">
        <f t="shared" si="1028"/>
        <v>22.619467105846514</v>
      </c>
      <c r="AC503" s="9">
        <f t="shared" si="1029"/>
        <v>1.6578639905405763</v>
      </c>
      <c r="AD503" s="9">
        <f t="shared" si="1030"/>
        <v>82.894412638469333</v>
      </c>
      <c r="AE503" s="9">
        <f t="shared" si="1031"/>
        <v>0.45238272166243854</v>
      </c>
      <c r="AH503" s="3">
        <f t="shared" si="1032"/>
        <v>56.932525852977925</v>
      </c>
      <c r="AI503" s="3">
        <f t="shared" si="1033"/>
        <v>79.321789621294045</v>
      </c>
      <c r="AJ503" s="3">
        <v>75000</v>
      </c>
      <c r="AK503" s="3">
        <f t="shared" si="1034"/>
        <v>37500000</v>
      </c>
    </row>
    <row r="504" spans="1:38" x14ac:dyDescent="0.2">
      <c r="A504" s="2">
        <v>267</v>
      </c>
      <c r="B504" s="20">
        <v>0.04</v>
      </c>
      <c r="C504" s="1">
        <v>0.75</v>
      </c>
      <c r="D504" s="1">
        <v>8</v>
      </c>
      <c r="E504" s="1">
        <f t="shared" si="1035"/>
        <v>24</v>
      </c>
      <c r="F504" s="21">
        <f t="shared" si="1015"/>
        <v>37500</v>
      </c>
      <c r="G504" s="3">
        <f t="shared" si="1016"/>
        <v>75</v>
      </c>
      <c r="H504" s="3">
        <f t="shared" si="1017"/>
        <v>500</v>
      </c>
      <c r="I504" s="29">
        <v>1.3919999999999999</v>
      </c>
      <c r="J504" s="29">
        <v>1.1379999999999999E-2</v>
      </c>
      <c r="K504" s="26"/>
      <c r="L504" s="9">
        <f t="shared" si="1036"/>
        <v>4.0949612479999996E-5</v>
      </c>
      <c r="M504" s="22">
        <f t="shared" si="1037"/>
        <v>3.7699111843077522</v>
      </c>
      <c r="N504" s="9">
        <f t="shared" si="1038"/>
        <v>7.8144817647856781</v>
      </c>
      <c r="O504" s="9">
        <f t="shared" si="1039"/>
        <v>6.3661977236758132</v>
      </c>
      <c r="Q504" s="9">
        <f t="shared" si="1018"/>
        <v>1.2566370614359172E-3</v>
      </c>
      <c r="R504" s="9">
        <f t="shared" si="1019"/>
        <v>0.84823001646924412</v>
      </c>
      <c r="S504" s="9">
        <f t="shared" si="1020"/>
        <v>4.2411500823462205E-4</v>
      </c>
      <c r="T504" s="9">
        <f t="shared" si="993"/>
        <v>0.3597470804197071</v>
      </c>
      <c r="U504" s="23">
        <f t="shared" si="1021"/>
        <v>6.2707718468230222</v>
      </c>
      <c r="V504" s="9">
        <f t="shared" si="1022"/>
        <v>47.229447317007519</v>
      </c>
      <c r="W504" s="9">
        <f t="shared" si="1023"/>
        <v>0.50815754499328014</v>
      </c>
      <c r="X504" s="9">
        <f t="shared" si="1024"/>
        <v>0.50431616470686658</v>
      </c>
      <c r="Y504" s="9">
        <f t="shared" si="1025"/>
        <v>1884.9555921538761</v>
      </c>
      <c r="Z504" s="9">
        <f t="shared" si="1026"/>
        <v>66.079003238546278</v>
      </c>
      <c r="AA504" s="9">
        <f t="shared" si="1027"/>
        <v>0.36320160449998934</v>
      </c>
      <c r="AB504" s="9">
        <f t="shared" si="1028"/>
        <v>22.619467105846514</v>
      </c>
      <c r="AC504" s="9">
        <f t="shared" si="1029"/>
        <v>1.0610329539459689</v>
      </c>
      <c r="AD504" s="9">
        <f t="shared" si="1030"/>
        <v>66.438750318965987</v>
      </c>
      <c r="AE504" s="9">
        <f t="shared" si="1031"/>
        <v>0.36123497032647861</v>
      </c>
      <c r="AH504" s="3">
        <f t="shared" si="1032"/>
        <v>56.932525852977925</v>
      </c>
      <c r="AI504" s="3">
        <f t="shared" si="1033"/>
        <v>79.321789621294045</v>
      </c>
      <c r="AJ504" s="3">
        <v>75000</v>
      </c>
      <c r="AK504" s="3">
        <f t="shared" si="1034"/>
        <v>37500000</v>
      </c>
    </row>
    <row r="505" spans="1:38" x14ac:dyDescent="0.2">
      <c r="A505" s="2">
        <v>268</v>
      </c>
      <c r="B505" s="20">
        <v>0.04</v>
      </c>
      <c r="C505" s="1">
        <v>0.75</v>
      </c>
      <c r="D505" s="1">
        <v>6</v>
      </c>
      <c r="E505" s="1">
        <f t="shared" si="1035"/>
        <v>13.5</v>
      </c>
      <c r="F505" s="21">
        <f t="shared" si="1015"/>
        <v>37500</v>
      </c>
      <c r="G505" s="3">
        <f t="shared" si="1016"/>
        <v>75</v>
      </c>
      <c r="H505" s="3">
        <f t="shared" si="1017"/>
        <v>500</v>
      </c>
      <c r="I505" s="29">
        <v>1.0389999999999999</v>
      </c>
      <c r="J505" s="29">
        <v>1.03E-2</v>
      </c>
      <c r="K505" s="26"/>
      <c r="L505" s="9">
        <f t="shared" si="1036"/>
        <v>2.3205898039999995E-5</v>
      </c>
      <c r="M505" s="22">
        <f t="shared" si="1037"/>
        <v>3.7699111843077522</v>
      </c>
      <c r="N505" s="9">
        <f t="shared" si="1038"/>
        <v>7.7566487489402087</v>
      </c>
      <c r="O505" s="9">
        <f t="shared" si="1039"/>
        <v>3.5809862195676447</v>
      </c>
      <c r="Q505" s="9">
        <f t="shared" si="1018"/>
        <v>1.2566370614359172E-3</v>
      </c>
      <c r="R505" s="9">
        <f t="shared" si="1019"/>
        <v>0.84823001646924412</v>
      </c>
      <c r="S505" s="9">
        <f t="shared" si="1020"/>
        <v>4.2411500823462205E-4</v>
      </c>
      <c r="T505" s="9">
        <f t="shared" si="993"/>
        <v>0.3597470804197071</v>
      </c>
      <c r="U505" s="23">
        <f t="shared" si="1021"/>
        <v>3.4855603427148547</v>
      </c>
      <c r="V505" s="9">
        <f t="shared" si="1022"/>
        <v>35.252439484461789</v>
      </c>
      <c r="W505" s="9">
        <f t="shared" si="1023"/>
        <v>0.38295222110658167</v>
      </c>
      <c r="X505" s="9">
        <f t="shared" si="1024"/>
        <v>0.37908371549734754</v>
      </c>
      <c r="Y505" s="9">
        <f t="shared" si="1025"/>
        <v>1884.9555921538761</v>
      </c>
      <c r="Z505" s="9">
        <f t="shared" si="1026"/>
        <v>54.101995406000555</v>
      </c>
      <c r="AA505" s="9">
        <f t="shared" si="1027"/>
        <v>0.24952868925981775</v>
      </c>
      <c r="AB505" s="9">
        <f t="shared" si="1028"/>
        <v>22.619467105846514</v>
      </c>
      <c r="AC505" s="9">
        <f t="shared" si="1029"/>
        <v>0.59683103659460746</v>
      </c>
      <c r="AD505" s="9">
        <f t="shared" si="1030"/>
        <v>54.461742486420263</v>
      </c>
      <c r="AE505" s="9">
        <f t="shared" si="1031"/>
        <v>0.2478804273176928</v>
      </c>
      <c r="AH505" s="3">
        <f t="shared" si="1032"/>
        <v>56.932525852977925</v>
      </c>
      <c r="AI505" s="3">
        <f t="shared" si="1033"/>
        <v>79.321789621294045</v>
      </c>
      <c r="AJ505" s="3">
        <v>75000</v>
      </c>
      <c r="AK505" s="3">
        <f t="shared" si="1034"/>
        <v>37500000</v>
      </c>
    </row>
    <row r="506" spans="1:38" x14ac:dyDescent="0.2">
      <c r="A506" s="2">
        <v>269</v>
      </c>
      <c r="B506" s="20">
        <v>0.04</v>
      </c>
      <c r="C506" s="1">
        <v>0.75</v>
      </c>
      <c r="D506" s="1">
        <v>4</v>
      </c>
      <c r="E506" s="1">
        <f t="shared" si="1035"/>
        <v>6</v>
      </c>
      <c r="F506" s="21">
        <f t="shared" si="1015"/>
        <v>37500</v>
      </c>
      <c r="G506" s="3">
        <f t="shared" si="1016"/>
        <v>75</v>
      </c>
      <c r="H506" s="3">
        <f t="shared" si="1017"/>
        <v>500</v>
      </c>
      <c r="I506" s="29">
        <v>0.75800000000000001</v>
      </c>
      <c r="J506" s="29">
        <v>1.0959999999999999E-2</v>
      </c>
      <c r="K506" s="26"/>
      <c r="L506" s="9">
        <f t="shared" si="1036"/>
        <v>9.0812981600000007E-6</v>
      </c>
      <c r="M506" s="22">
        <f t="shared" si="1037"/>
        <v>3.7699111843077522</v>
      </c>
      <c r="N506" s="9">
        <f t="shared" si="1038"/>
        <v>8.8093132270860259</v>
      </c>
      <c r="O506" s="9">
        <f t="shared" si="1039"/>
        <v>1.5915494309189533</v>
      </c>
      <c r="Q506" s="9">
        <f t="shared" si="1018"/>
        <v>1.2566370614359172E-3</v>
      </c>
      <c r="R506" s="9">
        <f t="shared" si="1019"/>
        <v>0.84823001646924412</v>
      </c>
      <c r="S506" s="9">
        <f t="shared" si="1020"/>
        <v>4.2411500823462205E-4</v>
      </c>
      <c r="T506" s="9">
        <f t="shared" si="993"/>
        <v>0.3597470804197071</v>
      </c>
      <c r="U506" s="23">
        <f t="shared" si="1021"/>
        <v>1.4961235540661633</v>
      </c>
      <c r="V506" s="9">
        <f t="shared" si="1022"/>
        <v>25.718334099347487</v>
      </c>
      <c r="W506" s="9">
        <f t="shared" si="1023"/>
        <v>0.23329660377000191</v>
      </c>
      <c r="X506" s="9">
        <f t="shared" si="1024"/>
        <v>0.23007827756342475</v>
      </c>
      <c r="Y506" s="9">
        <f t="shared" si="1025"/>
        <v>1884.9555921538761</v>
      </c>
      <c r="Z506" s="9">
        <f t="shared" si="1026"/>
        <v>44.567890020886253</v>
      </c>
      <c r="AA506" s="9">
        <f t="shared" si="1027"/>
        <v>0.13462607265428464</v>
      </c>
      <c r="AB506" s="9">
        <f t="shared" si="1028"/>
        <v>22.619467105846514</v>
      </c>
      <c r="AC506" s="9">
        <f t="shared" si="1029"/>
        <v>0.26525823848649221</v>
      </c>
      <c r="AD506" s="9">
        <f t="shared" si="1030"/>
        <v>44.927637101305962</v>
      </c>
      <c r="AE506" s="9">
        <f t="shared" si="1031"/>
        <v>0.13354808726020428</v>
      </c>
      <c r="AH506" s="3">
        <f t="shared" si="1032"/>
        <v>56.932525852977925</v>
      </c>
      <c r="AI506" s="3">
        <f t="shared" si="1033"/>
        <v>79.321789621294045</v>
      </c>
      <c r="AJ506" s="3">
        <v>75000</v>
      </c>
      <c r="AK506" s="3">
        <f t="shared" si="1034"/>
        <v>37500000</v>
      </c>
    </row>
    <row r="507" spans="1:38" x14ac:dyDescent="0.2">
      <c r="A507" s="6"/>
      <c r="B507" s="6"/>
      <c r="C507" s="6"/>
      <c r="D507" s="6"/>
      <c r="E507" s="6"/>
      <c r="F507" s="6"/>
      <c r="G507" s="6"/>
      <c r="H507" s="6"/>
      <c r="I507" s="29"/>
      <c r="L507" s="9" t="str">
        <f t="shared" si="1036"/>
        <v/>
      </c>
      <c r="M507" s="22" t="str">
        <f t="shared" si="1037"/>
        <v/>
      </c>
      <c r="N507" s="9" t="str">
        <f t="shared" si="1038"/>
        <v/>
      </c>
      <c r="O507" s="9" t="str">
        <f t="shared" si="1039"/>
        <v/>
      </c>
      <c r="Q507" s="9"/>
      <c r="R507" s="9"/>
      <c r="S507" s="9"/>
      <c r="T507" s="9"/>
      <c r="U507" s="23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I507" s="9"/>
      <c r="AJ507" s="3"/>
      <c r="AK507" s="3"/>
      <c r="AL507" s="9" t="str">
        <f>IF(J507&gt;0,D507/#REF!/J507,"")</f>
        <v/>
      </c>
    </row>
    <row r="508" spans="1:38" x14ac:dyDescent="0.2">
      <c r="A508" s="6" t="s">
        <v>43</v>
      </c>
      <c r="B508" s="6" t="s">
        <v>19</v>
      </c>
      <c r="C508" s="6" t="s">
        <v>20</v>
      </c>
      <c r="D508" s="6" t="s">
        <v>1</v>
      </c>
      <c r="E508" s="6"/>
      <c r="F508" s="6" t="s">
        <v>48</v>
      </c>
      <c r="G508" s="6" t="s">
        <v>4</v>
      </c>
      <c r="H508" s="6" t="s">
        <v>12</v>
      </c>
      <c r="I508" s="29" t="s">
        <v>5</v>
      </c>
      <c r="L508" s="9" t="str">
        <f t="shared" si="1036"/>
        <v/>
      </c>
      <c r="M508" s="22" t="str">
        <f t="shared" si="1037"/>
        <v/>
      </c>
      <c r="N508" s="9" t="str">
        <f t="shared" si="1038"/>
        <v/>
      </c>
      <c r="O508" s="9" t="str">
        <f t="shared" si="1039"/>
        <v/>
      </c>
      <c r="Q508" s="9"/>
      <c r="R508" s="9"/>
      <c r="S508" s="9"/>
      <c r="T508" s="9"/>
      <c r="U508" s="23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I508" s="9"/>
      <c r="AJ508" s="3"/>
      <c r="AK508" s="3"/>
      <c r="AL508" s="9" t="str">
        <f>IF(J508&gt;0,D508/#REF!/J508,"")</f>
        <v/>
      </c>
    </row>
    <row r="509" spans="1:38" x14ac:dyDescent="0.2">
      <c r="A509" s="6"/>
      <c r="B509" s="6"/>
      <c r="C509" s="6"/>
      <c r="D509" s="6"/>
      <c r="E509" s="6"/>
      <c r="F509" s="11" t="s">
        <v>46</v>
      </c>
      <c r="G509" s="6"/>
      <c r="H509" s="6"/>
      <c r="I509" s="29"/>
      <c r="L509" s="9" t="str">
        <f t="shared" si="1036"/>
        <v/>
      </c>
      <c r="M509" s="22" t="str">
        <f t="shared" si="1037"/>
        <v/>
      </c>
      <c r="N509" s="9" t="str">
        <f t="shared" si="1038"/>
        <v/>
      </c>
      <c r="O509" s="9" t="str">
        <f t="shared" si="1039"/>
        <v/>
      </c>
      <c r="Q509" s="9"/>
      <c r="R509" s="9"/>
      <c r="S509" s="9"/>
      <c r="T509" s="9"/>
      <c r="U509" s="23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I509" s="9"/>
      <c r="AJ509" s="3"/>
      <c r="AK509" s="3"/>
      <c r="AL509" s="9" t="str">
        <f>IF(J509&gt;0,D509/#REF!/J509,"")</f>
        <v/>
      </c>
    </row>
    <row r="510" spans="1:38" x14ac:dyDescent="0.2">
      <c r="A510" s="2">
        <v>271</v>
      </c>
      <c r="B510" s="20">
        <v>0.04</v>
      </c>
      <c r="C510" s="1">
        <v>1</v>
      </c>
      <c r="D510" s="1">
        <v>20</v>
      </c>
      <c r="E510" s="1">
        <f>0.5*C510*D510^2</f>
        <v>200</v>
      </c>
      <c r="F510" s="21">
        <f t="shared" ref="F510:F518" si="1040">AK510/1000</f>
        <v>50000</v>
      </c>
      <c r="G510" s="3">
        <f t="shared" ref="G510:G518" si="1041">AJ510/1000</f>
        <v>100</v>
      </c>
      <c r="H510" s="3">
        <f t="shared" ref="H510:H518" si="1042">AK510/AJ510</f>
        <v>500</v>
      </c>
      <c r="I510" s="29">
        <v>4.9820000000000002</v>
      </c>
      <c r="J510" s="29">
        <v>1.754E-2</v>
      </c>
      <c r="K510" s="26"/>
      <c r="L510" s="9">
        <f t="shared" si="1036"/>
        <v>2.2140268568000005E-4</v>
      </c>
      <c r="M510" s="22">
        <f t="shared" si="1037"/>
        <v>5.0265482457436699</v>
      </c>
      <c r="N510" s="9">
        <f t="shared" si="1038"/>
        <v>9.0333140894716148</v>
      </c>
      <c r="O510" s="9">
        <f t="shared" si="1039"/>
        <v>39.78873577297383</v>
      </c>
      <c r="Q510" s="9">
        <f t="shared" ref="Q510:Q518" si="1043">PI()*B510^2/4</f>
        <v>1.2566370614359172E-3</v>
      </c>
      <c r="R510" s="9">
        <f t="shared" ref="R510:R518" si="1044">9*G510*Q510</f>
        <v>1.1309733552923256</v>
      </c>
      <c r="S510" s="9">
        <f t="shared" ref="S510:S518" si="1045">0.75*R510/(F510*B510)</f>
        <v>4.2411500823462211E-4</v>
      </c>
      <c r="T510" s="9">
        <f t="shared" si="993"/>
        <v>0.47966277389294282</v>
      </c>
      <c r="U510" s="23">
        <f t="shared" ref="U510:U518" si="1046">(E510-T510)/M510</f>
        <v>39.693309896121036</v>
      </c>
      <c r="V510" s="9">
        <f t="shared" ref="V510:V518" si="1047">9*PI()*B510^3*I510*G510*1000/4</f>
        <v>225.38037024265469</v>
      </c>
      <c r="W510" s="9">
        <f t="shared" ref="W510:W518" si="1048">E510/V510</f>
        <v>0.88738872770805621</v>
      </c>
      <c r="X510" s="9">
        <f t="shared" ref="X510:X518" si="1049">E510/(V510+T510)</f>
        <v>0.88550416525152542</v>
      </c>
      <c r="Y510" s="9">
        <f t="shared" ref="Y510:Y518" si="1050">1000*F510*PI()*B510^3/4</f>
        <v>2513.2741228718346</v>
      </c>
      <c r="Z510" s="9">
        <f t="shared" ref="Z510:Z518" si="1051">V510+$AG$2*Y510</f>
        <v>250.51311147137304</v>
      </c>
      <c r="AA510" s="9">
        <f t="shared" ref="AA510:AA518" si="1052">E510/Z510</f>
        <v>0.79836140641626518</v>
      </c>
      <c r="AB510" s="9">
        <f t="shared" ref="AB510:AB518" si="1053">M510+$AG$2*Y510</f>
        <v>30.159289474462014</v>
      </c>
      <c r="AC510" s="9">
        <f t="shared" ref="AC510:AC518" si="1054">E510/AB510</f>
        <v>6.6314559621623062</v>
      </c>
      <c r="AD510" s="9">
        <f t="shared" ref="AD510:AD518" si="1055">V510+T510+$AG$2*Y510</f>
        <v>250.99277424526599</v>
      </c>
      <c r="AE510" s="9">
        <f t="shared" ref="AE510:AE518" si="1056">E510/AD510</f>
        <v>0.79683568820416839</v>
      </c>
      <c r="AH510" s="3">
        <f t="shared" ref="AH510:AH518" si="1057">IF(AK510&gt;0,(AK510*0.17287/2000)^0.5,"")</f>
        <v>65.740018253724273</v>
      </c>
      <c r="AI510" s="3">
        <f t="shared" ref="AI510:AI518" si="1058">IF(AK510&gt;0,(AK510/2.98/2000)^0.5,"")</f>
        <v>91.592913180913968</v>
      </c>
      <c r="AJ510" s="3">
        <v>100000</v>
      </c>
      <c r="AK510" s="3">
        <f t="shared" ref="AK510:AK518" si="1059">IF(AJ510&gt;0,500*AJ510,"")</f>
        <v>50000000</v>
      </c>
    </row>
    <row r="511" spans="1:38" x14ac:dyDescent="0.2">
      <c r="A511" s="2">
        <v>272</v>
      </c>
      <c r="B511" s="20">
        <v>0.04</v>
      </c>
      <c r="C511" s="1">
        <v>1</v>
      </c>
      <c r="D511" s="1">
        <v>18</v>
      </c>
      <c r="E511" s="1">
        <f t="shared" ref="E511:E518" si="1060">0.5*C511*D511^2</f>
        <v>162</v>
      </c>
      <c r="F511" s="21">
        <f t="shared" si="1040"/>
        <v>50000</v>
      </c>
      <c r="G511" s="3">
        <f t="shared" si="1041"/>
        <v>100</v>
      </c>
      <c r="H511" s="3">
        <f t="shared" si="1042"/>
        <v>500</v>
      </c>
      <c r="I511" s="29">
        <v>4.3090000000000002</v>
      </c>
      <c r="J511" s="29">
        <v>1.7059999999999999E-2</v>
      </c>
      <c r="K511" s="26"/>
      <c r="L511" s="9">
        <f t="shared" si="1036"/>
        <v>1.8757401764000001E-4</v>
      </c>
      <c r="M511" s="22">
        <f t="shared" si="1037"/>
        <v>5.0265482457436699</v>
      </c>
      <c r="N511" s="9">
        <f t="shared" si="1038"/>
        <v>8.6365906130409407</v>
      </c>
      <c r="O511" s="9">
        <f t="shared" si="1039"/>
        <v>32.228875976108803</v>
      </c>
      <c r="Q511" s="9">
        <f t="shared" si="1043"/>
        <v>1.2566370614359172E-3</v>
      </c>
      <c r="R511" s="9">
        <f t="shared" si="1044"/>
        <v>1.1309733552923256</v>
      </c>
      <c r="S511" s="9">
        <f t="shared" si="1045"/>
        <v>4.2411500823462211E-4</v>
      </c>
      <c r="T511" s="9">
        <f t="shared" si="993"/>
        <v>0.47966277389294282</v>
      </c>
      <c r="U511" s="23">
        <f t="shared" si="1046"/>
        <v>32.133450099256009</v>
      </c>
      <c r="V511" s="9">
        <f t="shared" si="1047"/>
        <v>194.93456751818528</v>
      </c>
      <c r="W511" s="9">
        <f t="shared" si="1048"/>
        <v>0.8310480899437559</v>
      </c>
      <c r="X511" s="9">
        <f t="shared" si="1049"/>
        <v>0.82900820353699289</v>
      </c>
      <c r="Y511" s="9">
        <f t="shared" si="1050"/>
        <v>2513.2741228718346</v>
      </c>
      <c r="Z511" s="9">
        <f t="shared" si="1051"/>
        <v>220.06730874690362</v>
      </c>
      <c r="AA511" s="9">
        <f t="shared" si="1052"/>
        <v>0.73613841566224614</v>
      </c>
      <c r="AB511" s="9">
        <f t="shared" si="1053"/>
        <v>30.159289474462014</v>
      </c>
      <c r="AC511" s="9">
        <f t="shared" si="1054"/>
        <v>5.3714793293514678</v>
      </c>
      <c r="AD511" s="9">
        <f t="shared" si="1055"/>
        <v>220.54697152079657</v>
      </c>
      <c r="AE511" s="9">
        <f t="shared" si="1056"/>
        <v>0.73453740435843684</v>
      </c>
      <c r="AH511" s="3">
        <f t="shared" si="1057"/>
        <v>65.740018253724273</v>
      </c>
      <c r="AI511" s="3">
        <f t="shared" si="1058"/>
        <v>91.592913180913968</v>
      </c>
      <c r="AJ511" s="3">
        <v>100000</v>
      </c>
      <c r="AK511" s="3">
        <f t="shared" si="1059"/>
        <v>50000000</v>
      </c>
    </row>
    <row r="512" spans="1:38" x14ac:dyDescent="0.2">
      <c r="A512" s="2">
        <v>273</v>
      </c>
      <c r="B512" s="20">
        <v>0.04</v>
      </c>
      <c r="C512" s="1">
        <v>1</v>
      </c>
      <c r="D512" s="1">
        <v>16</v>
      </c>
      <c r="E512" s="1">
        <f t="shared" si="1060"/>
        <v>128</v>
      </c>
      <c r="F512" s="21">
        <f t="shared" si="1040"/>
        <v>50000</v>
      </c>
      <c r="G512" s="3">
        <f t="shared" si="1041"/>
        <v>100</v>
      </c>
      <c r="H512" s="3">
        <f t="shared" si="1042"/>
        <v>500</v>
      </c>
      <c r="I512" s="29">
        <v>3.64</v>
      </c>
      <c r="J512" s="29">
        <v>1.6240000000000001E-2</v>
      </c>
      <c r="K512" s="26"/>
      <c r="L512" s="9">
        <f t="shared" si="1036"/>
        <v>1.5394641152000001E-4</v>
      </c>
      <c r="M512" s="22">
        <f t="shared" si="1037"/>
        <v>5.0265482457436699</v>
      </c>
      <c r="N512" s="9">
        <f t="shared" si="1038"/>
        <v>8.3145815960361524</v>
      </c>
      <c r="O512" s="9">
        <f t="shared" si="1039"/>
        <v>25.464790894703249</v>
      </c>
      <c r="Q512" s="9">
        <f t="shared" si="1043"/>
        <v>1.2566370614359172E-3</v>
      </c>
      <c r="R512" s="9">
        <f t="shared" si="1044"/>
        <v>1.1309733552923256</v>
      </c>
      <c r="S512" s="9">
        <f t="shared" si="1045"/>
        <v>4.2411500823462211E-4</v>
      </c>
      <c r="T512" s="9">
        <f t="shared" si="993"/>
        <v>0.47966277389294282</v>
      </c>
      <c r="U512" s="23">
        <f t="shared" si="1046"/>
        <v>25.369365017850459</v>
      </c>
      <c r="V512" s="9">
        <f t="shared" si="1047"/>
        <v>164.66972053056264</v>
      </c>
      <c r="W512" s="9">
        <f t="shared" si="1048"/>
        <v>0.77731351937433601</v>
      </c>
      <c r="X512" s="9">
        <f t="shared" si="1049"/>
        <v>0.77505587631550465</v>
      </c>
      <c r="Y512" s="9">
        <f t="shared" si="1050"/>
        <v>2513.2741228718346</v>
      </c>
      <c r="Z512" s="9">
        <f t="shared" si="1051"/>
        <v>189.80246175928099</v>
      </c>
      <c r="AA512" s="9">
        <f t="shared" si="1052"/>
        <v>0.67438535208430217</v>
      </c>
      <c r="AB512" s="9">
        <f t="shared" si="1053"/>
        <v>30.159289474462014</v>
      </c>
      <c r="AC512" s="9">
        <f t="shared" si="1054"/>
        <v>4.2441318157838754</v>
      </c>
      <c r="AD512" s="9">
        <f t="shared" si="1055"/>
        <v>190.28212453317394</v>
      </c>
      <c r="AE512" s="9">
        <f t="shared" si="1056"/>
        <v>0.67268536292637604</v>
      </c>
      <c r="AH512" s="3">
        <f t="shared" si="1057"/>
        <v>65.740018253724273</v>
      </c>
      <c r="AI512" s="3">
        <f t="shared" si="1058"/>
        <v>91.592913180913968</v>
      </c>
      <c r="AJ512" s="3">
        <v>100000</v>
      </c>
      <c r="AK512" s="3">
        <f t="shared" si="1059"/>
        <v>50000000</v>
      </c>
    </row>
    <row r="513" spans="1:37" x14ac:dyDescent="0.2">
      <c r="A513" s="2">
        <v>274</v>
      </c>
      <c r="B513" s="20">
        <v>0.04</v>
      </c>
      <c r="C513" s="1">
        <v>1</v>
      </c>
      <c r="D513" s="1">
        <v>14</v>
      </c>
      <c r="E513" s="1">
        <f t="shared" si="1060"/>
        <v>98</v>
      </c>
      <c r="F513" s="21">
        <f t="shared" si="1040"/>
        <v>50000</v>
      </c>
      <c r="G513" s="3">
        <f t="shared" si="1041"/>
        <v>100</v>
      </c>
      <c r="H513" s="3">
        <f t="shared" si="1042"/>
        <v>500</v>
      </c>
      <c r="I513" s="29">
        <v>3.0219999999999998</v>
      </c>
      <c r="J513" s="29">
        <v>1.506E-2</v>
      </c>
      <c r="K513" s="26"/>
      <c r="L513" s="9">
        <f t="shared" si="1036"/>
        <v>1.2288234487999999E-4</v>
      </c>
      <c r="M513" s="22">
        <f t="shared" si="1037"/>
        <v>5.0265482457436699</v>
      </c>
      <c r="N513" s="9">
        <f t="shared" si="1038"/>
        <v>7.9751082302100684</v>
      </c>
      <c r="O513" s="9">
        <f t="shared" si="1039"/>
        <v>19.496480528757175</v>
      </c>
      <c r="Q513" s="9">
        <f t="shared" si="1043"/>
        <v>1.2566370614359172E-3</v>
      </c>
      <c r="R513" s="9">
        <f t="shared" si="1044"/>
        <v>1.1309733552923256</v>
      </c>
      <c r="S513" s="9">
        <f t="shared" si="1045"/>
        <v>4.2411500823462211E-4</v>
      </c>
      <c r="T513" s="9">
        <f t="shared" si="993"/>
        <v>0.47966277389294282</v>
      </c>
      <c r="U513" s="23">
        <f t="shared" si="1046"/>
        <v>19.401054651904385</v>
      </c>
      <c r="V513" s="9">
        <f t="shared" si="1047"/>
        <v>136.71205918773632</v>
      </c>
      <c r="W513" s="9">
        <f t="shared" si="1048"/>
        <v>0.71683508084260528</v>
      </c>
      <c r="X513" s="9">
        <f t="shared" si="1049"/>
        <v>0.71432881371231216</v>
      </c>
      <c r="Y513" s="9">
        <f t="shared" si="1050"/>
        <v>2513.2741228718346</v>
      </c>
      <c r="Z513" s="9">
        <f t="shared" si="1051"/>
        <v>161.84480041645466</v>
      </c>
      <c r="AA513" s="9">
        <f t="shared" si="1052"/>
        <v>0.60551837159939059</v>
      </c>
      <c r="AB513" s="9">
        <f t="shared" si="1053"/>
        <v>30.159289474462014</v>
      </c>
      <c r="AC513" s="9">
        <f t="shared" si="1054"/>
        <v>3.24941342145953</v>
      </c>
      <c r="AD513" s="9">
        <f t="shared" si="1055"/>
        <v>162.32446319034761</v>
      </c>
      <c r="AE513" s="9">
        <f t="shared" si="1056"/>
        <v>0.60372908724843033</v>
      </c>
      <c r="AH513" s="3">
        <f t="shared" si="1057"/>
        <v>65.740018253724273</v>
      </c>
      <c r="AI513" s="3">
        <f t="shared" si="1058"/>
        <v>91.592913180913968</v>
      </c>
      <c r="AJ513" s="3">
        <v>100000</v>
      </c>
      <c r="AK513" s="3">
        <f t="shared" si="1059"/>
        <v>50000000</v>
      </c>
    </row>
    <row r="514" spans="1:37" x14ac:dyDescent="0.2">
      <c r="A514" s="2">
        <v>275</v>
      </c>
      <c r="B514" s="20">
        <v>0.04</v>
      </c>
      <c r="C514" s="1">
        <v>1</v>
      </c>
      <c r="D514" s="1">
        <v>12</v>
      </c>
      <c r="E514" s="1">
        <f t="shared" si="1060"/>
        <v>72</v>
      </c>
      <c r="F514" s="21">
        <f t="shared" si="1040"/>
        <v>50000</v>
      </c>
      <c r="G514" s="3">
        <f t="shared" si="1041"/>
        <v>100</v>
      </c>
      <c r="H514" s="3">
        <f t="shared" si="1042"/>
        <v>500</v>
      </c>
      <c r="I514" s="29">
        <v>2.4369999999999998</v>
      </c>
      <c r="J514" s="29">
        <v>1.4420000000000001E-2</v>
      </c>
      <c r="K514" s="26"/>
      <c r="L514" s="9">
        <f t="shared" si="1036"/>
        <v>9.3477039079999991E-5</v>
      </c>
      <c r="M514" s="22">
        <f t="shared" si="1037"/>
        <v>5.0265482457436699</v>
      </c>
      <c r="N514" s="9">
        <f t="shared" si="1038"/>
        <v>7.7024262544709625</v>
      </c>
      <c r="O514" s="9">
        <f t="shared" si="1039"/>
        <v>14.323944878270579</v>
      </c>
      <c r="Q514" s="9">
        <f t="shared" si="1043"/>
        <v>1.2566370614359172E-3</v>
      </c>
      <c r="R514" s="9">
        <f t="shared" si="1044"/>
        <v>1.1309733552923256</v>
      </c>
      <c r="S514" s="9">
        <f t="shared" si="1045"/>
        <v>4.2411500823462211E-4</v>
      </c>
      <c r="T514" s="9">
        <f t="shared" si="993"/>
        <v>0.47966277389294282</v>
      </c>
      <c r="U514" s="23">
        <f t="shared" si="1046"/>
        <v>14.228519001417789</v>
      </c>
      <c r="V514" s="9">
        <f t="shared" si="1047"/>
        <v>110.24728267389591</v>
      </c>
      <c r="W514" s="9">
        <f t="shared" si="1048"/>
        <v>0.6530773208530789</v>
      </c>
      <c r="X514" s="9">
        <f t="shared" si="1049"/>
        <v>0.65024822737434052</v>
      </c>
      <c r="Y514" s="9">
        <f t="shared" si="1050"/>
        <v>2513.2741228718346</v>
      </c>
      <c r="Z514" s="9">
        <f t="shared" si="1051"/>
        <v>135.38002390261425</v>
      </c>
      <c r="AA514" s="9">
        <f t="shared" si="1052"/>
        <v>0.53183621870087172</v>
      </c>
      <c r="AB514" s="9">
        <f t="shared" si="1053"/>
        <v>30.159289474462014</v>
      </c>
      <c r="AC514" s="9">
        <f t="shared" si="1054"/>
        <v>2.3873241463784303</v>
      </c>
      <c r="AD514" s="9">
        <f t="shared" si="1055"/>
        <v>135.85968667650718</v>
      </c>
      <c r="AE514" s="9">
        <f t="shared" si="1056"/>
        <v>0.52995853119724745</v>
      </c>
      <c r="AH514" s="3">
        <f t="shared" si="1057"/>
        <v>65.740018253724273</v>
      </c>
      <c r="AI514" s="3">
        <f t="shared" si="1058"/>
        <v>91.592913180913968</v>
      </c>
      <c r="AJ514" s="3">
        <v>100000</v>
      </c>
      <c r="AK514" s="3">
        <f t="shared" si="1059"/>
        <v>50000000</v>
      </c>
    </row>
    <row r="515" spans="1:37" x14ac:dyDescent="0.2">
      <c r="A515" s="2">
        <v>276</v>
      </c>
      <c r="B515" s="20">
        <v>0.04</v>
      </c>
      <c r="C515" s="1">
        <v>1</v>
      </c>
      <c r="D515" s="1">
        <v>10</v>
      </c>
      <c r="E515" s="1">
        <f t="shared" si="1060"/>
        <v>50</v>
      </c>
      <c r="F515" s="21">
        <f t="shared" si="1040"/>
        <v>50000</v>
      </c>
      <c r="G515" s="3">
        <f t="shared" si="1041"/>
        <v>100</v>
      </c>
      <c r="H515" s="3">
        <f t="shared" si="1042"/>
        <v>500</v>
      </c>
      <c r="I515" s="29">
        <v>1.8919999999999999</v>
      </c>
      <c r="J515" s="29">
        <v>1.32E-2</v>
      </c>
      <c r="K515" s="26"/>
      <c r="L515" s="9">
        <f t="shared" si="1036"/>
        <v>6.608235247999999E-5</v>
      </c>
      <c r="M515" s="22">
        <f t="shared" si="1037"/>
        <v>5.0265482457436699</v>
      </c>
      <c r="N515" s="9">
        <f t="shared" si="1038"/>
        <v>7.5663165918817192</v>
      </c>
      <c r="O515" s="9">
        <f t="shared" si="1039"/>
        <v>9.9471839432434574</v>
      </c>
      <c r="Q515" s="9">
        <f t="shared" si="1043"/>
        <v>1.2566370614359172E-3</v>
      </c>
      <c r="R515" s="9">
        <f t="shared" si="1044"/>
        <v>1.1309733552923256</v>
      </c>
      <c r="S515" s="9">
        <f t="shared" si="1045"/>
        <v>4.2411500823462211E-4</v>
      </c>
      <c r="T515" s="9">
        <f t="shared" si="993"/>
        <v>0.47966277389294282</v>
      </c>
      <c r="U515" s="23">
        <f t="shared" si="1046"/>
        <v>9.8517580663906674</v>
      </c>
      <c r="V515" s="9">
        <f t="shared" si="1047"/>
        <v>85.592063528523212</v>
      </c>
      <c r="W515" s="9">
        <f t="shared" si="1048"/>
        <v>0.58416631097271887</v>
      </c>
      <c r="X515" s="9">
        <f t="shared" si="1049"/>
        <v>0.5809108536329709</v>
      </c>
      <c r="Y515" s="9">
        <f t="shared" si="1050"/>
        <v>2513.2741228718346</v>
      </c>
      <c r="Z515" s="9">
        <f t="shared" si="1051"/>
        <v>110.72480475724156</v>
      </c>
      <c r="AA515" s="9">
        <f t="shared" si="1052"/>
        <v>0.45156999923930713</v>
      </c>
      <c r="AB515" s="9">
        <f t="shared" si="1053"/>
        <v>30.159289474462014</v>
      </c>
      <c r="AC515" s="9">
        <f t="shared" si="1054"/>
        <v>1.6578639905405765</v>
      </c>
      <c r="AD515" s="9">
        <f t="shared" si="1055"/>
        <v>111.2044675311345</v>
      </c>
      <c r="AE515" s="9">
        <f t="shared" si="1056"/>
        <v>0.44962222390931583</v>
      </c>
      <c r="AH515" s="3">
        <f t="shared" si="1057"/>
        <v>65.740018253724273</v>
      </c>
      <c r="AI515" s="3">
        <f t="shared" si="1058"/>
        <v>91.592913180913968</v>
      </c>
      <c r="AJ515" s="3">
        <v>100000</v>
      </c>
      <c r="AK515" s="3">
        <f t="shared" si="1059"/>
        <v>50000000</v>
      </c>
    </row>
    <row r="516" spans="1:37" x14ac:dyDescent="0.2">
      <c r="A516" s="2">
        <v>277</v>
      </c>
      <c r="B516" s="20">
        <v>0.04</v>
      </c>
      <c r="C516" s="1">
        <v>1</v>
      </c>
      <c r="D516" s="1">
        <v>8</v>
      </c>
      <c r="E516" s="1">
        <f t="shared" si="1060"/>
        <v>32</v>
      </c>
      <c r="F516" s="21">
        <f t="shared" si="1040"/>
        <v>50000</v>
      </c>
      <c r="G516" s="3">
        <f t="shared" si="1041"/>
        <v>100</v>
      </c>
      <c r="H516" s="3">
        <f t="shared" si="1042"/>
        <v>500</v>
      </c>
      <c r="I516" s="29">
        <v>1.3959999999999999</v>
      </c>
      <c r="J516" s="29">
        <v>1.136E-2</v>
      </c>
      <c r="K516" s="26"/>
      <c r="L516" s="9">
        <f t="shared" si="1036"/>
        <v>4.1150674399999994E-5</v>
      </c>
      <c r="M516" s="22">
        <f t="shared" si="1037"/>
        <v>5.0265482457436699</v>
      </c>
      <c r="N516" s="9">
        <f t="shared" si="1038"/>
        <v>7.7763002591277113</v>
      </c>
      <c r="O516" s="9">
        <f t="shared" si="1039"/>
        <v>6.3661977236758123</v>
      </c>
      <c r="Q516" s="9">
        <f t="shared" si="1043"/>
        <v>1.2566370614359172E-3</v>
      </c>
      <c r="R516" s="9">
        <f t="shared" si="1044"/>
        <v>1.1309733552923256</v>
      </c>
      <c r="S516" s="9">
        <f t="shared" si="1045"/>
        <v>4.2411500823462211E-4</v>
      </c>
      <c r="T516" s="9">
        <f t="shared" si="993"/>
        <v>0.47966277389294282</v>
      </c>
      <c r="U516" s="23">
        <f t="shared" si="1046"/>
        <v>6.2707718468230222</v>
      </c>
      <c r="V516" s="9">
        <f t="shared" si="1047"/>
        <v>63.153552159523464</v>
      </c>
      <c r="W516" s="9">
        <f t="shared" si="1048"/>
        <v>0.50670150618241105</v>
      </c>
      <c r="X516" s="9">
        <f t="shared" si="1049"/>
        <v>0.50288202526752257</v>
      </c>
      <c r="Y516" s="9">
        <f t="shared" si="1050"/>
        <v>2513.2741228718346</v>
      </c>
      <c r="Z516" s="9">
        <f t="shared" si="1051"/>
        <v>88.286293388241802</v>
      </c>
      <c r="AA516" s="9">
        <f t="shared" si="1052"/>
        <v>0.36245716941902834</v>
      </c>
      <c r="AB516" s="9">
        <f t="shared" si="1053"/>
        <v>30.159289474462014</v>
      </c>
      <c r="AC516" s="9">
        <f t="shared" si="1054"/>
        <v>1.0610329539459689</v>
      </c>
      <c r="AD516" s="9">
        <f t="shared" si="1055"/>
        <v>88.765956162134756</v>
      </c>
      <c r="AE516" s="9">
        <f t="shared" si="1056"/>
        <v>0.3604985670581935</v>
      </c>
      <c r="AH516" s="3">
        <f t="shared" si="1057"/>
        <v>65.740018253724273</v>
      </c>
      <c r="AI516" s="3">
        <f t="shared" si="1058"/>
        <v>91.592913180913968</v>
      </c>
      <c r="AJ516" s="3">
        <v>100000</v>
      </c>
      <c r="AK516" s="3">
        <f t="shared" si="1059"/>
        <v>50000000</v>
      </c>
    </row>
    <row r="517" spans="1:37" x14ac:dyDescent="0.2">
      <c r="A517" s="2">
        <v>278</v>
      </c>
      <c r="B517" s="20">
        <v>0.04</v>
      </c>
      <c r="C517" s="1">
        <v>1</v>
      </c>
      <c r="D517" s="1">
        <v>6</v>
      </c>
      <c r="E517" s="1">
        <f t="shared" si="1060"/>
        <v>18</v>
      </c>
      <c r="F517" s="21">
        <f t="shared" si="1040"/>
        <v>50000</v>
      </c>
      <c r="G517" s="3">
        <f t="shared" si="1041"/>
        <v>100</v>
      </c>
      <c r="H517" s="3">
        <f t="shared" si="1042"/>
        <v>500</v>
      </c>
      <c r="I517" s="29">
        <v>1.0409999999999999</v>
      </c>
      <c r="J517" s="29">
        <v>1.0279999999999999E-2</v>
      </c>
      <c r="K517" s="26"/>
      <c r="L517" s="9">
        <f t="shared" si="1036"/>
        <v>2.3306428999999997E-5</v>
      </c>
      <c r="M517" s="22">
        <f t="shared" si="1037"/>
        <v>5.0265482457436699</v>
      </c>
      <c r="N517" s="9">
        <f t="shared" si="1038"/>
        <v>7.7231908843692869</v>
      </c>
      <c r="O517" s="9">
        <f t="shared" si="1039"/>
        <v>3.5809862195676447</v>
      </c>
      <c r="Q517" s="9">
        <f t="shared" si="1043"/>
        <v>1.2566370614359172E-3</v>
      </c>
      <c r="R517" s="9">
        <f t="shared" si="1044"/>
        <v>1.1309733552923256</v>
      </c>
      <c r="S517" s="9">
        <f t="shared" si="1045"/>
        <v>4.2411500823462211E-4</v>
      </c>
      <c r="T517" s="9">
        <f t="shared" si="993"/>
        <v>0.47966277389294282</v>
      </c>
      <c r="U517" s="23">
        <f t="shared" si="1046"/>
        <v>3.4855603427148543</v>
      </c>
      <c r="V517" s="9">
        <f t="shared" si="1047"/>
        <v>47.093730514372439</v>
      </c>
      <c r="W517" s="9">
        <f t="shared" si="1048"/>
        <v>0.38221648196900898</v>
      </c>
      <c r="X517" s="9">
        <f t="shared" si="1049"/>
        <v>0.37836275186281371</v>
      </c>
      <c r="Y517" s="9">
        <f t="shared" si="1050"/>
        <v>2513.2741228718346</v>
      </c>
      <c r="Z517" s="9">
        <f t="shared" si="1051"/>
        <v>72.226471743090784</v>
      </c>
      <c r="AA517" s="9">
        <f t="shared" si="1052"/>
        <v>0.24921610547481696</v>
      </c>
      <c r="AB517" s="9">
        <f t="shared" si="1053"/>
        <v>30.159289474462014</v>
      </c>
      <c r="AC517" s="9">
        <f t="shared" si="1054"/>
        <v>0.59683103659460757</v>
      </c>
      <c r="AD517" s="9">
        <f t="shared" si="1055"/>
        <v>72.706134516983724</v>
      </c>
      <c r="AE517" s="9">
        <f t="shared" si="1056"/>
        <v>0.24757195688618691</v>
      </c>
      <c r="AH517" s="3">
        <f t="shared" si="1057"/>
        <v>65.740018253724273</v>
      </c>
      <c r="AI517" s="3">
        <f t="shared" si="1058"/>
        <v>91.592913180913968</v>
      </c>
      <c r="AJ517" s="3">
        <v>100000</v>
      </c>
      <c r="AK517" s="3">
        <f t="shared" si="1059"/>
        <v>50000000</v>
      </c>
    </row>
    <row r="518" spans="1:37" x14ac:dyDescent="0.2">
      <c r="A518" s="2">
        <v>279</v>
      </c>
      <c r="B518" s="20">
        <v>0.04</v>
      </c>
      <c r="C518" s="1">
        <v>1</v>
      </c>
      <c r="D518" s="1">
        <v>4</v>
      </c>
      <c r="E518" s="1">
        <f t="shared" si="1060"/>
        <v>8</v>
      </c>
      <c r="F518" s="21">
        <f t="shared" si="1040"/>
        <v>50000</v>
      </c>
      <c r="G518" s="3">
        <f t="shared" si="1041"/>
        <v>100</v>
      </c>
      <c r="H518" s="3">
        <f t="shared" si="1042"/>
        <v>500</v>
      </c>
      <c r="I518" s="29">
        <v>0.76</v>
      </c>
      <c r="J518" s="29">
        <v>1.094E-2</v>
      </c>
      <c r="K518" s="26"/>
      <c r="L518" s="9">
        <f t="shared" si="1036"/>
        <v>9.1818291200000014E-6</v>
      </c>
      <c r="M518" s="22">
        <f t="shared" si="1037"/>
        <v>5.0265482457436699</v>
      </c>
      <c r="N518" s="9">
        <f t="shared" si="1038"/>
        <v>8.7128609076096577</v>
      </c>
      <c r="O518" s="9">
        <f t="shared" si="1039"/>
        <v>1.5915494309189531</v>
      </c>
      <c r="Q518" s="9">
        <f t="shared" si="1043"/>
        <v>1.2566370614359172E-3</v>
      </c>
      <c r="R518" s="9">
        <f t="shared" si="1044"/>
        <v>1.1309733552923256</v>
      </c>
      <c r="S518" s="9">
        <f t="shared" si="1045"/>
        <v>4.2411500823462211E-4</v>
      </c>
      <c r="T518" s="9">
        <f t="shared" si="993"/>
        <v>0.47966277389294282</v>
      </c>
      <c r="U518" s="23">
        <f t="shared" si="1046"/>
        <v>1.4961235540661633</v>
      </c>
      <c r="V518" s="9">
        <f t="shared" si="1047"/>
        <v>34.381590000886703</v>
      </c>
      <c r="W518" s="9">
        <f t="shared" si="1048"/>
        <v>0.23268266533902823</v>
      </c>
      <c r="X518" s="9">
        <f t="shared" si="1049"/>
        <v>0.22948113918004681</v>
      </c>
      <c r="Y518" s="9">
        <f t="shared" si="1050"/>
        <v>2513.2741228718346</v>
      </c>
      <c r="Z518" s="9">
        <f t="shared" si="1051"/>
        <v>59.514331229605048</v>
      </c>
      <c r="AA518" s="9">
        <f t="shared" si="1052"/>
        <v>0.13442140463842511</v>
      </c>
      <c r="AB518" s="9">
        <f t="shared" si="1053"/>
        <v>30.159289474462014</v>
      </c>
      <c r="AC518" s="9">
        <f t="shared" si="1054"/>
        <v>0.26525823848649221</v>
      </c>
      <c r="AD518" s="9">
        <f t="shared" si="1055"/>
        <v>59.993994003497988</v>
      </c>
      <c r="AE518" s="9">
        <f t="shared" si="1056"/>
        <v>0.13334668132836022</v>
      </c>
      <c r="AH518" s="3">
        <f t="shared" si="1057"/>
        <v>65.740018253724273</v>
      </c>
      <c r="AI518" s="3">
        <f t="shared" si="1058"/>
        <v>91.592913180913968</v>
      </c>
      <c r="AJ518" s="3">
        <v>100000</v>
      </c>
      <c r="AK518" s="3">
        <f t="shared" si="1059"/>
        <v>50000000</v>
      </c>
    </row>
  </sheetData>
  <mergeCells count="2">
    <mergeCell ref="A1:H1"/>
    <mergeCell ref="I1:J1"/>
  </mergeCells>
  <phoneticPr fontId="2" type="noConversion"/>
  <printOptions gridLines="1"/>
  <pageMargins left="0.74803149606299213" right="0.74803149606299213" top="0.98425196850393704" bottom="0.39370078740157483" header="0.51181102362204722" footer="0.5118110236220472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The Uni of Newcastle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mn783</dc:creator>
  <cp:lastModifiedBy>Omid Karr</cp:lastModifiedBy>
  <cp:lastPrinted>2009-07-16T04:45:14Z</cp:lastPrinted>
  <dcterms:created xsi:type="dcterms:W3CDTF">2009-05-18T00:56:01Z</dcterms:created>
  <dcterms:modified xsi:type="dcterms:W3CDTF">2019-07-27T05:05:01Z</dcterms:modified>
</cp:coreProperties>
</file>