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Harvest_Stationary_Supplies" sheetId="1" r:id="rId4"/>
    <sheet state="visible" name="Formula Sheet 1" sheetId="2" r:id="rId5"/>
  </sheets>
  <definedNames/>
  <calcPr/>
</workbook>
</file>

<file path=xl/sharedStrings.xml><?xml version="1.0" encoding="utf-8"?>
<sst xmlns="http://schemas.openxmlformats.org/spreadsheetml/2006/main" count="275" uniqueCount="134">
  <si>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</si>
  <si>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</si>
  <si>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</si>
  <si>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</si>
  <si>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</si>
  <si>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</si>
  <si>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</si>
  <si>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</si>
  <si>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</si>
  <si>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</si>
  <si>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</si>
  <si>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7/4/2014</t>
  </si>
  <si>
    <t>Jul</t>
  </si>
  <si>
    <t>7042014</t>
  </si>
  <si>
    <t>Nick</t>
  </si>
  <si>
    <t>Binder</t>
  </si>
  <si>
    <t>7/12/2014</t>
  </si>
  <si>
    <t>7122014</t>
  </si>
  <si>
    <t>Central</t>
  </si>
  <si>
    <t>Morgan</t>
  </si>
  <si>
    <t>7/21/2014</t>
  </si>
  <si>
    <t>7212014</t>
  </si>
  <si>
    <t>Susan</t>
  </si>
  <si>
    <t>7/29/2014</t>
  </si>
  <si>
    <t>7292014</t>
  </si>
  <si>
    <t>Matthew</t>
  </si>
  <si>
    <t>8/7/2014</t>
  </si>
  <si>
    <t>Aug</t>
  </si>
  <si>
    <t>8072014</t>
  </si>
  <si>
    <t>Pencil</t>
  </si>
  <si>
    <t>8/15/2014</t>
  </si>
  <si>
    <t>8152014</t>
  </si>
  <si>
    <t>West</t>
  </si>
  <si>
    <t>James</t>
  </si>
  <si>
    <t>Desk</t>
  </si>
  <si>
    <t>8/24/2014</t>
  </si>
  <si>
    <t>8242014</t>
  </si>
  <si>
    <t>Smith</t>
  </si>
  <si>
    <t>9/1/2014</t>
  </si>
  <si>
    <t>Sep</t>
  </si>
  <si>
    <t>9012014</t>
  </si>
  <si>
    <t>Bill</t>
  </si>
  <si>
    <t>9/10/2014</t>
  </si>
  <si>
    <t>9102014</t>
  </si>
  <si>
    <t>9/18/2014</t>
  </si>
  <si>
    <t>9182014</t>
  </si>
  <si>
    <t>Pen</t>
  </si>
  <si>
    <t>9/27/2014</t>
  </si>
  <si>
    <t>9272014</t>
  </si>
  <si>
    <t>10/5/2014</t>
  </si>
  <si>
    <t>Oct</t>
  </si>
  <si>
    <t>10052014</t>
  </si>
  <si>
    <t>Thomas</t>
  </si>
  <si>
    <t>10/14/2014</t>
  </si>
  <si>
    <t>10142014</t>
  </si>
  <si>
    <t>10/22/2014</t>
  </si>
  <si>
    <t>10222014</t>
  </si>
  <si>
    <t>Rachel</t>
  </si>
  <si>
    <t>10/31/2014</t>
  </si>
  <si>
    <t>10312014</t>
  </si>
  <si>
    <t>11/8/2014</t>
  </si>
  <si>
    <t>Nov</t>
  </si>
  <si>
    <t>11082014</t>
  </si>
  <si>
    <t>Alex</t>
  </si>
  <si>
    <t>11/17/2014</t>
  </si>
  <si>
    <t>11172014</t>
  </si>
  <si>
    <t>11/25/2014</t>
  </si>
  <si>
    <t>11252014</t>
  </si>
  <si>
    <t>12/4/2014</t>
  </si>
  <si>
    <t>Dec</t>
  </si>
  <si>
    <t>12042014</t>
  </si>
  <si>
    <t>12/12/2014</t>
  </si>
  <si>
    <t>12122014</t>
  </si>
  <si>
    <t>12/21/2014</t>
  </si>
  <si>
    <t>12212014</t>
  </si>
  <si>
    <t>12/29/2014</t>
  </si>
  <si>
    <t>12292014</t>
  </si>
  <si>
    <t>1/6/2015</t>
  </si>
  <si>
    <t>Jan</t>
  </si>
  <si>
    <t>1062015</t>
  </si>
  <si>
    <t>1/15/2015</t>
  </si>
  <si>
    <t>1152015</t>
  </si>
  <si>
    <t>1/23/2015</t>
  </si>
  <si>
    <t>1232015</t>
  </si>
  <si>
    <t>2/1/2015</t>
  </si>
  <si>
    <t>Feb</t>
  </si>
  <si>
    <t>2012015</t>
  </si>
  <si>
    <t>2/9/2015</t>
  </si>
  <si>
    <t>2092015</t>
  </si>
  <si>
    <t>2/18/2015</t>
  </si>
  <si>
    <t>2182015</t>
  </si>
  <si>
    <t>2/26/2015</t>
  </si>
  <si>
    <t>2262015</t>
  </si>
  <si>
    <t>3/7/2015</t>
  </si>
  <si>
    <t>Mar</t>
  </si>
  <si>
    <t>3072015</t>
  </si>
  <si>
    <t>3/15/2015</t>
  </si>
  <si>
    <t>3152015</t>
  </si>
  <si>
    <t>3/24/2015</t>
  </si>
  <si>
    <t>3242015</t>
  </si>
  <si>
    <t>4/1/2015</t>
  </si>
  <si>
    <t>Apr</t>
  </si>
  <si>
    <t>4012015</t>
  </si>
  <si>
    <t>4/10/2015</t>
  </si>
  <si>
    <t>4102015</t>
  </si>
  <si>
    <t>4/18/2015</t>
  </si>
  <si>
    <t>4182015</t>
  </si>
  <si>
    <t>4/27/2015</t>
  </si>
  <si>
    <t>4272015</t>
  </si>
  <si>
    <t>5/5/2015</t>
  </si>
  <si>
    <t>May</t>
  </si>
  <si>
    <t>5052015</t>
  </si>
  <si>
    <t>5/14/2015</t>
  </si>
  <si>
    <t>5142015</t>
  </si>
  <si>
    <t>5/22/2015</t>
  </si>
  <si>
    <t>5222015</t>
  </si>
  <si>
    <t>5/31/2015</t>
  </si>
  <si>
    <t>5312015</t>
  </si>
  <si>
    <t>6/8/2015</t>
  </si>
  <si>
    <t>Jun</t>
  </si>
  <si>
    <t>6082015</t>
  </si>
  <si>
    <t>6/17/2015</t>
  </si>
  <si>
    <t>6172015</t>
  </si>
  <si>
    <t>6/25/2015</t>
  </si>
  <si>
    <t>6252015</t>
  </si>
  <si>
    <t>Q1: Shows sales rep name end in ard</t>
  </si>
  <si>
    <t>Q2: Shows sales rep name end in ew</t>
  </si>
  <si>
    <t>Q3: Shows sales rep name start with R</t>
  </si>
  <si>
    <t>Q: Show sales in Auguest and September</t>
  </si>
  <si>
    <t>Q: Show the sum, count, min and max values of the data</t>
  </si>
  <si>
    <t>Q: Show sales of items that ends with 'sk', include their region, sales rep and year</t>
  </si>
  <si>
    <t>Q: Show sales of items that start with 'Pen', include their region, sales rep and year</t>
  </si>
  <si>
    <t>Q: Shows pen set and binder items</t>
  </si>
  <si>
    <t>Q: Show sales rep in East and Central in 2014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</si>
</sst>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SkilHarvest_Stationary_Suppl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4" displayName="Table_1" id="1">
  <tableColumns count="8">
    <tableColumn name="Region" id="1"/>
    <tableColumn name="Sales_rep" id="2"/>
    <tableColumn name="Item" id="3"/>
    <tableColumn name="OrderDate" id="4"/>
    <tableColumn name="Month" id="5"/>
    <tableColumn name="Year" id="6"/>
    <tableColumn name="GDSOrderDate" id="7"/>
    <tableColumn name="Sales" id="8"/>
  </tableColumns>
  <tableStyleInfo name="SkilHarvest_Stationary_Suppl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5" max="5" width="16.0"/>
    <col customWidth="1" min="7" max="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1">
        <v>2014.0</v>
      </c>
      <c r="G2" s="2" t="s">
        <v>13</v>
      </c>
      <c r="H2" s="1">
        <v>309.38</v>
      </c>
    </row>
    <row r="3">
      <c r="A3" s="1" t="s">
        <v>8</v>
      </c>
      <c r="B3" s="1" t="s">
        <v>14</v>
      </c>
      <c r="C3" s="1" t="s">
        <v>15</v>
      </c>
      <c r="D3" s="2" t="s">
        <v>16</v>
      </c>
      <c r="E3" s="1" t="s">
        <v>12</v>
      </c>
      <c r="F3" s="1">
        <v>2014.0</v>
      </c>
      <c r="G3" s="2" t="s">
        <v>17</v>
      </c>
      <c r="H3" s="1">
        <v>57.71</v>
      </c>
    </row>
    <row r="4">
      <c r="A4" s="1" t="s">
        <v>18</v>
      </c>
      <c r="B4" s="1" t="s">
        <v>19</v>
      </c>
      <c r="C4" s="1" t="s">
        <v>10</v>
      </c>
      <c r="D4" s="2" t="s">
        <v>20</v>
      </c>
      <c r="E4" s="1" t="s">
        <v>12</v>
      </c>
      <c r="F4" s="1">
        <v>2014.0</v>
      </c>
      <c r="G4" s="2" t="s">
        <v>21</v>
      </c>
      <c r="H4" s="1">
        <v>686.95</v>
      </c>
    </row>
    <row r="5">
      <c r="A5" s="1" t="s">
        <v>8</v>
      </c>
      <c r="B5" s="1" t="s">
        <v>22</v>
      </c>
      <c r="C5" s="1" t="s">
        <v>15</v>
      </c>
      <c r="D5" s="2" t="s">
        <v>23</v>
      </c>
      <c r="E5" s="1" t="s">
        <v>12</v>
      </c>
      <c r="F5" s="1">
        <v>2014.0</v>
      </c>
      <c r="G5" s="2" t="s">
        <v>24</v>
      </c>
      <c r="H5" s="1">
        <v>1619.19</v>
      </c>
    </row>
    <row r="6">
      <c r="A6" s="1" t="s">
        <v>18</v>
      </c>
      <c r="B6" s="1" t="s">
        <v>25</v>
      </c>
      <c r="C6" s="1" t="s">
        <v>10</v>
      </c>
      <c r="D6" s="2" t="s">
        <v>26</v>
      </c>
      <c r="E6" s="1" t="s">
        <v>27</v>
      </c>
      <c r="F6" s="1">
        <v>2014.0</v>
      </c>
      <c r="G6" s="2" t="s">
        <v>28</v>
      </c>
      <c r="H6" s="1">
        <v>1005.9</v>
      </c>
    </row>
    <row r="7">
      <c r="A7" s="1" t="s">
        <v>8</v>
      </c>
      <c r="B7" s="1" t="s">
        <v>9</v>
      </c>
      <c r="C7" s="1" t="s">
        <v>29</v>
      </c>
      <c r="D7" s="2" t="s">
        <v>30</v>
      </c>
      <c r="E7" s="1" t="s">
        <v>27</v>
      </c>
      <c r="F7" s="1">
        <v>2014.0</v>
      </c>
      <c r="G7" s="2" t="s">
        <v>31</v>
      </c>
      <c r="H7" s="1">
        <v>174.65</v>
      </c>
    </row>
    <row r="8">
      <c r="A8" s="1" t="s">
        <v>32</v>
      </c>
      <c r="B8" s="1" t="s">
        <v>33</v>
      </c>
      <c r="C8" s="1" t="s">
        <v>34</v>
      </c>
      <c r="D8" s="2" t="s">
        <v>35</v>
      </c>
      <c r="E8" s="1" t="s">
        <v>27</v>
      </c>
      <c r="F8" s="1">
        <v>2014.0</v>
      </c>
      <c r="G8" s="2" t="s">
        <v>36</v>
      </c>
      <c r="H8" s="1">
        <v>825.0</v>
      </c>
    </row>
    <row r="9">
      <c r="A9" s="1" t="s">
        <v>18</v>
      </c>
      <c r="B9" s="1" t="s">
        <v>37</v>
      </c>
      <c r="C9" s="1" t="s">
        <v>34</v>
      </c>
      <c r="D9" s="2" t="s">
        <v>38</v>
      </c>
      <c r="E9" s="1" t="s">
        <v>39</v>
      </c>
      <c r="F9" s="1">
        <v>2014.0</v>
      </c>
      <c r="G9" s="2" t="s">
        <v>40</v>
      </c>
      <c r="H9" s="1">
        <v>250.0</v>
      </c>
    </row>
    <row r="10">
      <c r="A10" s="1" t="s">
        <v>18</v>
      </c>
      <c r="B10" s="1" t="s">
        <v>41</v>
      </c>
      <c r="C10" s="1" t="s">
        <v>29</v>
      </c>
      <c r="D10" s="2" t="s">
        <v>42</v>
      </c>
      <c r="E10" s="1" t="s">
        <v>39</v>
      </c>
      <c r="F10" s="1">
        <v>2014.0</v>
      </c>
      <c r="G10" s="2" t="s">
        <v>43</v>
      </c>
      <c r="H10" s="1">
        <v>9.03</v>
      </c>
    </row>
    <row r="11">
      <c r="A11" s="1" t="s">
        <v>8</v>
      </c>
      <c r="B11" s="1" t="s">
        <v>9</v>
      </c>
      <c r="C11" s="1" t="s">
        <v>10</v>
      </c>
      <c r="D11" s="2" t="s">
        <v>44</v>
      </c>
      <c r="E11" s="1" t="s">
        <v>39</v>
      </c>
      <c r="F11" s="1">
        <v>2014.0</v>
      </c>
      <c r="G11" s="2" t="s">
        <v>45</v>
      </c>
      <c r="H11" s="1">
        <v>255.84</v>
      </c>
    </row>
    <row r="12">
      <c r="A12" s="1" t="s">
        <v>32</v>
      </c>
      <c r="B12" s="1" t="s">
        <v>33</v>
      </c>
      <c r="C12" s="1" t="s">
        <v>46</v>
      </c>
      <c r="D12" s="2" t="s">
        <v>47</v>
      </c>
      <c r="E12" s="1" t="s">
        <v>39</v>
      </c>
      <c r="F12" s="1">
        <v>2014.0</v>
      </c>
      <c r="G12" s="2" t="s">
        <v>48</v>
      </c>
      <c r="H12" s="1">
        <v>151.24</v>
      </c>
    </row>
    <row r="13">
      <c r="A13" s="1" t="s">
        <v>18</v>
      </c>
      <c r="B13" s="1" t="s">
        <v>19</v>
      </c>
      <c r="C13" s="1" t="s">
        <v>15</v>
      </c>
      <c r="D13" s="2" t="s">
        <v>49</v>
      </c>
      <c r="E13" s="1" t="s">
        <v>50</v>
      </c>
      <c r="F13" s="1">
        <v>2014.0</v>
      </c>
      <c r="G13" s="2" t="s">
        <v>51</v>
      </c>
      <c r="H13" s="1">
        <v>251.72</v>
      </c>
    </row>
    <row r="14">
      <c r="A14" s="1" t="s">
        <v>32</v>
      </c>
      <c r="B14" s="1" t="s">
        <v>52</v>
      </c>
      <c r="C14" s="1" t="s">
        <v>15</v>
      </c>
      <c r="D14" s="2" t="s">
        <v>53</v>
      </c>
      <c r="E14" s="1" t="s">
        <v>50</v>
      </c>
      <c r="F14" s="1">
        <v>2014.0</v>
      </c>
      <c r="G14" s="2" t="s">
        <v>54</v>
      </c>
      <c r="H14" s="1">
        <v>1139.43</v>
      </c>
    </row>
    <row r="15">
      <c r="A15" s="1" t="s">
        <v>8</v>
      </c>
      <c r="B15" s="1" t="s">
        <v>9</v>
      </c>
      <c r="C15" s="1" t="s">
        <v>46</v>
      </c>
      <c r="D15" s="2" t="s">
        <v>55</v>
      </c>
      <c r="E15" s="1" t="s">
        <v>50</v>
      </c>
      <c r="F15" s="1">
        <v>2014.0</v>
      </c>
      <c r="G15" s="2" t="s">
        <v>56</v>
      </c>
      <c r="H15" s="1">
        <v>575.36</v>
      </c>
    </row>
    <row r="16">
      <c r="A16" s="1" t="s">
        <v>18</v>
      </c>
      <c r="B16" s="1" t="s">
        <v>57</v>
      </c>
      <c r="C16" s="1" t="s">
        <v>29</v>
      </c>
      <c r="D16" s="2" t="s">
        <v>58</v>
      </c>
      <c r="E16" s="1" t="s">
        <v>50</v>
      </c>
      <c r="F16" s="1">
        <v>2014.0</v>
      </c>
      <c r="G16" s="2" t="s">
        <v>59</v>
      </c>
      <c r="H16" s="1">
        <v>18.06</v>
      </c>
    </row>
    <row r="17">
      <c r="A17" s="1" t="s">
        <v>8</v>
      </c>
      <c r="B17" s="1" t="s">
        <v>22</v>
      </c>
      <c r="C17" s="1" t="s">
        <v>46</v>
      </c>
      <c r="D17" s="2" t="s">
        <v>60</v>
      </c>
      <c r="E17" s="1" t="s">
        <v>61</v>
      </c>
      <c r="F17" s="1">
        <v>2014.0</v>
      </c>
      <c r="G17" s="2" t="s">
        <v>62</v>
      </c>
      <c r="H17" s="1">
        <v>299.85</v>
      </c>
    </row>
    <row r="18">
      <c r="A18" s="1" t="s">
        <v>18</v>
      </c>
      <c r="B18" s="1" t="s">
        <v>63</v>
      </c>
      <c r="C18" s="1" t="s">
        <v>15</v>
      </c>
      <c r="D18" s="2" t="s">
        <v>64</v>
      </c>
      <c r="E18" s="1" t="s">
        <v>61</v>
      </c>
      <c r="F18" s="1">
        <v>2014.0</v>
      </c>
      <c r="G18" s="2" t="s">
        <v>65</v>
      </c>
      <c r="H18" s="1">
        <v>54.89</v>
      </c>
    </row>
    <row r="19">
      <c r="A19" s="1" t="s">
        <v>18</v>
      </c>
      <c r="B19" s="1" t="s">
        <v>25</v>
      </c>
      <c r="C19" s="1" t="s">
        <v>10</v>
      </c>
      <c r="D19" s="2" t="s">
        <v>66</v>
      </c>
      <c r="E19" s="1" t="s">
        <v>61</v>
      </c>
      <c r="F19" s="1">
        <v>2014.0</v>
      </c>
      <c r="G19" s="2" t="s">
        <v>67</v>
      </c>
      <c r="H19" s="1">
        <v>479.04</v>
      </c>
    </row>
    <row r="20">
      <c r="A20" s="1" t="s">
        <v>18</v>
      </c>
      <c r="B20" s="1" t="s">
        <v>63</v>
      </c>
      <c r="C20" s="1" t="s">
        <v>15</v>
      </c>
      <c r="D20" s="2" t="s">
        <v>68</v>
      </c>
      <c r="E20" s="1" t="s">
        <v>69</v>
      </c>
      <c r="F20" s="1">
        <v>2014.0</v>
      </c>
      <c r="G20" s="2" t="s">
        <v>70</v>
      </c>
      <c r="H20" s="1">
        <v>1879.06</v>
      </c>
    </row>
    <row r="21">
      <c r="A21" s="1" t="s">
        <v>18</v>
      </c>
      <c r="B21" s="1" t="s">
        <v>37</v>
      </c>
      <c r="C21" s="1" t="s">
        <v>29</v>
      </c>
      <c r="D21" s="2" t="s">
        <v>71</v>
      </c>
      <c r="E21" s="1" t="s">
        <v>69</v>
      </c>
      <c r="F21" s="1">
        <v>2014.0</v>
      </c>
      <c r="G21" s="2" t="s">
        <v>72</v>
      </c>
      <c r="H21" s="1">
        <v>86.43</v>
      </c>
    </row>
    <row r="22">
      <c r="A22" s="1" t="s">
        <v>18</v>
      </c>
      <c r="B22" s="1" t="s">
        <v>57</v>
      </c>
      <c r="C22" s="1" t="s">
        <v>15</v>
      </c>
      <c r="D22" s="2" t="s">
        <v>73</v>
      </c>
      <c r="E22" s="1" t="s">
        <v>69</v>
      </c>
      <c r="F22" s="1">
        <v>2014.0</v>
      </c>
      <c r="G22" s="2" t="s">
        <v>74</v>
      </c>
      <c r="H22" s="1">
        <v>139.72</v>
      </c>
    </row>
    <row r="23">
      <c r="A23" s="1" t="s">
        <v>8</v>
      </c>
      <c r="B23" s="1" t="s">
        <v>22</v>
      </c>
      <c r="C23" s="1" t="s">
        <v>10</v>
      </c>
      <c r="D23" s="2" t="s">
        <v>75</v>
      </c>
      <c r="E23" s="1" t="s">
        <v>69</v>
      </c>
      <c r="F23" s="1">
        <v>2014.0</v>
      </c>
      <c r="G23" s="2" t="s">
        <v>76</v>
      </c>
      <c r="H23" s="1">
        <v>1183.26</v>
      </c>
    </row>
    <row r="24">
      <c r="A24" s="1" t="s">
        <v>8</v>
      </c>
      <c r="B24" s="1" t="s">
        <v>9</v>
      </c>
      <c r="C24" s="1" t="s">
        <v>29</v>
      </c>
      <c r="D24" s="2" t="s">
        <v>77</v>
      </c>
      <c r="E24" s="1" t="s">
        <v>78</v>
      </c>
      <c r="F24" s="1">
        <v>2015.0</v>
      </c>
      <c r="G24" s="2" t="s">
        <v>79</v>
      </c>
      <c r="H24" s="1">
        <v>189.05</v>
      </c>
    </row>
    <row r="25">
      <c r="A25" s="1" t="s">
        <v>18</v>
      </c>
      <c r="B25" s="1" t="s">
        <v>41</v>
      </c>
      <c r="C25" s="1" t="s">
        <v>15</v>
      </c>
      <c r="D25" s="2" t="s">
        <v>80</v>
      </c>
      <c r="E25" s="1" t="s">
        <v>78</v>
      </c>
      <c r="F25" s="1">
        <v>2015.0</v>
      </c>
      <c r="G25" s="2" t="s">
        <v>81</v>
      </c>
      <c r="H25" s="1">
        <v>413.54</v>
      </c>
    </row>
    <row r="26">
      <c r="A26" s="1" t="s">
        <v>18</v>
      </c>
      <c r="B26" s="1" t="s">
        <v>25</v>
      </c>
      <c r="C26" s="1" t="s">
        <v>15</v>
      </c>
      <c r="D26" s="2" t="s">
        <v>82</v>
      </c>
      <c r="E26" s="1" t="s">
        <v>78</v>
      </c>
      <c r="F26" s="1">
        <v>2015.0</v>
      </c>
      <c r="G26" s="2" t="s">
        <v>83</v>
      </c>
      <c r="H26" s="1">
        <v>999.5</v>
      </c>
    </row>
    <row r="27">
      <c r="A27" s="1" t="s">
        <v>18</v>
      </c>
      <c r="B27" s="1" t="s">
        <v>37</v>
      </c>
      <c r="C27" s="1" t="s">
        <v>15</v>
      </c>
      <c r="D27" s="2" t="s">
        <v>84</v>
      </c>
      <c r="E27" s="1" t="s">
        <v>85</v>
      </c>
      <c r="F27" s="1">
        <v>2015.0</v>
      </c>
      <c r="G27" s="2" t="s">
        <v>86</v>
      </c>
      <c r="H27" s="1">
        <v>1305.0</v>
      </c>
    </row>
    <row r="28">
      <c r="A28" s="1" t="s">
        <v>18</v>
      </c>
      <c r="B28" s="1" t="s">
        <v>63</v>
      </c>
      <c r="C28" s="1" t="s">
        <v>29</v>
      </c>
      <c r="D28" s="2" t="s">
        <v>87</v>
      </c>
      <c r="E28" s="1" t="s">
        <v>85</v>
      </c>
      <c r="F28" s="1">
        <v>2015.0</v>
      </c>
      <c r="G28" s="2" t="s">
        <v>88</v>
      </c>
      <c r="H28" s="1">
        <v>179.64</v>
      </c>
    </row>
    <row r="29">
      <c r="A29" s="1" t="s">
        <v>8</v>
      </c>
      <c r="B29" s="1" t="s">
        <v>9</v>
      </c>
      <c r="C29" s="1" t="s">
        <v>15</v>
      </c>
      <c r="D29" s="2" t="s">
        <v>89</v>
      </c>
      <c r="E29" s="1" t="s">
        <v>85</v>
      </c>
      <c r="F29" s="1">
        <v>2015.0</v>
      </c>
      <c r="G29" s="2" t="s">
        <v>90</v>
      </c>
      <c r="H29" s="1">
        <v>19.96</v>
      </c>
    </row>
    <row r="30">
      <c r="A30" s="1" t="s">
        <v>18</v>
      </c>
      <c r="B30" s="1" t="s">
        <v>41</v>
      </c>
      <c r="C30" s="1" t="s">
        <v>46</v>
      </c>
      <c r="D30" s="2" t="s">
        <v>91</v>
      </c>
      <c r="E30" s="1" t="s">
        <v>85</v>
      </c>
      <c r="F30" s="1">
        <v>2015.0</v>
      </c>
      <c r="G30" s="2" t="s">
        <v>92</v>
      </c>
      <c r="H30" s="1">
        <v>539.73</v>
      </c>
    </row>
    <row r="31">
      <c r="A31" s="1" t="s">
        <v>32</v>
      </c>
      <c r="B31" s="1" t="s">
        <v>33</v>
      </c>
      <c r="C31" s="1" t="s">
        <v>15</v>
      </c>
      <c r="D31" s="2" t="s">
        <v>93</v>
      </c>
      <c r="E31" s="1" t="s">
        <v>94</v>
      </c>
      <c r="F31" s="1">
        <v>2015.0</v>
      </c>
      <c r="G31" s="2" t="s">
        <v>95</v>
      </c>
      <c r="H31" s="1">
        <v>139.93</v>
      </c>
    </row>
    <row r="32">
      <c r="A32" s="1" t="s">
        <v>32</v>
      </c>
      <c r="B32" s="1" t="s">
        <v>33</v>
      </c>
      <c r="C32" s="1" t="s">
        <v>29</v>
      </c>
      <c r="D32" s="2" t="s">
        <v>96</v>
      </c>
      <c r="E32" s="1" t="s">
        <v>94</v>
      </c>
      <c r="F32" s="1">
        <v>2015.0</v>
      </c>
      <c r="G32" s="2" t="s">
        <v>97</v>
      </c>
      <c r="H32" s="1">
        <v>167.44</v>
      </c>
    </row>
    <row r="33">
      <c r="A33" s="1" t="s">
        <v>18</v>
      </c>
      <c r="B33" s="1" t="s">
        <v>63</v>
      </c>
      <c r="C33" s="1" t="s">
        <v>10</v>
      </c>
      <c r="D33" s="2" t="s">
        <v>98</v>
      </c>
      <c r="E33" s="1" t="s">
        <v>94</v>
      </c>
      <c r="F33" s="1">
        <v>2015.0</v>
      </c>
      <c r="G33" s="2" t="s">
        <v>99</v>
      </c>
      <c r="H33" s="1">
        <v>249.5</v>
      </c>
    </row>
    <row r="34">
      <c r="A34" s="1" t="s">
        <v>8</v>
      </c>
      <c r="B34" s="1" t="s">
        <v>9</v>
      </c>
      <c r="C34" s="1" t="s">
        <v>15</v>
      </c>
      <c r="D34" s="2" t="s">
        <v>100</v>
      </c>
      <c r="E34" s="1" t="s">
        <v>101</v>
      </c>
      <c r="F34" s="1">
        <v>2015.0</v>
      </c>
      <c r="G34" s="2" t="s">
        <v>102</v>
      </c>
      <c r="H34" s="1">
        <v>299.4</v>
      </c>
    </row>
    <row r="35">
      <c r="A35" s="1" t="s">
        <v>18</v>
      </c>
      <c r="B35" s="1" t="s">
        <v>57</v>
      </c>
      <c r="C35" s="1" t="s">
        <v>29</v>
      </c>
      <c r="D35" s="2" t="s">
        <v>103</v>
      </c>
      <c r="E35" s="1" t="s">
        <v>101</v>
      </c>
      <c r="F35" s="1">
        <v>2015.0</v>
      </c>
      <c r="G35" s="2" t="s">
        <v>104</v>
      </c>
      <c r="H35" s="1">
        <v>131.34</v>
      </c>
    </row>
    <row r="36">
      <c r="A36" s="1" t="s">
        <v>18</v>
      </c>
      <c r="B36" s="1" t="s">
        <v>57</v>
      </c>
      <c r="C36" s="1" t="s">
        <v>29</v>
      </c>
      <c r="D36" s="2" t="s">
        <v>105</v>
      </c>
      <c r="E36" s="1" t="s">
        <v>101</v>
      </c>
      <c r="F36" s="1">
        <v>2015.0</v>
      </c>
      <c r="G36" s="2" t="s">
        <v>106</v>
      </c>
      <c r="H36" s="1">
        <v>149.25</v>
      </c>
    </row>
    <row r="37">
      <c r="A37" s="1" t="s">
        <v>8</v>
      </c>
      <c r="B37" s="1" t="s">
        <v>14</v>
      </c>
      <c r="C37" s="1" t="s">
        <v>46</v>
      </c>
      <c r="D37" s="2" t="s">
        <v>107</v>
      </c>
      <c r="E37" s="1" t="s">
        <v>101</v>
      </c>
      <c r="F37" s="1">
        <v>2015.0</v>
      </c>
      <c r="G37" s="2" t="s">
        <v>108</v>
      </c>
      <c r="H37" s="1">
        <v>479.04</v>
      </c>
    </row>
    <row r="38">
      <c r="A38" s="1" t="s">
        <v>18</v>
      </c>
      <c r="B38" s="1" t="s">
        <v>63</v>
      </c>
      <c r="C38" s="1" t="s">
        <v>29</v>
      </c>
      <c r="D38" s="2" t="s">
        <v>109</v>
      </c>
      <c r="E38" s="1" t="s">
        <v>110</v>
      </c>
      <c r="F38" s="1">
        <v>2015.0</v>
      </c>
      <c r="G38" s="2" t="s">
        <v>111</v>
      </c>
      <c r="H38" s="1">
        <v>449.1</v>
      </c>
    </row>
    <row r="39">
      <c r="A39" s="1" t="s">
        <v>18</v>
      </c>
      <c r="B39" s="1" t="s">
        <v>41</v>
      </c>
      <c r="C39" s="1" t="s">
        <v>29</v>
      </c>
      <c r="D39" s="2" t="s">
        <v>112</v>
      </c>
      <c r="E39" s="1" t="s">
        <v>110</v>
      </c>
      <c r="F39" s="1">
        <v>2015.0</v>
      </c>
      <c r="G39" s="2" t="s">
        <v>113</v>
      </c>
      <c r="H39" s="1">
        <v>68.37</v>
      </c>
    </row>
    <row r="40">
      <c r="A40" s="1" t="s">
        <v>32</v>
      </c>
      <c r="B40" s="1" t="s">
        <v>52</v>
      </c>
      <c r="C40" s="1" t="s">
        <v>29</v>
      </c>
      <c r="D40" s="2" t="s">
        <v>114</v>
      </c>
      <c r="E40" s="1" t="s">
        <v>110</v>
      </c>
      <c r="F40" s="1">
        <v>2015.0</v>
      </c>
      <c r="G40" s="2" t="s">
        <v>115</v>
      </c>
      <c r="H40" s="1">
        <v>63.68</v>
      </c>
    </row>
    <row r="41">
      <c r="A41" s="1" t="s">
        <v>18</v>
      </c>
      <c r="B41" s="1" t="s">
        <v>41</v>
      </c>
      <c r="C41" s="1" t="s">
        <v>15</v>
      </c>
      <c r="D41" s="2" t="s">
        <v>116</v>
      </c>
      <c r="E41" s="1" t="s">
        <v>110</v>
      </c>
      <c r="F41" s="1">
        <v>2015.0</v>
      </c>
      <c r="G41" s="2" t="s">
        <v>117</v>
      </c>
      <c r="H41" s="1">
        <v>719.2</v>
      </c>
    </row>
    <row r="42">
      <c r="A42" s="1" t="s">
        <v>8</v>
      </c>
      <c r="B42" s="1" t="s">
        <v>9</v>
      </c>
      <c r="C42" s="1" t="s">
        <v>15</v>
      </c>
      <c r="D42" s="2" t="s">
        <v>118</v>
      </c>
      <c r="E42" s="1" t="s">
        <v>119</v>
      </c>
      <c r="F42" s="1">
        <v>2015.0</v>
      </c>
      <c r="G42" s="2" t="s">
        <v>120</v>
      </c>
      <c r="H42" s="1">
        <v>539.4</v>
      </c>
    </row>
    <row r="43">
      <c r="A43" s="1" t="s">
        <v>18</v>
      </c>
      <c r="B43" s="1" t="s">
        <v>25</v>
      </c>
      <c r="C43" s="1" t="s">
        <v>34</v>
      </c>
      <c r="D43" s="2" t="s">
        <v>121</v>
      </c>
      <c r="E43" s="1" t="s">
        <v>119</v>
      </c>
      <c r="F43" s="1">
        <v>2015.0</v>
      </c>
      <c r="G43" s="2" t="s">
        <v>122</v>
      </c>
      <c r="H43" s="1">
        <v>625.0</v>
      </c>
    </row>
    <row r="44">
      <c r="A44" s="1" t="s">
        <v>18</v>
      </c>
      <c r="B44" s="1" t="s">
        <v>19</v>
      </c>
      <c r="C44" s="1" t="s">
        <v>29</v>
      </c>
      <c r="D44" s="2" t="s">
        <v>123</v>
      </c>
      <c r="E44" s="1" t="s">
        <v>119</v>
      </c>
      <c r="F44" s="1">
        <v>2015.0</v>
      </c>
      <c r="G44" s="2" t="s">
        <v>124</v>
      </c>
      <c r="H44" s="1">
        <v>449.1</v>
      </c>
    </row>
    <row r="46">
      <c r="A46" s="3"/>
      <c r="B46" s="3"/>
      <c r="D46" s="4"/>
      <c r="E46" s="4"/>
      <c r="F46" s="4"/>
      <c r="G46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9.38"/>
    <col customWidth="1" min="5" max="5" width="17.75"/>
    <col customWidth="1" min="6" max="6" width="2.5"/>
    <col customWidth="1" min="8" max="8" width="22.25"/>
    <col customWidth="1" min="9" max="9" width="1.75"/>
    <col customWidth="1" min="12" max="12" width="12.38"/>
  </cols>
  <sheetData>
    <row r="1">
      <c r="A1" s="3" t="s">
        <v>125</v>
      </c>
      <c r="C1" s="5"/>
      <c r="D1" s="3" t="s">
        <v>126</v>
      </c>
      <c r="G1" s="6" t="s">
        <v>127</v>
      </c>
      <c r="J1" s="6" t="s">
        <v>128</v>
      </c>
    </row>
    <row r="2">
      <c r="A2" s="7" t="str">
        <f>IFERROR(__xludf.DUMMYFUNCTION("QUERY(SkilHarvest_Stationary_Supplies!A1:H44, ""select A,B WHERE B LIKE '%ard'"", 1)"),"Region")</f>
        <v>Region</v>
      </c>
      <c r="B2" s="7" t="str">
        <f>IFERROR(__xludf.DUMMYFUNCTION("""COMPUTED_VALUE"""),"Sales_rep")</f>
        <v>Sales_rep</v>
      </c>
      <c r="D2" s="7" t="str">
        <f>IFERROR(__xludf.DUMMYFUNCTION("QUERY(SkilHarvest_Stationary_Supplies!A1:H44, ""select A,B WHERE B LIKE '%ew'"",1)"),"Region")</f>
        <v>Region</v>
      </c>
      <c r="E2" s="7" t="str">
        <f>IFERROR(__xludf.DUMMYFUNCTION("""COMPUTED_VALUE"""),"Sales_rep")</f>
        <v>Sales_rep</v>
      </c>
      <c r="G2" s="7" t="str">
        <f>IFERROR(__xludf.DUMMYFUNCTION("QUERY(SkilHarvest_Stationary_Supplies!A1:H44, ""select A,B WHERE B LIKE 'R%'"", 1)"),"Region")</f>
        <v>Region</v>
      </c>
      <c r="H2" s="7" t="str">
        <f>IFERROR(__xludf.DUMMYFUNCTION("""COMPUTED_VALUE"""),"Sales_rep")</f>
        <v>Sales_rep</v>
      </c>
      <c r="J2" s="7" t="str">
        <f>IFERROR(__xludf.DUMMYFUNCTION("QUERY(SkilHarvest_Stationary_Supplies!A1:H44, ""select E,F,H WHERE (E='Aug' or E='Sep') and F=2014"",1)"),"Month")</f>
        <v>Month</v>
      </c>
      <c r="K2" s="7" t="str">
        <f>IFERROR(__xludf.DUMMYFUNCTION("""COMPUTED_VALUE"""),"Year")</f>
        <v>Year</v>
      </c>
      <c r="L2" s="7" t="str">
        <f>IFERROR(__xludf.DUMMYFUNCTION("""COMPUTED_VALUE"""),"Sales")</f>
        <v>Sales</v>
      </c>
    </row>
    <row r="3">
      <c r="A3" s="7" t="str">
        <f>IFERROR(__xludf.DUMMYFUNCTION("""COMPUTED_VALUE"""),"East")</f>
        <v>East</v>
      </c>
      <c r="B3" s="7" t="str">
        <f>IFERROR(__xludf.DUMMYFUNCTION("""COMPUTED_VALUE"""),"Richard")</f>
        <v>Richard</v>
      </c>
      <c r="D3" s="7" t="str">
        <f>IFERROR(__xludf.DUMMYFUNCTION("""COMPUTED_VALUE"""),"Central")</f>
        <v>Central</v>
      </c>
      <c r="E3" s="7" t="str">
        <f>IFERROR(__xludf.DUMMYFUNCTION("""COMPUTED_VALUE"""),"Matthew")</f>
        <v>Matthew</v>
      </c>
      <c r="G3" s="7" t="str">
        <f>IFERROR(__xludf.DUMMYFUNCTION("""COMPUTED_VALUE"""),"East")</f>
        <v>East</v>
      </c>
      <c r="H3" s="7" t="str">
        <f>IFERROR(__xludf.DUMMYFUNCTION("""COMPUTED_VALUE"""),"Richard")</f>
        <v>Richard</v>
      </c>
      <c r="J3" s="7" t="str">
        <f>IFERROR(__xludf.DUMMYFUNCTION("""COMPUTED_VALUE"""),"Aug")</f>
        <v>Aug</v>
      </c>
      <c r="K3" s="7">
        <f>IFERROR(__xludf.DUMMYFUNCTION("""COMPUTED_VALUE"""),2014.0)</f>
        <v>2014</v>
      </c>
      <c r="L3" s="7">
        <f>IFERROR(__xludf.DUMMYFUNCTION("""COMPUTED_VALUE"""),1005.9)</f>
        <v>1005.9</v>
      </c>
    </row>
    <row r="4">
      <c r="A4" s="7" t="str">
        <f>IFERROR(__xludf.DUMMYFUNCTION("""COMPUTED_VALUE"""),"East")</f>
        <v>East</v>
      </c>
      <c r="B4" s="7" t="str">
        <f>IFERROR(__xludf.DUMMYFUNCTION("""COMPUTED_VALUE"""),"Richard")</f>
        <v>Richard</v>
      </c>
      <c r="D4" s="7" t="str">
        <f>IFERROR(__xludf.DUMMYFUNCTION("""COMPUTED_VALUE"""),"Central")</f>
        <v>Central</v>
      </c>
      <c r="E4" s="7" t="str">
        <f>IFERROR(__xludf.DUMMYFUNCTION("""COMPUTED_VALUE"""),"Matthew")</f>
        <v>Matthew</v>
      </c>
      <c r="G4" s="7" t="str">
        <f>IFERROR(__xludf.DUMMYFUNCTION("""COMPUTED_VALUE"""),"East")</f>
        <v>East</v>
      </c>
      <c r="H4" s="7" t="str">
        <f>IFERROR(__xludf.DUMMYFUNCTION("""COMPUTED_VALUE"""),"Richard")</f>
        <v>Richard</v>
      </c>
      <c r="J4" s="7" t="str">
        <f>IFERROR(__xludf.DUMMYFUNCTION("""COMPUTED_VALUE"""),"Aug")</f>
        <v>Aug</v>
      </c>
      <c r="K4" s="7">
        <f>IFERROR(__xludf.DUMMYFUNCTION("""COMPUTED_VALUE"""),2014.0)</f>
        <v>2014</v>
      </c>
      <c r="L4" s="7">
        <f>IFERROR(__xludf.DUMMYFUNCTION("""COMPUTED_VALUE"""),174.65)</f>
        <v>174.65</v>
      </c>
    </row>
    <row r="5">
      <c r="A5" s="7" t="str">
        <f>IFERROR(__xludf.DUMMYFUNCTION("""COMPUTED_VALUE"""),"East")</f>
        <v>East</v>
      </c>
      <c r="B5" s="7" t="str">
        <f>IFERROR(__xludf.DUMMYFUNCTION("""COMPUTED_VALUE"""),"Richard")</f>
        <v>Richard</v>
      </c>
      <c r="D5" s="7" t="str">
        <f>IFERROR(__xludf.DUMMYFUNCTION("""COMPUTED_VALUE"""),"Central")</f>
        <v>Central</v>
      </c>
      <c r="E5" s="7" t="str">
        <f>IFERROR(__xludf.DUMMYFUNCTION("""COMPUTED_VALUE"""),"Matthew")</f>
        <v>Matthew</v>
      </c>
      <c r="G5" s="7" t="str">
        <f>IFERROR(__xludf.DUMMYFUNCTION("""COMPUTED_VALUE"""),"East")</f>
        <v>East</v>
      </c>
      <c r="H5" s="7" t="str">
        <f>IFERROR(__xludf.DUMMYFUNCTION("""COMPUTED_VALUE"""),"Richard")</f>
        <v>Richard</v>
      </c>
      <c r="J5" s="7" t="str">
        <f>IFERROR(__xludf.DUMMYFUNCTION("""COMPUTED_VALUE"""),"Aug")</f>
        <v>Aug</v>
      </c>
      <c r="K5" s="7">
        <f>IFERROR(__xludf.DUMMYFUNCTION("""COMPUTED_VALUE"""),2014.0)</f>
        <v>2014</v>
      </c>
      <c r="L5" s="7">
        <f>IFERROR(__xludf.DUMMYFUNCTION("""COMPUTED_VALUE"""),825.0)</f>
        <v>825</v>
      </c>
    </row>
    <row r="6">
      <c r="A6" s="7" t="str">
        <f>IFERROR(__xludf.DUMMYFUNCTION("""COMPUTED_VALUE"""),"East")</f>
        <v>East</v>
      </c>
      <c r="B6" s="7" t="str">
        <f>IFERROR(__xludf.DUMMYFUNCTION("""COMPUTED_VALUE"""),"Richard")</f>
        <v>Richard</v>
      </c>
      <c r="D6" s="7" t="str">
        <f>IFERROR(__xludf.DUMMYFUNCTION("""COMPUTED_VALUE"""),"Central")</f>
        <v>Central</v>
      </c>
      <c r="E6" s="7" t="str">
        <f>IFERROR(__xludf.DUMMYFUNCTION("""COMPUTED_VALUE"""),"Matthew")</f>
        <v>Matthew</v>
      </c>
      <c r="G6" s="7" t="str">
        <f>IFERROR(__xludf.DUMMYFUNCTION("""COMPUTED_VALUE"""),"East")</f>
        <v>East</v>
      </c>
      <c r="H6" s="7" t="str">
        <f>IFERROR(__xludf.DUMMYFUNCTION("""COMPUTED_VALUE"""),"Richard")</f>
        <v>Richard</v>
      </c>
      <c r="J6" s="7" t="str">
        <f>IFERROR(__xludf.DUMMYFUNCTION("""COMPUTED_VALUE"""),"Sep")</f>
        <v>Sep</v>
      </c>
      <c r="K6" s="7">
        <f>IFERROR(__xludf.DUMMYFUNCTION("""COMPUTED_VALUE"""),2014.0)</f>
        <v>2014</v>
      </c>
      <c r="L6" s="7">
        <f>IFERROR(__xludf.DUMMYFUNCTION("""COMPUTED_VALUE"""),250.0)</f>
        <v>250</v>
      </c>
    </row>
    <row r="7">
      <c r="A7" s="7" t="str">
        <f>IFERROR(__xludf.DUMMYFUNCTION("""COMPUTED_VALUE"""),"East")</f>
        <v>East</v>
      </c>
      <c r="B7" s="7" t="str">
        <f>IFERROR(__xludf.DUMMYFUNCTION("""COMPUTED_VALUE"""),"Richard")</f>
        <v>Richard</v>
      </c>
      <c r="G7" s="7" t="str">
        <f>IFERROR(__xludf.DUMMYFUNCTION("""COMPUTED_VALUE"""),"Central")</f>
        <v>Central</v>
      </c>
      <c r="H7" s="7" t="str">
        <f>IFERROR(__xludf.DUMMYFUNCTION("""COMPUTED_VALUE"""),"Rachel")</f>
        <v>Rachel</v>
      </c>
      <c r="J7" s="7" t="str">
        <f>IFERROR(__xludf.DUMMYFUNCTION("""COMPUTED_VALUE"""),"Sep")</f>
        <v>Sep</v>
      </c>
      <c r="K7" s="7">
        <f>IFERROR(__xludf.DUMMYFUNCTION("""COMPUTED_VALUE"""),2014.0)</f>
        <v>2014</v>
      </c>
      <c r="L7" s="7">
        <f>IFERROR(__xludf.DUMMYFUNCTION("""COMPUTED_VALUE"""),9.03)</f>
        <v>9.03</v>
      </c>
    </row>
    <row r="8">
      <c r="A8" s="7" t="str">
        <f>IFERROR(__xludf.DUMMYFUNCTION("""COMPUTED_VALUE"""),"East")</f>
        <v>East</v>
      </c>
      <c r="B8" s="7" t="str">
        <f>IFERROR(__xludf.DUMMYFUNCTION("""COMPUTED_VALUE"""),"Richard")</f>
        <v>Richard</v>
      </c>
      <c r="G8" s="7" t="str">
        <f>IFERROR(__xludf.DUMMYFUNCTION("""COMPUTED_VALUE"""),"Central")</f>
        <v>Central</v>
      </c>
      <c r="H8" s="7" t="str">
        <f>IFERROR(__xludf.DUMMYFUNCTION("""COMPUTED_VALUE"""),"Rachel")</f>
        <v>Rachel</v>
      </c>
      <c r="J8" s="7" t="str">
        <f>IFERROR(__xludf.DUMMYFUNCTION("""COMPUTED_VALUE"""),"Sep")</f>
        <v>Sep</v>
      </c>
      <c r="K8" s="7">
        <f>IFERROR(__xludf.DUMMYFUNCTION("""COMPUTED_VALUE"""),2014.0)</f>
        <v>2014</v>
      </c>
      <c r="L8" s="7">
        <f>IFERROR(__xludf.DUMMYFUNCTION("""COMPUTED_VALUE"""),255.84)</f>
        <v>255.84</v>
      </c>
    </row>
    <row r="9">
      <c r="A9" s="7" t="str">
        <f>IFERROR(__xludf.DUMMYFUNCTION("""COMPUTED_VALUE"""),"East")</f>
        <v>East</v>
      </c>
      <c r="B9" s="7" t="str">
        <f>IFERROR(__xludf.DUMMYFUNCTION("""COMPUTED_VALUE"""),"Richard")</f>
        <v>Richard</v>
      </c>
      <c r="G9" s="7" t="str">
        <f>IFERROR(__xludf.DUMMYFUNCTION("""COMPUTED_VALUE"""),"East")</f>
        <v>East</v>
      </c>
      <c r="H9" s="7" t="str">
        <f>IFERROR(__xludf.DUMMYFUNCTION("""COMPUTED_VALUE"""),"Richard")</f>
        <v>Richard</v>
      </c>
      <c r="J9" s="7" t="str">
        <f>IFERROR(__xludf.DUMMYFUNCTION("""COMPUTED_VALUE"""),"Sep")</f>
        <v>Sep</v>
      </c>
      <c r="K9" s="7">
        <f>IFERROR(__xludf.DUMMYFUNCTION("""COMPUTED_VALUE"""),2014.0)</f>
        <v>2014</v>
      </c>
      <c r="L9" s="7">
        <f>IFERROR(__xludf.DUMMYFUNCTION("""COMPUTED_VALUE"""),151.24)</f>
        <v>151.24</v>
      </c>
    </row>
    <row r="10">
      <c r="A10" s="7" t="str">
        <f>IFERROR(__xludf.DUMMYFUNCTION("""COMPUTED_VALUE"""),"East")</f>
        <v>East</v>
      </c>
      <c r="B10" s="7" t="str">
        <f>IFERROR(__xludf.DUMMYFUNCTION("""COMPUTED_VALUE"""),"Richard")</f>
        <v>Richard</v>
      </c>
      <c r="G10" s="7" t="str">
        <f>IFERROR(__xludf.DUMMYFUNCTION("""COMPUTED_VALUE"""),"East")</f>
        <v>East</v>
      </c>
      <c r="H10" s="7" t="str">
        <f>IFERROR(__xludf.DUMMYFUNCTION("""COMPUTED_VALUE"""),"Richard")</f>
        <v>Richard</v>
      </c>
    </row>
    <row r="11">
      <c r="G11" s="7" t="str">
        <f>IFERROR(__xludf.DUMMYFUNCTION("""COMPUTED_VALUE"""),"East")</f>
        <v>East</v>
      </c>
      <c r="H11" s="7" t="str">
        <f>IFERROR(__xludf.DUMMYFUNCTION("""COMPUTED_VALUE"""),"Richard")</f>
        <v>Richard</v>
      </c>
      <c r="J11" s="3" t="s">
        <v>129</v>
      </c>
    </row>
    <row r="12">
      <c r="G12" s="7" t="str">
        <f>IFERROR(__xludf.DUMMYFUNCTION("""COMPUTED_VALUE"""),"Central")</f>
        <v>Central</v>
      </c>
      <c r="H12" s="7" t="str">
        <f>IFERROR(__xludf.DUMMYFUNCTION("""COMPUTED_VALUE"""),"Rachel")</f>
        <v>Rachel</v>
      </c>
      <c r="J12" s="7" t="str">
        <f>IFERROR(__xludf.DUMMYFUNCTION("QUERY(SkilHarvest_Stationary_Supplies!A1:H44, ""SELECT SUM(H), count(H), min(H), max(H)"", 1)"),"sum Sales")</f>
        <v>sum Sales</v>
      </c>
      <c r="K12" s="7" t="str">
        <f>IFERROR(__xludf.DUMMYFUNCTION("""COMPUTED_VALUE"""),"count Sales")</f>
        <v>count Sales</v>
      </c>
      <c r="L12" s="7" t="str">
        <f>IFERROR(__xludf.DUMMYFUNCTION("""COMPUTED_VALUE"""),"min Sales")</f>
        <v>min Sales</v>
      </c>
      <c r="M12" s="7" t="str">
        <f>IFERROR(__xludf.DUMMYFUNCTION("""COMPUTED_VALUE"""),"max Sales")</f>
        <v>max Sales</v>
      </c>
    </row>
    <row r="13">
      <c r="G13" s="7" t="str">
        <f>IFERROR(__xludf.DUMMYFUNCTION("""COMPUTED_VALUE"""),"Central")</f>
        <v>Central</v>
      </c>
      <c r="H13" s="7" t="str">
        <f>IFERROR(__xludf.DUMMYFUNCTION("""COMPUTED_VALUE"""),"Rachel")</f>
        <v>Rachel</v>
      </c>
      <c r="J13" s="7">
        <f>IFERROR(__xludf.DUMMYFUNCTION("""COMPUTED_VALUE"""),19627.879999999997)</f>
        <v>19627.88</v>
      </c>
      <c r="K13" s="7">
        <f>IFERROR(__xludf.DUMMYFUNCTION("""COMPUTED_VALUE"""),43.0)</f>
        <v>43</v>
      </c>
      <c r="L13" s="7">
        <f>IFERROR(__xludf.DUMMYFUNCTION("""COMPUTED_VALUE"""),9.03)</f>
        <v>9.03</v>
      </c>
      <c r="M13" s="7">
        <f>IFERROR(__xludf.DUMMYFUNCTION("""COMPUTED_VALUE"""),1879.06)</f>
        <v>1879.06</v>
      </c>
    </row>
    <row r="14">
      <c r="G14" s="7" t="str">
        <f>IFERROR(__xludf.DUMMYFUNCTION("""COMPUTED_VALUE"""),"East")</f>
        <v>East</v>
      </c>
      <c r="H14" s="7" t="str">
        <f>IFERROR(__xludf.DUMMYFUNCTION("""COMPUTED_VALUE"""),"Richard")</f>
        <v>Richard</v>
      </c>
    </row>
    <row r="16">
      <c r="A16" s="3" t="s">
        <v>130</v>
      </c>
    </row>
    <row r="17">
      <c r="A17" s="7" t="str">
        <f>IFERROR(__xludf.DUMMYFUNCTION("QUERY(SkilHarvest_Stationary_Supplies!A1:H44, ""select A,B,C,F,H WHERE C LIKE '%sk'"", 1)"),"Region")</f>
        <v>Region</v>
      </c>
      <c r="B17" s="7" t="str">
        <f>IFERROR(__xludf.DUMMYFUNCTION("""COMPUTED_VALUE"""),"Sales_rep")</f>
        <v>Sales_rep</v>
      </c>
      <c r="C17" s="7" t="str">
        <f>IFERROR(__xludf.DUMMYFUNCTION("""COMPUTED_VALUE"""),"Item")</f>
        <v>Item</v>
      </c>
      <c r="D17" s="7" t="str">
        <f>IFERROR(__xludf.DUMMYFUNCTION("""COMPUTED_VALUE"""),"Year")</f>
        <v>Year</v>
      </c>
      <c r="E17" s="7" t="str">
        <f>IFERROR(__xludf.DUMMYFUNCTION("""COMPUTED_VALUE"""),"Sales")</f>
        <v>Sales</v>
      </c>
    </row>
    <row r="18">
      <c r="A18" s="7" t="str">
        <f>IFERROR(__xludf.DUMMYFUNCTION("""COMPUTED_VALUE"""),"West")</f>
        <v>West</v>
      </c>
      <c r="B18" s="7" t="str">
        <f>IFERROR(__xludf.DUMMYFUNCTION("""COMPUTED_VALUE"""),"James")</f>
        <v>James</v>
      </c>
      <c r="C18" s="7" t="str">
        <f>IFERROR(__xludf.DUMMYFUNCTION("""COMPUTED_VALUE"""),"Desk")</f>
        <v>Desk</v>
      </c>
      <c r="D18" s="7">
        <f>IFERROR(__xludf.DUMMYFUNCTION("""COMPUTED_VALUE"""),2014.0)</f>
        <v>2014</v>
      </c>
      <c r="E18" s="7">
        <f>IFERROR(__xludf.DUMMYFUNCTION("""COMPUTED_VALUE"""),825.0)</f>
        <v>825</v>
      </c>
    </row>
    <row r="19">
      <c r="A19" s="7" t="str">
        <f>IFERROR(__xludf.DUMMYFUNCTION("""COMPUTED_VALUE"""),"Central")</f>
        <v>Central</v>
      </c>
      <c r="B19" s="7" t="str">
        <f>IFERROR(__xludf.DUMMYFUNCTION("""COMPUTED_VALUE"""),"Smith")</f>
        <v>Smith</v>
      </c>
      <c r="C19" s="7" t="str">
        <f>IFERROR(__xludf.DUMMYFUNCTION("""COMPUTED_VALUE"""),"Desk")</f>
        <v>Desk</v>
      </c>
      <c r="D19" s="7">
        <f>IFERROR(__xludf.DUMMYFUNCTION("""COMPUTED_VALUE"""),2014.0)</f>
        <v>2014</v>
      </c>
      <c r="E19" s="7">
        <f>IFERROR(__xludf.DUMMYFUNCTION("""COMPUTED_VALUE"""),250.0)</f>
        <v>250</v>
      </c>
    </row>
    <row r="20">
      <c r="A20" s="7" t="str">
        <f>IFERROR(__xludf.DUMMYFUNCTION("""COMPUTED_VALUE"""),"Central")</f>
        <v>Central</v>
      </c>
      <c r="B20" s="7" t="str">
        <f>IFERROR(__xludf.DUMMYFUNCTION("""COMPUTED_VALUE"""),"Matthew")</f>
        <v>Matthew</v>
      </c>
      <c r="C20" s="7" t="str">
        <f>IFERROR(__xludf.DUMMYFUNCTION("""COMPUTED_VALUE"""),"Desk")</f>
        <v>Desk</v>
      </c>
      <c r="D20" s="7">
        <f>IFERROR(__xludf.DUMMYFUNCTION("""COMPUTED_VALUE"""),2015.0)</f>
        <v>2015</v>
      </c>
      <c r="E20" s="7">
        <f>IFERROR(__xludf.DUMMYFUNCTION("""COMPUTED_VALUE"""),625.0)</f>
        <v>625</v>
      </c>
    </row>
    <row r="22">
      <c r="A22" s="3" t="s">
        <v>131</v>
      </c>
      <c r="G22" s="3" t="s">
        <v>132</v>
      </c>
    </row>
    <row r="23">
      <c r="A23" s="7" t="str">
        <f>IFERROR(__xludf.DUMMYFUNCTION("QUERY(SkilHarvest_Stationary_Supplies!A1:H44, ""select A,B,C,F,H WHERE C LIKE 'Pen%'"",1)"),"Region")</f>
        <v>Region</v>
      </c>
      <c r="B23" s="7" t="str">
        <f>IFERROR(__xludf.DUMMYFUNCTION("""COMPUTED_VALUE"""),"Sales_rep")</f>
        <v>Sales_rep</v>
      </c>
      <c r="C23" s="7" t="str">
        <f>IFERROR(__xludf.DUMMYFUNCTION("""COMPUTED_VALUE"""),"Item")</f>
        <v>Item</v>
      </c>
      <c r="D23" s="7" t="str">
        <f>IFERROR(__xludf.DUMMYFUNCTION("""COMPUTED_VALUE"""),"Year")</f>
        <v>Year</v>
      </c>
      <c r="E23" s="7" t="str">
        <f>IFERROR(__xludf.DUMMYFUNCTION("""COMPUTED_VALUE"""),"Sales")</f>
        <v>Sales</v>
      </c>
      <c r="G23" s="7" t="str">
        <f>IFERROR(__xludf.DUMMYFUNCTION("QUERY(SkilHarvest_Stationary_Supplies!A1:H44, ""select B,C WHERE C='Pen Set' or C='Binder'"", 1)"),"Sales_rep")</f>
        <v>Sales_rep</v>
      </c>
      <c r="H23" s="7" t="str">
        <f>IFERROR(__xludf.DUMMYFUNCTION("""COMPUTED_VALUE"""),"Item")</f>
        <v>Item</v>
      </c>
    </row>
    <row r="24">
      <c r="A24" s="7" t="str">
        <f>IFERROR(__xludf.DUMMYFUNCTION("""COMPUTED_VALUE"""),"East")</f>
        <v>East</v>
      </c>
      <c r="B24" s="7" t="str">
        <f>IFERROR(__xludf.DUMMYFUNCTION("""COMPUTED_VALUE"""),"Richard")</f>
        <v>Richard</v>
      </c>
      <c r="C24" s="7" t="str">
        <f>IFERROR(__xludf.DUMMYFUNCTION("""COMPUTED_VALUE"""),"Pen Set")</f>
        <v>Pen Set</v>
      </c>
      <c r="D24" s="7">
        <f>IFERROR(__xludf.DUMMYFUNCTION("""COMPUTED_VALUE"""),2014.0)</f>
        <v>2014</v>
      </c>
      <c r="E24" s="7">
        <f>IFERROR(__xludf.DUMMYFUNCTION("""COMPUTED_VALUE"""),309.38)</f>
        <v>309.38</v>
      </c>
      <c r="G24" s="7" t="str">
        <f>IFERROR(__xludf.DUMMYFUNCTION("""COMPUTED_VALUE"""),"Richard")</f>
        <v>Richard</v>
      </c>
      <c r="H24" s="7" t="str">
        <f>IFERROR(__xludf.DUMMYFUNCTION("""COMPUTED_VALUE"""),"Pen Set")</f>
        <v>Pen Set</v>
      </c>
    </row>
    <row r="25">
      <c r="A25" s="7" t="str">
        <f>IFERROR(__xludf.DUMMYFUNCTION("""COMPUTED_VALUE"""),"Central")</f>
        <v>Central</v>
      </c>
      <c r="B25" s="7" t="str">
        <f>IFERROR(__xludf.DUMMYFUNCTION("""COMPUTED_VALUE"""),"Morgan")</f>
        <v>Morgan</v>
      </c>
      <c r="C25" s="7" t="str">
        <f>IFERROR(__xludf.DUMMYFUNCTION("""COMPUTED_VALUE"""),"Pen Set")</f>
        <v>Pen Set</v>
      </c>
      <c r="D25" s="7">
        <f>IFERROR(__xludf.DUMMYFUNCTION("""COMPUTED_VALUE"""),2014.0)</f>
        <v>2014</v>
      </c>
      <c r="E25" s="7">
        <f>IFERROR(__xludf.DUMMYFUNCTION("""COMPUTED_VALUE"""),686.95)</f>
        <v>686.95</v>
      </c>
      <c r="G25" s="7" t="str">
        <f>IFERROR(__xludf.DUMMYFUNCTION("""COMPUTED_VALUE"""),"Nick")</f>
        <v>Nick</v>
      </c>
      <c r="H25" s="7" t="str">
        <f>IFERROR(__xludf.DUMMYFUNCTION("""COMPUTED_VALUE"""),"Binder")</f>
        <v>Binder</v>
      </c>
    </row>
    <row r="26">
      <c r="A26" s="7" t="str">
        <f>IFERROR(__xludf.DUMMYFUNCTION("""COMPUTED_VALUE"""),"Central")</f>
        <v>Central</v>
      </c>
      <c r="B26" s="7" t="str">
        <f>IFERROR(__xludf.DUMMYFUNCTION("""COMPUTED_VALUE"""),"Matthew")</f>
        <v>Matthew</v>
      </c>
      <c r="C26" s="7" t="str">
        <f>IFERROR(__xludf.DUMMYFUNCTION("""COMPUTED_VALUE"""),"Pen Set")</f>
        <v>Pen Set</v>
      </c>
      <c r="D26" s="7">
        <f>IFERROR(__xludf.DUMMYFUNCTION("""COMPUTED_VALUE"""),2014.0)</f>
        <v>2014</v>
      </c>
      <c r="E26" s="7">
        <f>IFERROR(__xludf.DUMMYFUNCTION("""COMPUTED_VALUE"""),1005.9)</f>
        <v>1005.9</v>
      </c>
      <c r="G26" s="7" t="str">
        <f>IFERROR(__xludf.DUMMYFUNCTION("""COMPUTED_VALUE"""),"Morgan")</f>
        <v>Morgan</v>
      </c>
      <c r="H26" s="7" t="str">
        <f>IFERROR(__xludf.DUMMYFUNCTION("""COMPUTED_VALUE"""),"Pen Set")</f>
        <v>Pen Set</v>
      </c>
    </row>
    <row r="27">
      <c r="A27" s="7" t="str">
        <f>IFERROR(__xludf.DUMMYFUNCTION("""COMPUTED_VALUE"""),"East")</f>
        <v>East</v>
      </c>
      <c r="B27" s="7" t="str">
        <f>IFERROR(__xludf.DUMMYFUNCTION("""COMPUTED_VALUE"""),"Richard")</f>
        <v>Richard</v>
      </c>
      <c r="C27" s="7" t="str">
        <f>IFERROR(__xludf.DUMMYFUNCTION("""COMPUTED_VALUE"""),"Pencil")</f>
        <v>Pencil</v>
      </c>
      <c r="D27" s="7">
        <f>IFERROR(__xludf.DUMMYFUNCTION("""COMPUTED_VALUE"""),2014.0)</f>
        <v>2014</v>
      </c>
      <c r="E27" s="7">
        <f>IFERROR(__xludf.DUMMYFUNCTION("""COMPUTED_VALUE"""),174.65)</f>
        <v>174.65</v>
      </c>
      <c r="G27" s="7" t="str">
        <f>IFERROR(__xludf.DUMMYFUNCTION("""COMPUTED_VALUE"""),"Susan")</f>
        <v>Susan</v>
      </c>
      <c r="H27" s="7" t="str">
        <f>IFERROR(__xludf.DUMMYFUNCTION("""COMPUTED_VALUE"""),"Binder")</f>
        <v>Binder</v>
      </c>
    </row>
    <row r="28">
      <c r="A28" s="7" t="str">
        <f>IFERROR(__xludf.DUMMYFUNCTION("""COMPUTED_VALUE"""),"Central")</f>
        <v>Central</v>
      </c>
      <c r="B28" s="7" t="str">
        <f>IFERROR(__xludf.DUMMYFUNCTION("""COMPUTED_VALUE"""),"Bill")</f>
        <v>Bill</v>
      </c>
      <c r="C28" s="7" t="str">
        <f>IFERROR(__xludf.DUMMYFUNCTION("""COMPUTED_VALUE"""),"Pencil")</f>
        <v>Pencil</v>
      </c>
      <c r="D28" s="7">
        <f>IFERROR(__xludf.DUMMYFUNCTION("""COMPUTED_VALUE"""),2014.0)</f>
        <v>2014</v>
      </c>
      <c r="E28" s="7">
        <f>IFERROR(__xludf.DUMMYFUNCTION("""COMPUTED_VALUE"""),9.03)</f>
        <v>9.03</v>
      </c>
      <c r="G28" s="7" t="str">
        <f>IFERROR(__xludf.DUMMYFUNCTION("""COMPUTED_VALUE"""),"Matthew")</f>
        <v>Matthew</v>
      </c>
      <c r="H28" s="7" t="str">
        <f>IFERROR(__xludf.DUMMYFUNCTION("""COMPUTED_VALUE"""),"Pen Set")</f>
        <v>Pen Set</v>
      </c>
    </row>
    <row r="29">
      <c r="A29" s="7" t="str">
        <f>IFERROR(__xludf.DUMMYFUNCTION("""COMPUTED_VALUE"""),"East")</f>
        <v>East</v>
      </c>
      <c r="B29" s="7" t="str">
        <f>IFERROR(__xludf.DUMMYFUNCTION("""COMPUTED_VALUE"""),"Richard")</f>
        <v>Richard</v>
      </c>
      <c r="C29" s="7" t="str">
        <f>IFERROR(__xludf.DUMMYFUNCTION("""COMPUTED_VALUE"""),"Pen Set")</f>
        <v>Pen Set</v>
      </c>
      <c r="D29" s="7">
        <f>IFERROR(__xludf.DUMMYFUNCTION("""COMPUTED_VALUE"""),2014.0)</f>
        <v>2014</v>
      </c>
      <c r="E29" s="7">
        <f>IFERROR(__xludf.DUMMYFUNCTION("""COMPUTED_VALUE"""),255.84)</f>
        <v>255.84</v>
      </c>
      <c r="G29" s="7" t="str">
        <f>IFERROR(__xludf.DUMMYFUNCTION("""COMPUTED_VALUE"""),"Richard")</f>
        <v>Richard</v>
      </c>
      <c r="H29" s="7" t="str">
        <f>IFERROR(__xludf.DUMMYFUNCTION("""COMPUTED_VALUE"""),"Pen Set")</f>
        <v>Pen Set</v>
      </c>
    </row>
    <row r="30">
      <c r="A30" s="7" t="str">
        <f>IFERROR(__xludf.DUMMYFUNCTION("""COMPUTED_VALUE"""),"West")</f>
        <v>West</v>
      </c>
      <c r="B30" s="7" t="str">
        <f>IFERROR(__xludf.DUMMYFUNCTION("""COMPUTED_VALUE"""),"James")</f>
        <v>James</v>
      </c>
      <c r="C30" s="7" t="str">
        <f>IFERROR(__xludf.DUMMYFUNCTION("""COMPUTED_VALUE"""),"Pen")</f>
        <v>Pen</v>
      </c>
      <c r="D30" s="7">
        <f>IFERROR(__xludf.DUMMYFUNCTION("""COMPUTED_VALUE"""),2014.0)</f>
        <v>2014</v>
      </c>
      <c r="E30" s="7">
        <f>IFERROR(__xludf.DUMMYFUNCTION("""COMPUTED_VALUE"""),151.24)</f>
        <v>151.24</v>
      </c>
      <c r="G30" s="7" t="str">
        <f>IFERROR(__xludf.DUMMYFUNCTION("""COMPUTED_VALUE"""),"Morgan")</f>
        <v>Morgan</v>
      </c>
      <c r="H30" s="7" t="str">
        <f>IFERROR(__xludf.DUMMYFUNCTION("""COMPUTED_VALUE"""),"Binder")</f>
        <v>Binder</v>
      </c>
    </row>
    <row r="31">
      <c r="A31" s="7" t="str">
        <f>IFERROR(__xludf.DUMMYFUNCTION("""COMPUTED_VALUE"""),"East")</f>
        <v>East</v>
      </c>
      <c r="B31" s="7" t="str">
        <f>IFERROR(__xludf.DUMMYFUNCTION("""COMPUTED_VALUE"""),"Richard")</f>
        <v>Richard</v>
      </c>
      <c r="C31" s="7" t="str">
        <f>IFERROR(__xludf.DUMMYFUNCTION("""COMPUTED_VALUE"""),"Pen")</f>
        <v>Pen</v>
      </c>
      <c r="D31" s="7">
        <f>IFERROR(__xludf.DUMMYFUNCTION("""COMPUTED_VALUE"""),2014.0)</f>
        <v>2014</v>
      </c>
      <c r="E31" s="7">
        <f>IFERROR(__xludf.DUMMYFUNCTION("""COMPUTED_VALUE"""),575.36)</f>
        <v>575.36</v>
      </c>
      <c r="G31" s="7" t="str">
        <f>IFERROR(__xludf.DUMMYFUNCTION("""COMPUTED_VALUE"""),"Thomas")</f>
        <v>Thomas</v>
      </c>
      <c r="H31" s="7" t="str">
        <f>IFERROR(__xludf.DUMMYFUNCTION("""COMPUTED_VALUE"""),"Binder")</f>
        <v>Binder</v>
      </c>
    </row>
    <row r="32">
      <c r="A32" s="7" t="str">
        <f>IFERROR(__xludf.DUMMYFUNCTION("""COMPUTED_VALUE"""),"Central")</f>
        <v>Central</v>
      </c>
      <c r="B32" s="7" t="str">
        <f>IFERROR(__xludf.DUMMYFUNCTION("""COMPUTED_VALUE"""),"Rachel")</f>
        <v>Rachel</v>
      </c>
      <c r="C32" s="7" t="str">
        <f>IFERROR(__xludf.DUMMYFUNCTION("""COMPUTED_VALUE"""),"Pencil")</f>
        <v>Pencil</v>
      </c>
      <c r="D32" s="7">
        <f>IFERROR(__xludf.DUMMYFUNCTION("""COMPUTED_VALUE"""),2014.0)</f>
        <v>2014</v>
      </c>
      <c r="E32" s="7">
        <f>IFERROR(__xludf.DUMMYFUNCTION("""COMPUTED_VALUE"""),18.06)</f>
        <v>18.06</v>
      </c>
      <c r="G32" s="7" t="str">
        <f>IFERROR(__xludf.DUMMYFUNCTION("""COMPUTED_VALUE"""),"Alex")</f>
        <v>Alex</v>
      </c>
      <c r="H32" s="7" t="str">
        <f>IFERROR(__xludf.DUMMYFUNCTION("""COMPUTED_VALUE"""),"Binder")</f>
        <v>Binder</v>
      </c>
    </row>
    <row r="33">
      <c r="A33" s="7" t="str">
        <f>IFERROR(__xludf.DUMMYFUNCTION("""COMPUTED_VALUE"""),"East")</f>
        <v>East</v>
      </c>
      <c r="B33" s="7" t="str">
        <f>IFERROR(__xludf.DUMMYFUNCTION("""COMPUTED_VALUE"""),"Susan")</f>
        <v>Susan</v>
      </c>
      <c r="C33" s="7" t="str">
        <f>IFERROR(__xludf.DUMMYFUNCTION("""COMPUTED_VALUE"""),"Pen")</f>
        <v>Pen</v>
      </c>
      <c r="D33" s="7">
        <f>IFERROR(__xludf.DUMMYFUNCTION("""COMPUTED_VALUE"""),2014.0)</f>
        <v>2014</v>
      </c>
      <c r="E33" s="7">
        <f>IFERROR(__xludf.DUMMYFUNCTION("""COMPUTED_VALUE"""),299.85)</f>
        <v>299.85</v>
      </c>
      <c r="G33" s="7" t="str">
        <f>IFERROR(__xludf.DUMMYFUNCTION("""COMPUTED_VALUE"""),"Matthew")</f>
        <v>Matthew</v>
      </c>
      <c r="H33" s="7" t="str">
        <f>IFERROR(__xludf.DUMMYFUNCTION("""COMPUTED_VALUE"""),"Pen Set")</f>
        <v>Pen Set</v>
      </c>
    </row>
    <row r="34">
      <c r="A34" s="7" t="str">
        <f>IFERROR(__xludf.DUMMYFUNCTION("""COMPUTED_VALUE"""),"Central")</f>
        <v>Central</v>
      </c>
      <c r="B34" s="7" t="str">
        <f>IFERROR(__xludf.DUMMYFUNCTION("""COMPUTED_VALUE"""),"Matthew")</f>
        <v>Matthew</v>
      </c>
      <c r="C34" s="7" t="str">
        <f>IFERROR(__xludf.DUMMYFUNCTION("""COMPUTED_VALUE"""),"Pen Set")</f>
        <v>Pen Set</v>
      </c>
      <c r="D34" s="7">
        <f>IFERROR(__xludf.DUMMYFUNCTION("""COMPUTED_VALUE"""),2014.0)</f>
        <v>2014</v>
      </c>
      <c r="E34" s="7">
        <f>IFERROR(__xludf.DUMMYFUNCTION("""COMPUTED_VALUE"""),479.04)</f>
        <v>479.04</v>
      </c>
      <c r="G34" s="7" t="str">
        <f>IFERROR(__xludf.DUMMYFUNCTION("""COMPUTED_VALUE"""),"Alex")</f>
        <v>Alex</v>
      </c>
      <c r="H34" s="7" t="str">
        <f>IFERROR(__xludf.DUMMYFUNCTION("""COMPUTED_VALUE"""),"Binder")</f>
        <v>Binder</v>
      </c>
    </row>
    <row r="35">
      <c r="A35" s="7" t="str">
        <f>IFERROR(__xludf.DUMMYFUNCTION("""COMPUTED_VALUE"""),"Central")</f>
        <v>Central</v>
      </c>
      <c r="B35" s="7" t="str">
        <f>IFERROR(__xludf.DUMMYFUNCTION("""COMPUTED_VALUE"""),"Smith")</f>
        <v>Smith</v>
      </c>
      <c r="C35" s="7" t="str">
        <f>IFERROR(__xludf.DUMMYFUNCTION("""COMPUTED_VALUE"""),"Pencil")</f>
        <v>Pencil</v>
      </c>
      <c r="D35" s="7">
        <f>IFERROR(__xludf.DUMMYFUNCTION("""COMPUTED_VALUE"""),2014.0)</f>
        <v>2014</v>
      </c>
      <c r="E35" s="7">
        <f>IFERROR(__xludf.DUMMYFUNCTION("""COMPUTED_VALUE"""),86.43)</f>
        <v>86.43</v>
      </c>
      <c r="G35" s="7" t="str">
        <f>IFERROR(__xludf.DUMMYFUNCTION("""COMPUTED_VALUE"""),"Rachel")</f>
        <v>Rachel</v>
      </c>
      <c r="H35" s="7" t="str">
        <f>IFERROR(__xludf.DUMMYFUNCTION("""COMPUTED_VALUE"""),"Binder")</f>
        <v>Binder</v>
      </c>
    </row>
    <row r="36">
      <c r="A36" s="7" t="str">
        <f>IFERROR(__xludf.DUMMYFUNCTION("""COMPUTED_VALUE"""),"East")</f>
        <v>East</v>
      </c>
      <c r="B36" s="7" t="str">
        <f>IFERROR(__xludf.DUMMYFUNCTION("""COMPUTED_VALUE"""),"Susan")</f>
        <v>Susan</v>
      </c>
      <c r="C36" s="7" t="str">
        <f>IFERROR(__xludf.DUMMYFUNCTION("""COMPUTED_VALUE"""),"Pen Set")</f>
        <v>Pen Set</v>
      </c>
      <c r="D36" s="7">
        <f>IFERROR(__xludf.DUMMYFUNCTION("""COMPUTED_VALUE"""),2014.0)</f>
        <v>2014</v>
      </c>
      <c r="E36" s="7">
        <f>IFERROR(__xludf.DUMMYFUNCTION("""COMPUTED_VALUE"""),1183.26)</f>
        <v>1183.26</v>
      </c>
      <c r="G36" s="7" t="str">
        <f>IFERROR(__xludf.DUMMYFUNCTION("""COMPUTED_VALUE"""),"Susan")</f>
        <v>Susan</v>
      </c>
      <c r="H36" s="7" t="str">
        <f>IFERROR(__xludf.DUMMYFUNCTION("""COMPUTED_VALUE"""),"Pen Set")</f>
        <v>Pen Set</v>
      </c>
    </row>
    <row r="37">
      <c r="A37" s="7" t="str">
        <f>IFERROR(__xludf.DUMMYFUNCTION("""COMPUTED_VALUE"""),"East")</f>
        <v>East</v>
      </c>
      <c r="B37" s="7" t="str">
        <f>IFERROR(__xludf.DUMMYFUNCTION("""COMPUTED_VALUE"""),"Richard")</f>
        <v>Richard</v>
      </c>
      <c r="C37" s="7" t="str">
        <f>IFERROR(__xludf.DUMMYFUNCTION("""COMPUTED_VALUE"""),"Pencil")</f>
        <v>Pencil</v>
      </c>
      <c r="D37" s="7">
        <f>IFERROR(__xludf.DUMMYFUNCTION("""COMPUTED_VALUE"""),2015.0)</f>
        <v>2015</v>
      </c>
      <c r="E37" s="7">
        <f>IFERROR(__xludf.DUMMYFUNCTION("""COMPUTED_VALUE"""),189.05)</f>
        <v>189.05</v>
      </c>
      <c r="G37" s="7" t="str">
        <f>IFERROR(__xludf.DUMMYFUNCTION("""COMPUTED_VALUE"""),"Bill")</f>
        <v>Bill</v>
      </c>
      <c r="H37" s="7" t="str">
        <f>IFERROR(__xludf.DUMMYFUNCTION("""COMPUTED_VALUE"""),"Binder")</f>
        <v>Binder</v>
      </c>
    </row>
    <row r="38">
      <c r="A38" s="7" t="str">
        <f>IFERROR(__xludf.DUMMYFUNCTION("""COMPUTED_VALUE"""),"Central")</f>
        <v>Central</v>
      </c>
      <c r="B38" s="7" t="str">
        <f>IFERROR(__xludf.DUMMYFUNCTION("""COMPUTED_VALUE"""),"Alex")</f>
        <v>Alex</v>
      </c>
      <c r="C38" s="7" t="str">
        <f>IFERROR(__xludf.DUMMYFUNCTION("""COMPUTED_VALUE"""),"Pencil")</f>
        <v>Pencil</v>
      </c>
      <c r="D38" s="7">
        <f>IFERROR(__xludf.DUMMYFUNCTION("""COMPUTED_VALUE"""),2015.0)</f>
        <v>2015</v>
      </c>
      <c r="E38" s="7">
        <f>IFERROR(__xludf.DUMMYFUNCTION("""COMPUTED_VALUE"""),179.64)</f>
        <v>179.64</v>
      </c>
      <c r="G38" s="7" t="str">
        <f>IFERROR(__xludf.DUMMYFUNCTION("""COMPUTED_VALUE"""),"Matthew")</f>
        <v>Matthew</v>
      </c>
      <c r="H38" s="7" t="str">
        <f>IFERROR(__xludf.DUMMYFUNCTION("""COMPUTED_VALUE"""),"Binder")</f>
        <v>Binder</v>
      </c>
    </row>
    <row r="39">
      <c r="A39" s="7" t="str">
        <f>IFERROR(__xludf.DUMMYFUNCTION("""COMPUTED_VALUE"""),"Central")</f>
        <v>Central</v>
      </c>
      <c r="B39" s="7" t="str">
        <f>IFERROR(__xludf.DUMMYFUNCTION("""COMPUTED_VALUE"""),"Bill")</f>
        <v>Bill</v>
      </c>
      <c r="C39" s="7" t="str">
        <f>IFERROR(__xludf.DUMMYFUNCTION("""COMPUTED_VALUE"""),"Pen")</f>
        <v>Pen</v>
      </c>
      <c r="D39" s="7">
        <f>IFERROR(__xludf.DUMMYFUNCTION("""COMPUTED_VALUE"""),2015.0)</f>
        <v>2015</v>
      </c>
      <c r="E39" s="7">
        <f>IFERROR(__xludf.DUMMYFUNCTION("""COMPUTED_VALUE"""),539.73)</f>
        <v>539.73</v>
      </c>
      <c r="G39" s="7" t="str">
        <f>IFERROR(__xludf.DUMMYFUNCTION("""COMPUTED_VALUE"""),"Smith")</f>
        <v>Smith</v>
      </c>
      <c r="H39" s="7" t="str">
        <f>IFERROR(__xludf.DUMMYFUNCTION("""COMPUTED_VALUE"""),"Binder")</f>
        <v>Binder</v>
      </c>
    </row>
    <row r="40">
      <c r="A40" s="7" t="str">
        <f>IFERROR(__xludf.DUMMYFUNCTION("""COMPUTED_VALUE"""),"West")</f>
        <v>West</v>
      </c>
      <c r="B40" s="7" t="str">
        <f>IFERROR(__xludf.DUMMYFUNCTION("""COMPUTED_VALUE"""),"James")</f>
        <v>James</v>
      </c>
      <c r="C40" s="7" t="str">
        <f>IFERROR(__xludf.DUMMYFUNCTION("""COMPUTED_VALUE"""),"Pencil")</f>
        <v>Pencil</v>
      </c>
      <c r="D40" s="7">
        <f>IFERROR(__xludf.DUMMYFUNCTION("""COMPUTED_VALUE"""),2015.0)</f>
        <v>2015</v>
      </c>
      <c r="E40" s="7">
        <f>IFERROR(__xludf.DUMMYFUNCTION("""COMPUTED_VALUE"""),167.44)</f>
        <v>167.44</v>
      </c>
      <c r="G40" s="7" t="str">
        <f>IFERROR(__xludf.DUMMYFUNCTION("""COMPUTED_VALUE"""),"Richard")</f>
        <v>Richard</v>
      </c>
      <c r="H40" s="7" t="str">
        <f>IFERROR(__xludf.DUMMYFUNCTION("""COMPUTED_VALUE"""),"Binder")</f>
        <v>Binder</v>
      </c>
    </row>
    <row r="41">
      <c r="A41" s="7" t="str">
        <f>IFERROR(__xludf.DUMMYFUNCTION("""COMPUTED_VALUE"""),"Central")</f>
        <v>Central</v>
      </c>
      <c r="B41" s="7" t="str">
        <f>IFERROR(__xludf.DUMMYFUNCTION("""COMPUTED_VALUE"""),"Alex")</f>
        <v>Alex</v>
      </c>
      <c r="C41" s="7" t="str">
        <f>IFERROR(__xludf.DUMMYFUNCTION("""COMPUTED_VALUE"""),"Pen Set")</f>
        <v>Pen Set</v>
      </c>
      <c r="D41" s="7">
        <f>IFERROR(__xludf.DUMMYFUNCTION("""COMPUTED_VALUE"""),2015.0)</f>
        <v>2015</v>
      </c>
      <c r="E41" s="7">
        <f>IFERROR(__xludf.DUMMYFUNCTION("""COMPUTED_VALUE"""),249.5)</f>
        <v>249.5</v>
      </c>
      <c r="G41" s="7" t="str">
        <f>IFERROR(__xludf.DUMMYFUNCTION("""COMPUTED_VALUE"""),"James")</f>
        <v>James</v>
      </c>
      <c r="H41" s="7" t="str">
        <f>IFERROR(__xludf.DUMMYFUNCTION("""COMPUTED_VALUE"""),"Binder")</f>
        <v>Binder</v>
      </c>
    </row>
    <row r="42">
      <c r="A42" s="7" t="str">
        <f>IFERROR(__xludf.DUMMYFUNCTION("""COMPUTED_VALUE"""),"Central")</f>
        <v>Central</v>
      </c>
      <c r="B42" s="7" t="str">
        <f>IFERROR(__xludf.DUMMYFUNCTION("""COMPUTED_VALUE"""),"Rachel")</f>
        <v>Rachel</v>
      </c>
      <c r="C42" s="7" t="str">
        <f>IFERROR(__xludf.DUMMYFUNCTION("""COMPUTED_VALUE"""),"Pencil")</f>
        <v>Pencil</v>
      </c>
      <c r="D42" s="7">
        <f>IFERROR(__xludf.DUMMYFUNCTION("""COMPUTED_VALUE"""),2015.0)</f>
        <v>2015</v>
      </c>
      <c r="E42" s="7">
        <f>IFERROR(__xludf.DUMMYFUNCTION("""COMPUTED_VALUE"""),131.34)</f>
        <v>131.34</v>
      </c>
      <c r="G42" s="7" t="str">
        <f>IFERROR(__xludf.DUMMYFUNCTION("""COMPUTED_VALUE"""),"Alex")</f>
        <v>Alex</v>
      </c>
      <c r="H42" s="7" t="str">
        <f>IFERROR(__xludf.DUMMYFUNCTION("""COMPUTED_VALUE"""),"Pen Set")</f>
        <v>Pen Set</v>
      </c>
    </row>
    <row r="43">
      <c r="A43" s="7" t="str">
        <f>IFERROR(__xludf.DUMMYFUNCTION("""COMPUTED_VALUE"""),"Central")</f>
        <v>Central</v>
      </c>
      <c r="B43" s="7" t="str">
        <f>IFERROR(__xludf.DUMMYFUNCTION("""COMPUTED_VALUE"""),"Rachel")</f>
        <v>Rachel</v>
      </c>
      <c r="C43" s="7" t="str">
        <f>IFERROR(__xludf.DUMMYFUNCTION("""COMPUTED_VALUE"""),"Pencil")</f>
        <v>Pencil</v>
      </c>
      <c r="D43" s="7">
        <f>IFERROR(__xludf.DUMMYFUNCTION("""COMPUTED_VALUE"""),2015.0)</f>
        <v>2015</v>
      </c>
      <c r="E43" s="7">
        <f>IFERROR(__xludf.DUMMYFUNCTION("""COMPUTED_VALUE"""),149.25)</f>
        <v>149.25</v>
      </c>
      <c r="G43" s="7" t="str">
        <f>IFERROR(__xludf.DUMMYFUNCTION("""COMPUTED_VALUE"""),"Richard")</f>
        <v>Richard</v>
      </c>
      <c r="H43" s="7" t="str">
        <f>IFERROR(__xludf.DUMMYFUNCTION("""COMPUTED_VALUE"""),"Binder")</f>
        <v>Binder</v>
      </c>
    </row>
    <row r="44">
      <c r="A44" s="7" t="str">
        <f>IFERROR(__xludf.DUMMYFUNCTION("""COMPUTED_VALUE"""),"East")</f>
        <v>East</v>
      </c>
      <c r="B44" s="7" t="str">
        <f>IFERROR(__xludf.DUMMYFUNCTION("""COMPUTED_VALUE"""),"Nick")</f>
        <v>Nick</v>
      </c>
      <c r="C44" s="7" t="str">
        <f>IFERROR(__xludf.DUMMYFUNCTION("""COMPUTED_VALUE"""),"Pen")</f>
        <v>Pen</v>
      </c>
      <c r="D44" s="7">
        <f>IFERROR(__xludf.DUMMYFUNCTION("""COMPUTED_VALUE"""),2015.0)</f>
        <v>2015</v>
      </c>
      <c r="E44" s="7">
        <f>IFERROR(__xludf.DUMMYFUNCTION("""COMPUTED_VALUE"""),479.04)</f>
        <v>479.04</v>
      </c>
      <c r="G44" s="7" t="str">
        <f>IFERROR(__xludf.DUMMYFUNCTION("""COMPUTED_VALUE"""),"Bill")</f>
        <v>Bill</v>
      </c>
      <c r="H44" s="7" t="str">
        <f>IFERROR(__xludf.DUMMYFUNCTION("""COMPUTED_VALUE"""),"Binder")</f>
        <v>Binder</v>
      </c>
    </row>
    <row r="45">
      <c r="A45" s="7" t="str">
        <f>IFERROR(__xludf.DUMMYFUNCTION("""COMPUTED_VALUE"""),"Central")</f>
        <v>Central</v>
      </c>
      <c r="B45" s="7" t="str">
        <f>IFERROR(__xludf.DUMMYFUNCTION("""COMPUTED_VALUE"""),"Alex")</f>
        <v>Alex</v>
      </c>
      <c r="C45" s="7" t="str">
        <f>IFERROR(__xludf.DUMMYFUNCTION("""COMPUTED_VALUE"""),"Pencil")</f>
        <v>Pencil</v>
      </c>
      <c r="D45" s="7">
        <f>IFERROR(__xludf.DUMMYFUNCTION("""COMPUTED_VALUE"""),2015.0)</f>
        <v>2015</v>
      </c>
      <c r="E45" s="7">
        <f>IFERROR(__xludf.DUMMYFUNCTION("""COMPUTED_VALUE"""),449.1)</f>
        <v>449.1</v>
      </c>
      <c r="G45" s="7" t="str">
        <f>IFERROR(__xludf.DUMMYFUNCTION("""COMPUTED_VALUE"""),"Richard")</f>
        <v>Richard</v>
      </c>
      <c r="H45" s="7" t="str">
        <f>IFERROR(__xludf.DUMMYFUNCTION("""COMPUTED_VALUE"""),"Binder")</f>
        <v>Binder</v>
      </c>
    </row>
    <row r="46">
      <c r="A46" s="7" t="str">
        <f>IFERROR(__xludf.DUMMYFUNCTION("""COMPUTED_VALUE"""),"Central")</f>
        <v>Central</v>
      </c>
      <c r="B46" s="7" t="str">
        <f>IFERROR(__xludf.DUMMYFUNCTION("""COMPUTED_VALUE"""),"Bill")</f>
        <v>Bill</v>
      </c>
      <c r="C46" s="7" t="str">
        <f>IFERROR(__xludf.DUMMYFUNCTION("""COMPUTED_VALUE"""),"Pencil")</f>
        <v>Pencil</v>
      </c>
      <c r="D46" s="7">
        <f>IFERROR(__xludf.DUMMYFUNCTION("""COMPUTED_VALUE"""),2015.0)</f>
        <v>2015</v>
      </c>
      <c r="E46" s="7">
        <f>IFERROR(__xludf.DUMMYFUNCTION("""COMPUTED_VALUE"""),68.37)</f>
        <v>68.37</v>
      </c>
    </row>
    <row r="47">
      <c r="A47" s="7" t="str">
        <f>IFERROR(__xludf.DUMMYFUNCTION("""COMPUTED_VALUE"""),"West")</f>
        <v>West</v>
      </c>
      <c r="B47" s="7" t="str">
        <f>IFERROR(__xludf.DUMMYFUNCTION("""COMPUTED_VALUE"""),"Thomas")</f>
        <v>Thomas</v>
      </c>
      <c r="C47" s="7" t="str">
        <f>IFERROR(__xludf.DUMMYFUNCTION("""COMPUTED_VALUE"""),"Pencil")</f>
        <v>Pencil</v>
      </c>
      <c r="D47" s="7">
        <f>IFERROR(__xludf.DUMMYFUNCTION("""COMPUTED_VALUE"""),2015.0)</f>
        <v>2015</v>
      </c>
      <c r="E47" s="7">
        <f>IFERROR(__xludf.DUMMYFUNCTION("""COMPUTED_VALUE"""),63.68)</f>
        <v>63.68</v>
      </c>
    </row>
    <row r="48">
      <c r="A48" s="7" t="str">
        <f>IFERROR(__xludf.DUMMYFUNCTION("""COMPUTED_VALUE"""),"Central")</f>
        <v>Central</v>
      </c>
      <c r="B48" s="7" t="str">
        <f>IFERROR(__xludf.DUMMYFUNCTION("""COMPUTED_VALUE"""),"Morgan")</f>
        <v>Morgan</v>
      </c>
      <c r="C48" s="7" t="str">
        <f>IFERROR(__xludf.DUMMYFUNCTION("""COMPUTED_VALUE"""),"Pencil")</f>
        <v>Pencil</v>
      </c>
      <c r="D48" s="7">
        <f>IFERROR(__xludf.DUMMYFUNCTION("""COMPUTED_VALUE"""),2015.0)</f>
        <v>2015</v>
      </c>
      <c r="E48" s="7">
        <f>IFERROR(__xludf.DUMMYFUNCTION("""COMPUTED_VALUE"""),449.1)</f>
        <v>449.1</v>
      </c>
    </row>
    <row r="50">
      <c r="A50" s="3" t="s">
        <v>133</v>
      </c>
    </row>
    <row r="51">
      <c r="A51" s="7" t="str">
        <f>IFERROR(__xludf.DUMMYFUNCTION("QUERY(SkilHarvest_Stationary_Supplies!A1:H44, ""select A,B,F WHERE ((A='East' or A='Central') and F=2014)"", 1)"),"Region")</f>
        <v>Region</v>
      </c>
      <c r="B51" s="7" t="str">
        <f>IFERROR(__xludf.DUMMYFUNCTION("""COMPUTED_VALUE"""),"Sales_rep")</f>
        <v>Sales_rep</v>
      </c>
      <c r="C51" s="7" t="str">
        <f>IFERROR(__xludf.DUMMYFUNCTION("""COMPUTED_VALUE"""),"Year")</f>
        <v>Year</v>
      </c>
    </row>
    <row r="52">
      <c r="A52" s="7" t="str">
        <f>IFERROR(__xludf.DUMMYFUNCTION("""COMPUTED_VALUE"""),"East")</f>
        <v>East</v>
      </c>
      <c r="B52" s="7" t="str">
        <f>IFERROR(__xludf.DUMMYFUNCTION("""COMPUTED_VALUE"""),"Richard")</f>
        <v>Richard</v>
      </c>
      <c r="C52" s="7">
        <f>IFERROR(__xludf.DUMMYFUNCTION("""COMPUTED_VALUE"""),2014.0)</f>
        <v>2014</v>
      </c>
    </row>
    <row r="53">
      <c r="A53" s="7" t="str">
        <f>IFERROR(__xludf.DUMMYFUNCTION("""COMPUTED_VALUE"""),"East")</f>
        <v>East</v>
      </c>
      <c r="B53" s="7" t="str">
        <f>IFERROR(__xludf.DUMMYFUNCTION("""COMPUTED_VALUE"""),"Nick")</f>
        <v>Nick</v>
      </c>
      <c r="C53" s="7">
        <f>IFERROR(__xludf.DUMMYFUNCTION("""COMPUTED_VALUE"""),2014.0)</f>
        <v>2014</v>
      </c>
    </row>
    <row r="54">
      <c r="A54" s="7" t="str">
        <f>IFERROR(__xludf.DUMMYFUNCTION("""COMPUTED_VALUE"""),"Central")</f>
        <v>Central</v>
      </c>
      <c r="B54" s="7" t="str">
        <f>IFERROR(__xludf.DUMMYFUNCTION("""COMPUTED_VALUE"""),"Morgan")</f>
        <v>Morgan</v>
      </c>
      <c r="C54" s="7">
        <f>IFERROR(__xludf.DUMMYFUNCTION("""COMPUTED_VALUE"""),2014.0)</f>
        <v>2014</v>
      </c>
    </row>
    <row r="55">
      <c r="A55" s="7" t="str">
        <f>IFERROR(__xludf.DUMMYFUNCTION("""COMPUTED_VALUE"""),"East")</f>
        <v>East</v>
      </c>
      <c r="B55" s="7" t="str">
        <f>IFERROR(__xludf.DUMMYFUNCTION("""COMPUTED_VALUE"""),"Susan")</f>
        <v>Susan</v>
      </c>
      <c r="C55" s="7">
        <f>IFERROR(__xludf.DUMMYFUNCTION("""COMPUTED_VALUE"""),2014.0)</f>
        <v>2014</v>
      </c>
    </row>
    <row r="56">
      <c r="A56" s="7" t="str">
        <f>IFERROR(__xludf.DUMMYFUNCTION("""COMPUTED_VALUE"""),"Central")</f>
        <v>Central</v>
      </c>
      <c r="B56" s="7" t="str">
        <f>IFERROR(__xludf.DUMMYFUNCTION("""COMPUTED_VALUE"""),"Matthew")</f>
        <v>Matthew</v>
      </c>
      <c r="C56" s="7">
        <f>IFERROR(__xludf.DUMMYFUNCTION("""COMPUTED_VALUE"""),2014.0)</f>
        <v>2014</v>
      </c>
    </row>
    <row r="57">
      <c r="A57" s="7" t="str">
        <f>IFERROR(__xludf.DUMMYFUNCTION("""COMPUTED_VALUE"""),"East")</f>
        <v>East</v>
      </c>
      <c r="B57" s="7" t="str">
        <f>IFERROR(__xludf.DUMMYFUNCTION("""COMPUTED_VALUE"""),"Richard")</f>
        <v>Richard</v>
      </c>
      <c r="C57" s="7">
        <f>IFERROR(__xludf.DUMMYFUNCTION("""COMPUTED_VALUE"""),2014.0)</f>
        <v>2014</v>
      </c>
    </row>
    <row r="58">
      <c r="A58" s="7" t="str">
        <f>IFERROR(__xludf.DUMMYFUNCTION("""COMPUTED_VALUE"""),"Central")</f>
        <v>Central</v>
      </c>
      <c r="B58" s="7" t="str">
        <f>IFERROR(__xludf.DUMMYFUNCTION("""COMPUTED_VALUE"""),"Smith")</f>
        <v>Smith</v>
      </c>
      <c r="C58" s="7">
        <f>IFERROR(__xludf.DUMMYFUNCTION("""COMPUTED_VALUE"""),2014.0)</f>
        <v>2014</v>
      </c>
    </row>
    <row r="59">
      <c r="A59" s="7" t="str">
        <f>IFERROR(__xludf.DUMMYFUNCTION("""COMPUTED_VALUE"""),"Central")</f>
        <v>Central</v>
      </c>
      <c r="B59" s="7" t="str">
        <f>IFERROR(__xludf.DUMMYFUNCTION("""COMPUTED_VALUE"""),"Bill")</f>
        <v>Bill</v>
      </c>
      <c r="C59" s="7">
        <f>IFERROR(__xludf.DUMMYFUNCTION("""COMPUTED_VALUE"""),2014.0)</f>
        <v>2014</v>
      </c>
    </row>
    <row r="60">
      <c r="A60" s="7" t="str">
        <f>IFERROR(__xludf.DUMMYFUNCTION("""COMPUTED_VALUE"""),"East")</f>
        <v>East</v>
      </c>
      <c r="B60" s="7" t="str">
        <f>IFERROR(__xludf.DUMMYFUNCTION("""COMPUTED_VALUE"""),"Richard")</f>
        <v>Richard</v>
      </c>
      <c r="C60" s="7">
        <f>IFERROR(__xludf.DUMMYFUNCTION("""COMPUTED_VALUE"""),2014.0)</f>
        <v>2014</v>
      </c>
    </row>
    <row r="61">
      <c r="A61" s="7" t="str">
        <f>IFERROR(__xludf.DUMMYFUNCTION("""COMPUTED_VALUE"""),"Central")</f>
        <v>Central</v>
      </c>
      <c r="B61" s="7" t="str">
        <f>IFERROR(__xludf.DUMMYFUNCTION("""COMPUTED_VALUE"""),"Morgan")</f>
        <v>Morgan</v>
      </c>
      <c r="C61" s="7">
        <f>IFERROR(__xludf.DUMMYFUNCTION("""COMPUTED_VALUE"""),2014.0)</f>
        <v>2014</v>
      </c>
    </row>
    <row r="62">
      <c r="A62" s="7" t="str">
        <f>IFERROR(__xludf.DUMMYFUNCTION("""COMPUTED_VALUE"""),"East")</f>
        <v>East</v>
      </c>
      <c r="B62" s="7" t="str">
        <f>IFERROR(__xludf.DUMMYFUNCTION("""COMPUTED_VALUE"""),"Richard")</f>
        <v>Richard</v>
      </c>
      <c r="C62" s="7">
        <f>IFERROR(__xludf.DUMMYFUNCTION("""COMPUTED_VALUE"""),2014.0)</f>
        <v>2014</v>
      </c>
    </row>
    <row r="63">
      <c r="A63" s="7" t="str">
        <f>IFERROR(__xludf.DUMMYFUNCTION("""COMPUTED_VALUE"""),"Central")</f>
        <v>Central</v>
      </c>
      <c r="B63" s="7" t="str">
        <f>IFERROR(__xludf.DUMMYFUNCTION("""COMPUTED_VALUE"""),"Rachel")</f>
        <v>Rachel</v>
      </c>
      <c r="C63" s="7">
        <f>IFERROR(__xludf.DUMMYFUNCTION("""COMPUTED_VALUE"""),2014.0)</f>
        <v>2014</v>
      </c>
    </row>
    <row r="64">
      <c r="A64" s="7" t="str">
        <f>IFERROR(__xludf.DUMMYFUNCTION("""COMPUTED_VALUE"""),"East")</f>
        <v>East</v>
      </c>
      <c r="B64" s="7" t="str">
        <f>IFERROR(__xludf.DUMMYFUNCTION("""COMPUTED_VALUE"""),"Susan")</f>
        <v>Susan</v>
      </c>
      <c r="C64" s="7">
        <f>IFERROR(__xludf.DUMMYFUNCTION("""COMPUTED_VALUE"""),2014.0)</f>
        <v>2014</v>
      </c>
    </row>
    <row r="65">
      <c r="A65" s="7" t="str">
        <f>IFERROR(__xludf.DUMMYFUNCTION("""COMPUTED_VALUE"""),"Central")</f>
        <v>Central</v>
      </c>
      <c r="B65" s="7" t="str">
        <f>IFERROR(__xludf.DUMMYFUNCTION("""COMPUTED_VALUE"""),"Alex")</f>
        <v>Alex</v>
      </c>
      <c r="C65" s="7">
        <f>IFERROR(__xludf.DUMMYFUNCTION("""COMPUTED_VALUE"""),2014.0)</f>
        <v>2014</v>
      </c>
    </row>
    <row r="66">
      <c r="A66" s="7" t="str">
        <f>IFERROR(__xludf.DUMMYFUNCTION("""COMPUTED_VALUE"""),"Central")</f>
        <v>Central</v>
      </c>
      <c r="B66" s="7" t="str">
        <f>IFERROR(__xludf.DUMMYFUNCTION("""COMPUTED_VALUE"""),"Matthew")</f>
        <v>Matthew</v>
      </c>
      <c r="C66" s="7">
        <f>IFERROR(__xludf.DUMMYFUNCTION("""COMPUTED_VALUE"""),2014.0)</f>
        <v>2014</v>
      </c>
    </row>
    <row r="67">
      <c r="A67" s="7" t="str">
        <f>IFERROR(__xludf.DUMMYFUNCTION("""COMPUTED_VALUE"""),"Central")</f>
        <v>Central</v>
      </c>
      <c r="B67" s="7" t="str">
        <f>IFERROR(__xludf.DUMMYFUNCTION("""COMPUTED_VALUE"""),"Alex")</f>
        <v>Alex</v>
      </c>
      <c r="C67" s="7">
        <f>IFERROR(__xludf.DUMMYFUNCTION("""COMPUTED_VALUE"""),2014.0)</f>
        <v>2014</v>
      </c>
    </row>
    <row r="68">
      <c r="A68" s="7" t="str">
        <f>IFERROR(__xludf.DUMMYFUNCTION("""COMPUTED_VALUE"""),"Central")</f>
        <v>Central</v>
      </c>
      <c r="B68" s="7" t="str">
        <f>IFERROR(__xludf.DUMMYFUNCTION("""COMPUTED_VALUE"""),"Smith")</f>
        <v>Smith</v>
      </c>
      <c r="C68" s="7">
        <f>IFERROR(__xludf.DUMMYFUNCTION("""COMPUTED_VALUE"""),2014.0)</f>
        <v>2014</v>
      </c>
    </row>
    <row r="69">
      <c r="A69" s="7" t="str">
        <f>IFERROR(__xludf.DUMMYFUNCTION("""COMPUTED_VALUE"""),"Central")</f>
        <v>Central</v>
      </c>
      <c r="B69" s="7" t="str">
        <f>IFERROR(__xludf.DUMMYFUNCTION("""COMPUTED_VALUE"""),"Rachel")</f>
        <v>Rachel</v>
      </c>
      <c r="C69" s="7">
        <f>IFERROR(__xludf.DUMMYFUNCTION("""COMPUTED_VALUE"""),2014.0)</f>
        <v>2014</v>
      </c>
    </row>
    <row r="70">
      <c r="A70" s="7" t="str">
        <f>IFERROR(__xludf.DUMMYFUNCTION("""COMPUTED_VALUE"""),"East")</f>
        <v>East</v>
      </c>
      <c r="B70" s="7" t="str">
        <f>IFERROR(__xludf.DUMMYFUNCTION("""COMPUTED_VALUE"""),"Susan")</f>
        <v>Susan</v>
      </c>
      <c r="C70" s="7">
        <f>IFERROR(__xludf.DUMMYFUNCTION("""COMPUTED_VALUE"""),2014.0)</f>
        <v>2014</v>
      </c>
    </row>
  </sheetData>
  <mergeCells count="9">
    <mergeCell ref="A22:E22"/>
    <mergeCell ref="A50:C50"/>
    <mergeCell ref="A1:B1"/>
    <mergeCell ref="D1:E1"/>
    <mergeCell ref="G1:H1"/>
    <mergeCell ref="A16:E16"/>
    <mergeCell ref="J1:L1"/>
    <mergeCell ref="G22:H22"/>
    <mergeCell ref="J11:M11"/>
  </mergeCells>
  <drawing r:id="rId1"/>
</worksheet>
</file>