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<sst xmlns="http://schemas.openxmlformats.org/spreadsheetml/2006/main" count="151" uniqueCount="145">
  <si>
    <t>VALUE</t>
  </si>
  <si>
    <t>ENGLISH</t>
  </si>
  <si>
    <t>SPANISH</t>
  </si>
  <si>
    <t>FRENCH</t>
  </si>
  <si>
    <t>GERMAN</t>
  </si>
  <si>
    <t>POLISH</t>
  </si>
  <si>
    <t>RUSSIAN</t>
  </si>
  <si>
    <t>FINNISH</t>
  </si>
  <si>
    <t>ITALIAN</t>
  </si>
  <si>
    <t>CHINESE</t>
  </si>
  <si>
    <t>JAPANESE</t>
  </si>
  <si>
    <t>errorBlankField</t>
  </si>
  <si>
    <t>Can't have a blank field.</t>
  </si>
  <si>
    <t>errorInvalidName</t>
  </si>
  <si>
    <t>Name must be 3-10 characters.</t>
  </si>
  <si>
    <t>errorPasswordRequirements</t>
  </si>
  <si>
    <t>Password must be 8-16 characters and a number/symbol.</t>
  </si>
  <si>
    <t>errorInvalidPassword</t>
  </si>
  <si>
    <t>Your password is too weak.</t>
  </si>
  <si>
    <t>errorInvalidEmail</t>
  </si>
  <si>
    <t>Please enter a valid email.</t>
  </si>
  <si>
    <t>errorWrongPassword</t>
  </si>
  <si>
    <t>User does not exist or password is wrong.</t>
  </si>
  <si>
    <t>errorUserNotFound</t>
  </si>
  <si>
    <t>errorUserDisabled</t>
  </si>
  <si>
    <t>User has been disabled.</t>
  </si>
  <si>
    <t>errorEmailAlreadyExists</t>
  </si>
  <si>
    <t>Email is already in use on different account.</t>
  </si>
  <si>
    <t>errorInvalidCredential</t>
  </si>
  <si>
    <t>errorImage</t>
  </si>
  <si>
    <t>Failed to get image.</t>
  </si>
  <si>
    <t>errorShare</t>
  </si>
  <si>
    <t>Failed to share.</t>
  </si>
  <si>
    <t>errorDefault</t>
  </si>
  <si>
    <t>An undefined Error happened.</t>
  </si>
  <si>
    <t>settingGroupAccount</t>
  </si>
  <si>
    <t>Account</t>
  </si>
  <si>
    <t>settingGroupGeneral</t>
  </si>
  <si>
    <t>General</t>
  </si>
  <si>
    <t>settingGroupPrivacy</t>
  </si>
  <si>
    <t>Privacy</t>
  </si>
  <si>
    <t>settingGroupHidden</t>
  </si>
  <si>
    <t>Hidden</t>
  </si>
  <si>
    <t>settingLocale</t>
  </si>
  <si>
    <t>Language</t>
  </si>
  <si>
    <t>settingLocaleChinese</t>
  </si>
  <si>
    <t>Chinese</t>
  </si>
  <si>
    <t>settingLocaleEnglish</t>
  </si>
  <si>
    <t>English</t>
  </si>
  <si>
    <t>settingLocaleFinnish</t>
  </si>
  <si>
    <t>Finnish</t>
  </si>
  <si>
    <t>settingLocaleFrench</t>
  </si>
  <si>
    <t>French</t>
  </si>
  <si>
    <t>settingLocaleGerman</t>
  </si>
  <si>
    <t>German</t>
  </si>
  <si>
    <t>settingLocaleItalian</t>
  </si>
  <si>
    <t>Italian</t>
  </si>
  <si>
    <t>settingLocaleJapanese</t>
  </si>
  <si>
    <t>Japanese</t>
  </si>
  <si>
    <t>settingLocalePolish</t>
  </si>
  <si>
    <t>Polish</t>
  </si>
  <si>
    <t>settingLocaleRussian</t>
  </si>
  <si>
    <t>Russian</t>
  </si>
  <si>
    <t>settingLocaleSpanish</t>
  </si>
  <si>
    <t>Spanish</t>
  </si>
  <si>
    <t>settingNotifications</t>
  </si>
  <si>
    <t>Notifications</t>
  </si>
  <si>
    <t>settingTheme</t>
  </si>
  <si>
    <t>Theme</t>
  </si>
  <si>
    <t>settingThemeLight</t>
  </si>
  <si>
    <t>Light</t>
  </si>
  <si>
    <t>settingThemeDark</t>
  </si>
  <si>
    <t>Dark</t>
  </si>
  <si>
    <t>settingThemeDefault</t>
  </si>
  <si>
    <t>Default</t>
  </si>
  <si>
    <t>settingIsDark</t>
  </si>
  <si>
    <t>isDark</t>
  </si>
  <si>
    <t>settingProfileURL</t>
  </si>
  <si>
    <t>profileURL</t>
  </si>
  <si>
    <t>mediaSelectionTitle</t>
  </si>
  <si>
    <t>Where do you want a photo from?</t>
  </si>
  <si>
    <t>mediaSelectionGallery</t>
  </si>
  <si>
    <t>Gallery</t>
  </si>
  <si>
    <t>mediaSelectionCamera</t>
  </si>
  <si>
    <t>Camera</t>
  </si>
  <si>
    <t>welcomeTitle</t>
  </si>
  <si>
    <t>Daily</t>
  </si>
  <si>
    <t>welcomeSubtitle</t>
  </si>
  <si>
    <t>Get Ready!</t>
  </si>
  <si>
    <t>welcomeAccountAlready</t>
  </si>
  <si>
    <t xml:space="preserve">Already have an account? </t>
  </si>
  <si>
    <t>welcomeAccountAlreadyLogin</t>
  </si>
  <si>
    <t>LOGIN!</t>
  </si>
  <si>
    <t>welcomeGetStarted</t>
  </si>
  <si>
    <t>GET STARTED</t>
  </si>
  <si>
    <t>authSignIn</t>
  </si>
  <si>
    <t>LOGIN</t>
  </si>
  <si>
    <t>authSignUp</t>
  </si>
  <si>
    <t>SIGN UP</t>
  </si>
  <si>
    <t>authFormName</t>
  </si>
  <si>
    <t>Name</t>
  </si>
  <si>
    <t>authFormEmail</t>
  </si>
  <si>
    <t>Email</t>
  </si>
  <si>
    <t>authFormPass</t>
  </si>
  <si>
    <t>Password</t>
  </si>
  <si>
    <t>authForgotPassword</t>
  </si>
  <si>
    <t>Forgot Password?</t>
  </si>
  <si>
    <t>authSwitchSignInPrimary</t>
  </si>
  <si>
    <t>authSwitchSignUpPrimary</t>
  </si>
  <si>
    <t xml:space="preserve">Don't have an account? </t>
  </si>
  <si>
    <t>authSwitchSignInSecondary</t>
  </si>
  <si>
    <t>authSwitchSignUpSecondary</t>
  </si>
  <si>
    <t>SIGN UP!</t>
  </si>
  <si>
    <t>forgotPasswordTitle</t>
  </si>
  <si>
    <t>Forgot your password?</t>
  </si>
  <si>
    <t>forgotPasswordSubtitle</t>
  </si>
  <si>
    <t>Enter your user-email below to 
receive a password reset message.</t>
  </si>
  <si>
    <t>forgotPasswordValidatorEmailFormat</t>
  </si>
  <si>
    <t>Email can't be empty</t>
  </si>
  <si>
    <t>forgotPasswordFormEmail</t>
  </si>
  <si>
    <t>forgotPasswordSend</t>
  </si>
  <si>
    <t>Send</t>
  </si>
  <si>
    <t>forgotPasswordResendPrimary</t>
  </si>
  <si>
    <t xml:space="preserve">Didn't get it? </t>
  </si>
  <si>
    <t>forgotPasswordResendSecondary</t>
  </si>
  <si>
    <t>Resend!</t>
  </si>
  <si>
    <t>settingsTitle</t>
  </si>
  <si>
    <t>Settings</t>
  </si>
  <si>
    <t>settingsResetPassword</t>
  </si>
  <si>
    <t>Reset password</t>
  </si>
  <si>
    <t>settingsResetPasswordSent</t>
  </si>
  <si>
    <t>Email has been sent</t>
  </si>
  <si>
    <t>settingsSignOut</t>
  </si>
  <si>
    <t>SIGN OUT</t>
  </si>
  <si>
    <t>JSON Format</t>
  </si>
  <si>
    <t>{"errorBlankField": "Can't have a blank field.", "errorInvalidName": "Name must be 3-10 characters.", "errorPasswordRequirements": "Password must be 8-16 characters and a number/symbol.",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"settingGroupHidden": "Hidden", "settingLocale": "Language", "settingLocaleChinese": "Chinese", "settingLocaleEnglish": "English", "settingLocaleFinnish": "Finnish", "settingLocaleFrench": "French", "settingLocaleGerman": "German", "settingLocaleItalian": "Italian", "settingLocaleJapanese": "Japanese", "settingLocalePolish": "Polish", "settingLocaleRussian": "Russian", "settingLocaleSpanish": "Spanish", "settingNotifications": "Notifications", "settingTheme": "Theme", "settingThemeLight": "Light", "settingThemeDark": "Dark", "settingThemeDefault": "Default", "settingIsDark": "isDark", "settingProfileURL": "profileURL", "mediaSelectionTitle": "Where do you want a photo from?", "mediaSelectionGallery": "Gallery", "mediaSelectionCamera": "Camera", "welcomeTitle": "Daily", "welcomeSubtitle": "Get Ready!", "welcomeAccountAlready": "Already have an account? ", "welcomeAccountAlreadyLogin": "LOGIN!", "welcomeGetStarted": "GET STARTED", "authSignIn": "LOGIN", "authSignUp": "SIGN UP", "authFormName": "Name", "authFormEmail": "Email", "authFormPass": "Password", "authForgotPassword": "Forgot Password?", "authSwitchSignInPrimary": "Already have an account? ", "authSwitchSignUpPrimary": "Don't have an account? ", "authSwitchSignInSecondary": "LOGIN!", "authSwitchSignUpSecondary": "SIGN UP!", "forgotPasswordTitle": "Forgot your password?", "forgotPasswordSubtitle": "Enter your user-email below to 
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"settingsResetPassword": "Reset password", "settingsResetPasswordSent": "Email has been sent", "settingsSignOut": "SIGN OUT"}</t>
  </si>
  <si>
    <t>{"errorBlankField": "No puedo tener un campo en blanco.", "errorInvalidName": "El nombre debe tener 3-10 caracteres.", "errorPasswordRequirements": "La contraseña debe tener 8-16 caracteres y un número / símbolo.", "errorInvalidPassword": "Tu contraseña es muy débil.", "errorInvalidEmail": "Por favor introduzca una dirección de correo electrónico válida.", "errorWrongPassword": "El usuario no existe o la contraseña es incorrecta.", "errorUserNotFound": "El usuario no existe o la contraseña es incorrecta.", "errorUserDisabled": "El usuario ha sido deshabilitado.", "errorEmailAlreadyExists": "El correo electrónico ya está en uso en una cuenta diferente.", "errorInvalidCredential": "Por favor introduzca una dirección de correo electrónico válida.", "errorImage": "Error al obtener la imagen.", "errorShare": "Error al compartir.", "errorDefault": "Ocurrió un error indefinido.", "settingGroupAccount": "Cuenta", "settingGroupGeneral": "General", "settingGroupPrivacy": "Intimidad", "settingGroupHidden": "Oculto", "settingLocale": "Idioma", "settingLocaleChinese": "chino", "settingLocaleEnglish": "inglés", "settingLocaleFinnish": "finlandés", "settingLocaleFrench": "francés", "settingLocaleGerman": "alemán", "settingLocaleItalian": "italiano", "settingLocaleJapanese": "japonés", "settingLocalePolish": "polaco", "settingLocaleRussian": "ruso", "settingLocaleSpanish": "español", "settingNotifications": "Notificaciones", "settingTheme": "Tema", "settingThemeLight": "Ligero", "settingThemeDark": "Oscuro", "settingThemeDefault": "Defecto", "settingIsDark": "Es oscuro", "settingProfileURL": "URL del perfil", "mediaSelectionTitle": "¿De dónde quieres una foto?", "mediaSelectionGallery": "Galería", "mediaSelectionCamera": "Cámara", "welcomeTitle": "A diario", "welcomeSubtitle": "¡Prepararse!", "welcomeAccountAlready": "¿Ya tienes una cuenta?", "welcomeAccountAlreadyLogin": "¡ACCESO!", "welcomeGetStarted": "EMPEZAR", "authSignIn": "ACCESO", "authSignUp": "INSCRIBIRSE", "authFormName": "Nombre", "authFormEmail": "Correo electrónico", "authFormPass": "Contraseña", "authForgotPassword": "¿Has olvidado tu contraseña?", "authSwitchSignInPrimary": "¿Ya tienes una cuenta?", "authSwitchSignUpPrimary": "¿No tienes una cuenta?", "authSwitchSignInSecondary": "¡ACCESO!", "authSwitchSignUpSecondary": "¡INSCRIBIRSE!", "forgotPasswordTitle": "¿Olvidaste tu contraseña?", "forgotPasswordSubtitle": "Ingrese su correo electrónico de usuario a continuación para
Reciba un mensaje de restablecimiento de contraseña.", "forgotPasswordValidatorEmailFormat": "El correo electrónico no puede estar vacío", "forgotPasswordFormEmail": "Correo electrónico", "forgotPasswordSend": "Enviar", "forgotPasswordResendPrimary": "No lo entendí?", "forgotPasswordResendSecondary": "¡Resolver!", "settingsTitle": "Ajustes", "settingsResetPassword": "Restablecer la contraseña", "settingsResetPasswordSent": "E-mail ha sido enviado", "settingsSignOut": "DESCONECTAR"}</t>
  </si>
  <si>
    <t>{"errorBlankField": "Ne peut pas avoir un champ vide.", "errorInvalidName": "Le nom doit être de 3 à 10 caractères.", "errorPasswordRequirements": "Le mot de passe doit comporter 8-16 caractères et un numéro / symbole.", "errorInvalidPassword": "Votre mot de passe est trop faible.", "errorInvalidEmail": "Veuillez entrer un email valide.", "errorWrongPassword": "L'utilisateur n'existe pas ou le mot de passe est faux.", "errorUserNotFound": "L'utilisateur n'existe pas ou le mot de passe est faux.", "errorUserDisabled": "L'utilisateur a été désactivé.", "errorEmailAlreadyExists": "Le courrier électronique est déjà utilisé sur un compte différent.", "errorInvalidCredential": "Veuillez entrer un email valide.", "errorImage": "Impossible d'obtenir une image.", "errorShare": "Échoué à partager.", "errorDefault": "Une erreur non définie s'est produite.", "settingGroupAccount": "Compte", "settingGroupGeneral": "Général", "settingGroupPrivacy": "Vie privée", "settingGroupHidden": "Caché", "settingLocale": "Langue", "settingLocaleChinese": "chinois", "settingLocaleEnglish": "Anglais", "settingLocaleFinnish": "finlandais", "settingLocaleFrench": "français", "settingLocaleGerman": "allemand", "settingLocaleItalian": "italien", "settingLocaleJapanese": "Japonais", "settingLocalePolish": "polonais", "settingLocaleRussian": "russe", "settingLocaleSpanish": "Espagnol", "settingNotifications": "Notifications", "settingTheme": "Thème", "settingThemeLight": "Lumière", "settingThemeDark": "Foncé", "settingThemeDefault": "Défaut", "settingIsDark": "est sombre", "settingProfileURL": "Profil URL", "mediaSelectionTitle": "Où voulez-vous une photo?", "mediaSelectionGallery": "Galerie", "mediaSelectionCamera": "Caméra", "welcomeTitle": "du quotidien", "welcomeSubtitle": "Sois prêt!", "welcomeAccountAlready": "Vous avez déjà un compte?", "welcomeAccountAlreadyLogin": "CONNEXION!", "welcomeGetStarted": "COMMENCER", "authSignIn": "CONNEXION", "authSignUp": "S'INSCRIRE", "authFormName": "Nom", "authFormEmail": "E-mail", "authFormPass": "Mot de passe", "authForgotPassword": "Mot de passe oublié?", "authSwitchSignInPrimary": "Vous avez déjà un compte?", "authSwitchSignUpPrimary": "Vous n'avez pas de compte?", "authSwitchSignInSecondary": "CONNEXION!", "authSwitchSignUpSecondary": "S'INSCRIRE!", "forgotPasswordTitle": "Mot de passe oublié?", "forgotPasswordSubtitle": "Entrez votre utilisateur-e-mail ci-dessous pour
Recevez un message de réinitialisation du mot de passe.", "forgotPasswordValidatorEmailFormat": "L'email ne peut pas être vide", "forgotPasswordFormEmail": "E-mail", "forgotPasswordSend": "Envoyer", "forgotPasswordResendPrimary": "Ne l'a pas eu?", "forgotPasswordResendSecondary": "Renvoyez!", "settingsTitle": "Réglages", "settingsResetPassword": "Réinitialiser le mot de passe", "settingsResetPasswordSent": "L'email a été envoyé", "settingsSignOut": "SE DÉCONNECTER"}</t>
  </si>
  <si>
    <t>{"errorBlankField": "Ich kann kein leeres Feld haben.", "errorInvalidName": "Der Name muss 3-10 Zeichen sein.", "errorPasswordRequirements": "Das Passwort muss 8-16 Zeichen und ein Nummer / Symbol sein.", "errorInvalidPassword": "Ihr Passwort ist zu schwach.", "errorInvalidEmail": "Bitte geben Sie eine gültige Email-Adresse ein.", "errorWrongPassword": "Der Benutzer ist nicht vorhanden, oder das Passwort ist falsch.", "errorUserNotFound": "Der Benutzer ist nicht vorhanden, oder das Passwort ist falsch.", "errorUserDisabled": "Benutzer wurde deaktiviert.", "errorEmailAlreadyExists": "E-Mail ist bereits auf einem anderen Konto verwendet.", "errorInvalidCredential": "Bitte geben Sie eine gültige Email-Adresse ein.", "errorImage": "Image konnte nicht abgerufen werden.", "errorShare": "Nicht teilen.", "errorDefault": "Ein undefinierter Fehler ist passiert.", "settingGroupAccount": "Konto", "settingGroupGeneral": "Allgemein", "settingGroupPrivacy": "Privatsphäre", "settingGroupHidden": "Versteckt", "settingLocale": "Sprache", "settingLocaleChinese": "Chinesisch", "settingLocaleEnglish": "Englisch", "settingLocaleFinnish": "finnisch", "settingLocaleFrench": "Französisch", "settingLocaleGerman": "Deutsch", "settingLocaleItalian": "Italienisch", "settingLocaleJapanese": "japanisch", "settingLocalePolish": "Polieren", "settingLocaleRussian": "Russisch", "settingLocaleSpanish": "Spanisch", "settingNotifications": "Benachrichtigungen", "settingTheme": "Thema", "settingThemeLight": "Hell", "settingThemeDark": "Dunkel", "settingThemeDefault": "Standard", "settingIsDark": "ist dunkel", "settingProfileURL": "Profil-URL", "mediaSelectionTitle": "Wo willst du ein Foto von?", "mediaSelectionGallery": "Galerie", "mediaSelectionCamera": "Kamera", "welcomeTitle": "Täglich", "welcomeSubtitle": "Bereit machen!", "welcomeAccountAlready": "Sie haben bereits ein Konto?", "welcomeAccountAlreadyLogin": "ANMELDUNG!", "welcomeGetStarted": "LOSLEGEN", "authSignIn": "ANMELDUNG", "authSignUp": "ANMELDEN", "authFormName": "Name", "authFormEmail": "Email", "authFormPass": "Passwort", "authForgotPassword": "Passwort vergessen?", "authSwitchSignInPrimary": "Sie haben bereits ein Konto?", "authSwitchSignUpPrimary": "Ich habe kein Konto?", "authSwitchSignInSecondary": "ANMELDUNG!", "authSwitchSignUpSecondary": "ANMELDEN!", "forgotPasswordTitle": "Passwort vergessen?", "forgotPasswordSubtitle": "Geben Sie unten Ihre Anwender-E-Mail an
erhalten Sie eine Kennwortrücksetzungsnachricht.", "forgotPasswordValidatorEmailFormat": "E-Mail kann nicht leer sein", "forgotPasswordFormEmail": "Email", "forgotPasswordSend": "Senden", "forgotPasswordResendPrimary": "Hast es nicht bekommen?", "forgotPasswordResendSecondary": "Erneut senden!", "settingsTitle": "Einstellungen", "settingsResetPassword": "Passwort zurücksetzen", "settingsResetPasswordSent": "Die Email wurde verschickt", "settingsSignOut": "AUSTRAGEN"}</t>
  </si>
  <si>
    <t>{"errorBlankField": "Nie mogę mieć pustego pola.", "errorInvalidName": "Nazwa musi wynosić 3-10 znaków.", "errorPasswordRequirements": "Hasło musi wynosić 8-16 znaków i numer / symbol.", "errorInvalidPassword": "Twoje hasło jest za słabe.", "errorInvalidEmail": "Proszę wpisać prawidłowy email.", "errorWrongPassword": "Użytkownik nie istnieje, czy hasło jest nieprawidłowe.", "errorUserNotFound": "Użytkownik nie istnieje, czy hasło jest nieprawidłowe.", "errorUserDisabled": "Użytkownik został wyłączony.", "errorEmailAlreadyExists": "E-mail jest już używany na różnych kontach.", "errorInvalidCredential": "Proszę wpisać prawidłowy email.", "errorImage": "Nie udało się uzyskać obrazu.", "errorShare": "Nie udało się udostępnić.", "errorDefault": "Zdarzyło się niezdefiniowany błąd.", "settingGroupAccount": "Rachunek", "settingGroupGeneral": "Ogólny", "settingGroupPrivacy": "Prywatność", "settingGroupHidden": "Ukryty", "settingLocale": "Język", "settingLocaleChinese": "chiński", "settingLocaleEnglish": "język angielski", "settingLocaleFinnish": "fiński", "settingLocaleFrench": "Francuski", "settingLocaleGerman": "Niemiecki", "settingLocaleItalian": "Włoski", "settingLocaleJapanese": "język japoński", "settingLocalePolish": "Polskie", "settingLocaleRussian": "Rosyjski", "settingLocaleSpanish": "hiszpański", "settingNotifications": "Powiadomienia", "settingTheme": "Temat", "settingThemeLight": "Światło", "settingThemeDark": "Ciemny", "settingThemeDefault": "Domyślna", "settingIsDark": "jest ciemno", "settingProfileURL": "URL profilu", "mediaSelectionTitle": "Skąd chcesz zdjęcie?", "mediaSelectionGallery": "Galeria", "mediaSelectionCamera": "Aparat fotograficzny", "welcomeTitle": "Codziennie", "welcomeSubtitle": "Przygotuj się!", "welcomeAccountAlready": "Posiadasz już konto?", "welcomeAccountAlreadyLogin": "ZALOGUJ SIE!", "welcomeGetStarted": "ZACZYNAJ", "authSignIn": "ZALOGUJ SIE", "authSignUp": "ZAPISZ SIĘ", "authFormName": "Nazwa", "authFormEmail": "E-mail", "authFormPass": "Hasło", "authForgotPassword": "Zapomniałeś hasła?", "authSwitchSignInPrimary": "Posiadasz już konto?", "authSwitchSignUpPrimary": "Nie masz konta?", "authSwitchSignInSecondary": "ZALOGUJ SIE!", "authSwitchSignUpSecondary": "ZAPISZ SIĘ!", "forgotPasswordTitle": "Zapomniałeś hasła?", "forgotPasswordSubtitle": "Wpisz swój adres e-mail poniżej do
Otrzymaj wiadomość resetowania hasła.", "forgotPasswordValidatorEmailFormat": "E-mail nie może być pusty", "forgotPasswordFormEmail": "E-mail", "forgotPasswordSend": "Wysłać", "forgotPasswordResendPrimary": "Nie zrozumiałeś?", "forgotPasswordResendSecondary": "Wysłać ponownie!", "settingsTitle": "Ustawienia", "settingsResetPassword": "Zresetuj hasło", "settingsResetPasswordSent": "Email został wysłany", "settingsSignOut": "WYLOGUJ SIĘ"}</t>
  </si>
  <si>
    <t>{"errorBlankField": "Не может иметь пустое поле.", "errorInvalidName": "Имя должно быть 3-10 символов.", "errorPasswordRequirements": "Пароль должен быть 8-16 символов и число / символ.", "errorInvalidPassword": "Ваш пароль слишком слабый.", "errorInvalidEmail": "Введите, пожалуйста, действительный адрес электронной почты.", "errorWrongPassword": "Пользователь не существует или пароль не прав.", "errorUserNotFound": "Пользователь не существует или пароль не прав.", "errorUserDisabled": "Пользователь был отключен.", "errorEmailAlreadyExists": "Электронная почта уже используется на другой учетной записи.", "errorInvalidCredential": "Введите, пожалуйста, действительный адрес электронной почты.", "errorImage": "Не удалось получить изображение.", "errorShare": "Не удалось поделиться.", "errorDefault": "Произошла неопределенная ошибка.", "settingGroupAccount": "Счет", "settingGroupGeneral": "Общий", "settingGroupPrivacy": "Конфиденциальность", "settingGroupHidden": "Скрытый", "settingLocale": "Язык", "settingLocaleChinese": "китайский язык", "settingLocaleEnglish": "английский", "settingLocaleFinnish": "Финский", "settingLocaleFrench": "Французский", "settingLocaleGerman": "Немецкий", "settingLocaleItalian": "Итальянский", "settingLocaleJapanese": "японский язык", "settingLocalePolish": "Польский", "settingLocaleRussian": "русский", "settingLocaleSpanish": "испанский язык", "settingNotifications": "Уверенность", "settingTheme": "Тема", "settingThemeLight": "Светлый", "settingThemeDark": "Темно", "settingThemeDefault": "Дефолт", "settingIsDark": "Isdark.", "settingProfileURL": "URL профиля", "mediaSelectionTitle": "Откуда вы хотите фотографию?", "mediaSelectionGallery": "Галерея", "mediaSelectionCamera": "Камера", "welcomeTitle": "Ежедневно", "welcomeSubtitle": "Приготовься!", "welcomeAccountAlready": "Уже есть аккаунт?", "welcomeAccountAlreadyLogin": "АВТОРИЗОВАТЬСЯ!", "welcomeGetStarted": "НАЧАТЬ", "authSignIn": "АВТОРИЗОВАТЬСЯ", "authSignUp": "ЗАРЕГИСТРИРОВАТЬСЯ", "authFormName": "Имя", "authFormEmail": "Электронное письмо", "authFormPass": "Пароль", "authForgotPassword": "Забыли пароль?", "authSwitchSignInPrimary": "Уже есть аккаунт?", "authSwitchSignUpPrimary": "У вас нет аккаунта?", "authSwitchSignInSecondary": "АВТОРИЗОВАТЬСЯ!", "authSwitchSignUpSecondary": "ЗАРЕГИСТРИРОВАТЬСЯ!", "forgotPasswordTitle": "Забыли Ваш пароль?", "forgotPasswordSubtitle": "Введите свой пользователь-адрес электронной почты ниже
Получите сообщение сброса пароля.", "forgotPasswordValidatorEmailFormat": "Электронная почта не может быть пустым", "forgotPasswordFormEmail": "Электронное письмо", "forgotPasswordSend": "Отправлять", "forgotPasswordResendPrimary": "Не понял?", "forgotPasswordResendSecondary": "Отправить!", "settingsTitle": "Настройки", "settingsResetPassword": "Сброс пароля", "settingsResetPasswordSent": "Письмо было отправлено", "settingsSignOut": "ВЫХОД"}</t>
  </si>
  <si>
    <t>{"errorBlankField": "Ei voi olla tyhjä kenttä.", "errorInvalidName": "Nimen on oltava 3-10 merkkiä.", "errorPasswordRequirements": "Salasanan on oltava 8-16 merkkiä ja numero / symboli.", "errorInvalidPassword": "Salasanasi on liian heikko.", "errorInvalidEmail": "Anna kelvollinen sähköposti.", "errorWrongPassword": "Käyttäjä ei ole olemassa tai salasana on väärä.", "errorUserNotFound": "Käyttäjä ei ole olemassa tai salasana on väärä.", "errorUserDisabled": "Käyttäjä on poistettu käytöstä.", "errorEmailAlreadyExists": "Sähköposti on jo käytössä eri tilillä.", "errorInvalidCredential": "Anna kelvollinen sähköposti.", "errorImage": "Kuvan saaminen epäonnistui.", "errorShare": "Jakaminen epäonnistui.", "errorDefault": "Määrittelemätön virhe tapahtui.", "settingGroupAccount": "Tili", "settingGroupGeneral": "Yleinen", "settingGroupPrivacy": "Yksityisyys", "settingGroupHidden": "Piilotettu", "settingLocale": "Kieli", "settingLocaleChinese": "Kiinalainen", "settingLocaleEnglish": "Englanti", "settingLocaleFinnish": "Suomalainen", "settingLocaleFrench": "Ranskan kieli", "settingLocaleGerman": "Saksan kieli", "settingLocaleItalian": "italialainen", "settingLocaleJapanese": "japanilainen", "settingLocalePolish": "Kiillottaa", "settingLocaleRussian": "Venäjän kieli", "settingLocaleSpanish": "Espanja", "settingNotifications": "Ilmoitukset", "settingTheme": "Teema", "settingThemeLight": "Kevyt", "settingThemeDark": "Tumma", "settingThemeDefault": "Oletusarvo", "settingIsDark": "isdark", "settingProfileURL": "profiili-URL", "mediaSelectionTitle": "Mistä haluat valokuvan?", "mediaSelectionGallery": "Galleria", "mediaSelectionCamera": "Kamera", "welcomeTitle": "Päivittäin", "welcomeSubtitle": "Valmistaudu!", "welcomeAccountAlready": "Onko sinulla jo tili?", "welcomeAccountAlreadyLogin": "KIRJAUDU SISÄÄN!", "welcomeGetStarted": "ALOITTAA", "authSignIn": "KIRJAUDU SISÄÄN", "authSignUp": "KIRJAUDU", "authFormName": "Nimi", "authFormEmail": "Sähköposti", "authFormPass": "Salasana", "authForgotPassword": "Unohtuiko salasana?", "authSwitchSignInPrimary": "Onko sinulla jo tili?", "authSwitchSignUpPrimary": "Eikö sinulla ole tiliä?", "authSwitchSignInSecondary": "KIRJAUDU SISÄÄN!", "authSwitchSignUpSecondary": "KIRJAUDU!", "forgotPasswordTitle": "Unohditko salasanasi?", "forgotPasswordSubtitle": "Anna käyttäjän sähköposti alla
Vastaanota salasanan nollausviesti.", "forgotPasswordValidatorEmailFormat": "Sähköposti ei voi olla tyhjä", "forgotPasswordFormEmail": "Sähköposti", "forgotPasswordSend": "Lähettää", "forgotPasswordResendPrimary": "Ei saanut sitä?", "forgotPasswordResendSecondary": "Uudelleen lähettää!", "settingsTitle": "asetukset", "settingsResetPassword": "Nollaa salasana", "settingsResetPasswordSent": "Sähköposti on lähetetty", "settingsSignOut": "KIRJAUDU ULOS"}</t>
  </si>
  <si>
    <t>{"errorBlankField": "Non può avere un campo vuoto.", "errorInvalidName": "Il nome deve essere di 3-10 caratteri.", "errorPasswordRequirements": "La password deve essere di 8-16 caratteri e un numero / simbolo.", "errorInvalidPassword": "La tua password è troppo debole.", "errorInvalidEmail": "Inserisci una email valida.", "errorWrongPassword": "L'utente non esiste o la password è sbagliata.", "errorUserNotFound": "L'utente non esiste o la password è sbagliata.", "errorUserDisabled": "L'utente è stato disabilitato.", "errorEmailAlreadyExists": "L'e-mail è già in uso su un account diverso.", "errorInvalidCredential": "Inserisci una email valida.", "errorImage": "Impossibile ottenere un'immagine.", "errorShare": "Impossibile condividere.", "errorDefault": "È successo un errore indefinito.", "settingGroupAccount": "Account", "settingGroupGeneral": "Generale", "settingGroupPrivacy": "Privacy", "settingGroupHidden": "Nascosto", "settingLocale": "Lingua", "settingLocaleChinese": "Cinese", "settingLocaleEnglish": "inglese", "settingLocaleFinnish": "finlandese", "settingLocaleFrench": "francese", "settingLocaleGerman": "Tedesco", "settingLocaleItalian": "italiano", "settingLocaleJapanese": "giapponese", "settingLocalePolish": "polacco", "settingLocaleRussian": "russo", "settingLocaleSpanish": "spagnolo", "settingNotifications": "Notifiche", "settingTheme": "Tema", "settingThemeLight": "Luce", "settingThemeDark": "Buio", "settingThemeDefault": "Predefinito", "settingIsDark": "è scuro", "settingProfileURL": "Profilo URL", "mediaSelectionTitle": "Da dove vuoi una foto?", "mediaSelectionGallery": "Galleria", "mediaSelectionCamera": "Telecamera", "welcomeTitle": "Quotidiano", "welcomeSubtitle": "Preparati!", "welcomeAccountAlready": "Hai già un account?", "welcomeAccountAlreadyLogin": "ACCEDERE!", "welcomeGetStarted": "INIZIARE", "authSignIn": "ACCEDERE", "authSignUp": "ISCRIVITI", "authFormName": "Nome", "authFormEmail": "E-mail", "authFormPass": "Parola d'ordine", "authForgotPassword": "Ha dimenticato la password?", "authSwitchSignInPrimary": "Hai già un account?", "authSwitchSignUpPrimary": "Non hai un account?", "authSwitchSignInSecondary": "ACCEDERE!", "authSwitchSignUpSecondary": "ISCRIVITI!", "forgotPasswordTitle": "Hai dimenticato la password?", "forgotPasswordSubtitle": "Inserisci la tua email utente qui sotto per
Ricevi un messaggio di reimpostazione della password.", "forgotPasswordValidatorEmailFormat": "L'e-mail non può essere vuota", "forgotPasswordFormEmail": "E-mail", "forgotPasswordSend": "Spedire", "forgotPasswordResendPrimary": "Non ho capito?", "forgotPasswordResendSecondary": "Resenda!", "settingsTitle": "Impostazioni", "settingsResetPassword": "Resetta la password", "settingsResetPasswordSent": "L'email è stata inviata", "settingsSignOut": "DISCONNESSIONE"}</t>
  </si>
  <si>
    <t>{"errorBlankField": "不能有一个空白字段。", "errorInvalidName": "名称必须是3-10个字符。", "errorPasswordRequirements": "密码必须为8-16个字符和数字/符号。", "errorInvalidPassword": "你的密码太简单了。", "errorInvalidEmail": "请输入有效电子邮件。", "errorWrongPassword": "用户不存在或密码错误。", "errorUserNotFound": "用户不存在或密码错误。", "errorUserDisabled": "用户已被禁用。", "errorEmailAlreadyExists": "电子邮件已在不同的帐户中使用。", "errorInvalidCredential": "请输入有效电子邮件。", "errorImage": "无法获得图像。", "errorShare": "未能分享。", "errorDefault": "发生了未定义的错误。", "settingGroupAccount": "帐户", "settingGroupGeneral": "一般的", "settingGroupPrivacy": "隐私", "settingGroupHidden": "隐", "settingLocale": "语", "settingLocaleChinese": "中国人", "settingLocaleEnglish": "英语", "settingLocaleFinnish": "芬兰", "settingLocaleFrench": "法语", "settingLocaleGerman": "德语", "settingLocaleItalian": "意大利人", "settingLocaleJapanese": "日本人", "settingLocalePolish": "抛光", "settingLocaleRussian": "俄语", "settingLocaleSpanish": "西班牙语", "settingNotifications": "通知", "settingTheme": "主题", "settingThemeLight": "光", "settingThemeDark": "黑暗的", "settingThemeDefault": "默认", "settingIsDark": "isdark.", "settingProfileURL": "个人资料网址", "mediaSelectionTitle": "你想要一张照片吗？", "mediaSelectionGallery": "画廊", "mediaSelectionCamera": "相机", "welcomeTitle": "日常", "welcomeSubtitle": "做好准备！", "welcomeAccountAlready": "已经有一个帐户？", "welcomeAccountAlreadyLogin": "登录！", "welcomeGetStarted": "开始", "authSignIn": "登录", "authSignUp": "报名", "authFormName": "名称", "authFormEmail": "电子邮件", "authFormPass": "密码", "authForgotPassword": "忘记密码？", "authSwitchSignInPrimary": "已经有一个帐户？", "authSwitchSignUpPrimary": "没有帐户？", "authSwitchSignInSecondary": "登录！", "authSwitchSignUpSecondary": "报名！", "forgotPasswordTitle": "忘记密码了吗？", "forgotPasswordSubtitle": "输入下面的用户电子邮件
收到密码重置消息。", "forgotPasswordValidatorEmailFormat": "电子邮件不能为空", "forgotPasswordFormEmail": "电子邮件", "forgotPasswordSend": "发送", "forgotPasswordResendPrimary": "没有得到它？", "forgotPasswordResendSecondary": "重发！", "settingsTitle": "设置", "settingsResetPassword": "重设密码", "settingsResetPasswordSent": "邮件已发送", "settingsSignOut": "登出"}</t>
  </si>
  <si>
    <t>{"errorBlankField": "空白のフィールドを持つことはできません。", "errorInvalidName": "名前は3~10文字でなければなりません。", "errorPasswordRequirements": "パスワードは8-16文字と番号/記号でなければなりません。", "errorInvalidPassword": "あなたのパスワードは安全度が低いです。", "errorInvalidEmail": "正しいメールアドレスを入力してください。", "errorWrongPassword": "ユーザーが存在しないかパスワードが間違っています。", "errorUserNotFound": "ユーザーが存在しないかパスワードが間違っています。", "errorUserDisabled": "ユーザーが無効になっています。", "errorEmailAlreadyExists": "電子メールはすでに異なるアカウントで使用されています。", "errorInvalidCredential": "正しいメールアドレスを入力してください。", "errorImage": "画像を取得できませんでした。", "errorShare": "共有に失敗しました。", "errorDefault": "未定義のエラーが発生しました。", "settingGroupAccount": "アカウント", "settingGroupGeneral": "全般的", "settingGroupPrivacy": "プライバシー", "settingGroupHidden": "隠れた", "settingLocale": "言語", "settingLocaleChinese": "中国語", "settingLocaleEnglish": "英語", "settingLocaleFinnish": "フィンランド語", "settingLocaleFrench": "フランス語", "settingLocaleGerman": "ドイツ人", "settingLocaleItalian": "イタリア語", "settingLocaleJapanese": "日本", "settingLocalePolish": "研磨", "settingLocaleRussian": "ロシア", "settingLocaleSpanish": "スペイン語", "settingNotifications": "通知", "settingTheme": "テーマ", "settingThemeLight": "光", "settingThemeDark": "闇", "settingThemeDefault": "ディフォルト", "settingIsDark": "は暗い", "settingProfileURL": "プロフィールURL", "mediaSelectionTitle": "あなたはどこから写真を望みますか？", "mediaSelectionGallery": "ギャラリー", "mediaSelectionCamera": "カメラ", "welcomeTitle": "毎日", "welcomeSubtitle": "準備をしなさい！", "welcomeAccountAlready": "すでにアカウントをお持ちですか？", "welcomeAccountAlreadyLogin": "ログインする！", "welcomeGetStarted": "始まりました", "authSignIn": "ログインする", "authSignUp": "サインアップ", "authFormName": "名前", "authFormEmail": "Eメール", "authFormPass": "パスワード", "authForgotPassword": "パスワードをお忘れですか？", "authSwitchSignInPrimary": "すでにアカウントをお持ちですか？", "authSwitchSignUpPrimary": "アカウントを持っていませんか？", "authSwitchSignInSecondary": "ログインする！", "authSwitchSignUpSecondary": "サインアップ！", "forgotPasswordTitle": "パスワードをお忘れですか？", "forgotPasswordSubtitle": "下のユーザー - 電子メールを入力してください
パスワードリセットメッセージを受信します。", "forgotPasswordValidatorEmailFormat": "電子メールは空にすることはできません", "forgotPasswordFormEmail": "Eメール", "forgotPasswordSend": "送信", "forgotPasswordResendPrimary": "手に入れなかった？", "forgotPasswordResendSecondary": "res！", "settingsTitle": "設定", "settingsResetPassword": "パスワードを再設定する", "settingsResetPasswordSent": "メールが送信されました", "settingsSignOut": "サインアウト"}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</si>
</sst>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b/>
      <color rgb="FF333333"/>
      <name val="Menl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2" numFmtId="0" xfId="0" applyFill="1" applyFont="1"/>
    <xf borderId="0" fillId="0" fontId="1" numFmtId="0" xfId="0" applyAlignment="1" applyFont="1">
      <alignment readingOrder="0"/>
    </xf>
    <xf borderId="0" fillId="3" fontId="1" numFmtId="0" xfId="0" applyFont="1"/>
    <xf borderId="0" fillId="5" fontId="3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2.57"/>
    <col customWidth="1" min="2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>
      <c r="A2" s="3" t="s">
        <v>11</v>
      </c>
      <c r="B2" s="4" t="s">
        <v>12</v>
      </c>
      <c r="C2" s="4" t="str">
        <f>IFERROR(__xludf.DUMMYFUNCTION("GOOGLETRANSLATE(B2, ""en"", ""es"")"),"No puedo tener un campo en blanco.")</f>
        <v>No puedo tener un campo en blanco.</v>
      </c>
      <c r="D2" s="4" t="str">
        <f>IFERROR(__xludf.DUMMYFUNCTION("GOOGLETRANSLATE(B2, ""en"", ""fr"")"),"Ne peut pas avoir un champ vide.")</f>
        <v>Ne peut pas avoir un champ vide.</v>
      </c>
      <c r="E2" s="4" t="str">
        <f>IFERROR(__xludf.DUMMYFUNCTION("GOOGLETRANSLATE(B2, ""en"", ""de"")"),"Ich kann kein leeres Feld haben.")</f>
        <v>Ich kann kein leeres Feld haben.</v>
      </c>
      <c r="F2" s="5" t="str">
        <f>IFERROR(__xludf.DUMMYFUNCTION("GOOGLETRANSLATE(B2, ""en"", ""pl"")"),"Nie mogę mieć pustego pola.")</f>
        <v>Nie mogę mieć pustego pola.</v>
      </c>
      <c r="G2" s="4" t="str">
        <f>IFERROR(__xludf.DUMMYFUNCTION("GOOGLETRANSLATE(B2, ""en"", ""ru"")"),"Не может иметь пустое поле.")</f>
        <v>Не может иметь пустое поле.</v>
      </c>
      <c r="H2" s="5" t="str">
        <f>IFERROR(__xludf.DUMMYFUNCTION("GOOGLETRANSLATE(B2, ""en"", ""fi"")"),"Ei voi olla tyhjä kenttä.")</f>
        <v>Ei voi olla tyhjä kenttä.</v>
      </c>
      <c r="I2" s="5" t="str">
        <f>IFERROR(__xludf.DUMMYFUNCTION("GOOGLETRANSLATE(B2, ""en"", ""it"")"),"Non può avere un campo vuoto.")</f>
        <v>Non può avere un campo vuoto.</v>
      </c>
      <c r="J2" s="4" t="str">
        <f>IFERROR(__xludf.DUMMYFUNCTION("GOOGLETRANSLATE(B2, ""en"", ""zh"")"),"不能有一个空白字段。")</f>
        <v>不能有一个空白字段。</v>
      </c>
      <c r="K2" s="5" t="str">
        <f>IFERROR(__xludf.DUMMYFUNCTION("GOOGLETRANSLATE(B2, ""en"", ""ja"")"),"空白のフィールドを持つことはできません。")</f>
        <v>空白のフィールドを持つことはできません。</v>
      </c>
    </row>
    <row r="3">
      <c r="A3" s="3" t="s">
        <v>13</v>
      </c>
      <c r="B3" s="4" t="s">
        <v>14</v>
      </c>
      <c r="C3" s="4" t="str">
        <f>IFERROR(__xludf.DUMMYFUNCTION("GOOGLETRANSLATE(B3, ""en"", ""es"")"),"El nombre debe tener 3-10 caracteres.")</f>
        <v>El nombre debe tener 3-10 caracteres.</v>
      </c>
      <c r="D3" s="4" t="str">
        <f>IFERROR(__xludf.DUMMYFUNCTION("GOOGLETRANSLATE(B3, ""en"", ""fr"")"),"Le nom doit être de 3 à 10 caractères.")</f>
        <v>Le nom doit être de 3 à 10 caractères.</v>
      </c>
      <c r="E3" s="4" t="str">
        <f>IFERROR(__xludf.DUMMYFUNCTION("GOOGLETRANSLATE(B3, ""en"", ""de"")"),"Der Name muss 3-10 Zeichen sein.")</f>
        <v>Der Name muss 3-10 Zeichen sein.</v>
      </c>
      <c r="F3" s="5" t="str">
        <f>IFERROR(__xludf.DUMMYFUNCTION("GOOGLETRANSLATE(B3, ""en"", ""pl"")"),"Nazwa musi wynosić 3-10 znaków.")</f>
        <v>Nazwa musi wynosić 3-10 znaków.</v>
      </c>
      <c r="G3" s="4" t="str">
        <f>IFERROR(__xludf.DUMMYFUNCTION("GOOGLETRANSLATE(B3, ""en"", ""ru"")"),"Имя должно быть 3-10 символов.")</f>
        <v>Имя должно быть 3-10 символов.</v>
      </c>
      <c r="H3" s="5" t="str">
        <f>IFERROR(__xludf.DUMMYFUNCTION("GOOGLETRANSLATE(B3, ""en"", ""fi"")"),"Nimen on oltava 3-10 merkkiä.")</f>
        <v>Nimen on oltava 3-10 merkkiä.</v>
      </c>
      <c r="I3" s="5" t="str">
        <f>IFERROR(__xludf.DUMMYFUNCTION("GOOGLETRANSLATE(B3, ""en"", ""it"")"),"Il nome deve essere di 3-10 caratteri.")</f>
        <v>Il nome deve essere di 3-10 caratteri.</v>
      </c>
      <c r="J3" s="4" t="str">
        <f>IFERROR(__xludf.DUMMYFUNCTION("GOOGLETRANSLATE(B3, ""en"", ""zh"")"),"名称必须是3-10个字符。")</f>
        <v>名称必须是3-10个字符。</v>
      </c>
      <c r="K3" s="5" t="str">
        <f>IFERROR(__xludf.DUMMYFUNCTION("GOOGLETRANSLATE(B3, ""en"", ""ja"")"),"名前は3~10文字でなければなりません。")</f>
        <v>名前は3~10文字でなければなりません。</v>
      </c>
    </row>
    <row r="4">
      <c r="A4" s="3" t="s">
        <v>15</v>
      </c>
      <c r="B4" s="4" t="s">
        <v>16</v>
      </c>
      <c r="C4" s="4" t="str">
        <f>IFERROR(__xludf.DUMMYFUNCTION("GOOGLETRANSLATE(B4, ""en"", ""es"")"),"La contraseña debe tener 8-16 caracteres y un número / símbolo.")</f>
        <v>La contraseña debe tener 8-16 caracteres y un número / símbolo.</v>
      </c>
      <c r="D4" s="4" t="str">
        <f>IFERROR(__xludf.DUMMYFUNCTION("GOOGLETRANSLATE(B4, ""en"", ""fr"")"),"Le mot de passe doit comporter 8-16 caractères et un numéro / symbole.")</f>
        <v>Le mot de passe doit comporter 8-16 caractères et un numéro / symbole.</v>
      </c>
      <c r="E4" s="4" t="str">
        <f>IFERROR(__xludf.DUMMYFUNCTION("GOOGLETRANSLATE(B4, ""en"", ""de"")"),"Das Passwort muss 8-16 Zeichen und ein Nummer / Symbol sein.")</f>
        <v>Das Passwort muss 8-16 Zeichen und ein Nummer / Symbol sein.</v>
      </c>
      <c r="F4" s="5" t="str">
        <f>IFERROR(__xludf.DUMMYFUNCTION("GOOGLETRANSLATE(B4, ""en"", ""pl"")"),"Hasło musi wynosić 8-16 znaków i numer / symbol.")</f>
        <v>Hasło musi wynosić 8-16 znaków i numer / symbol.</v>
      </c>
      <c r="G4" s="4" t="str">
        <f>IFERROR(__xludf.DUMMYFUNCTION("GOOGLETRANSLATE(B4, ""en"", ""ru"")"),"Пароль должен быть 8-16 символов и число / символ.")</f>
        <v>Пароль должен быть 8-16 символов и число / символ.</v>
      </c>
      <c r="H4" s="5" t="str">
        <f>IFERROR(__xludf.DUMMYFUNCTION("GOOGLETRANSLATE(B4, ""en"", ""fi"")"),"Salasanan on oltava 8-16 merkkiä ja numero / symboli.")</f>
        <v>Salasanan on oltava 8-16 merkkiä ja numero / symboli.</v>
      </c>
      <c r="I4" s="5" t="str">
        <f>IFERROR(__xludf.DUMMYFUNCTION("GOOGLETRANSLATE(B4, ""en"", ""it"")"),"La password deve essere di 8-16 caratteri e un numero / simbolo.")</f>
        <v>La password deve essere di 8-16 caratteri e un numero / simbolo.</v>
      </c>
      <c r="J4" s="4" t="str">
        <f>IFERROR(__xludf.DUMMYFUNCTION("GOOGLETRANSLATE(B4, ""en"", ""zh"")"),"密码必须为8-16个字符和数字/符号。")</f>
        <v>密码必须为8-16个字符和数字/符号。</v>
      </c>
      <c r="K4" s="5" t="str">
        <f>IFERROR(__xludf.DUMMYFUNCTION("GOOGLETRANSLATE(B4, ""en"", ""ja"")"),"パスワードは8-16文字と番号/記号でなければなりません。")</f>
        <v>パスワードは8-16文字と番号/記号でなければなりません。</v>
      </c>
    </row>
    <row r="5">
      <c r="A5" s="3" t="s">
        <v>17</v>
      </c>
      <c r="B5" s="4" t="s">
        <v>18</v>
      </c>
      <c r="C5" s="4" t="str">
        <f>IFERROR(__xludf.DUMMYFUNCTION("GOOGLETRANSLATE(B5, ""en"", ""es"")"),"Tu contraseña es muy débil.")</f>
        <v>Tu contraseña es muy débil.</v>
      </c>
      <c r="D5" s="4" t="str">
        <f>IFERROR(__xludf.DUMMYFUNCTION("GOOGLETRANSLATE(B5, ""en"", ""fr"")"),"Votre mot de passe est trop faible.")</f>
        <v>Votre mot de passe est trop faible.</v>
      </c>
      <c r="E5" s="4" t="str">
        <f>IFERROR(__xludf.DUMMYFUNCTION("GOOGLETRANSLATE(B5, ""en"", ""de"")"),"Ihr Passwort ist zu schwach.")</f>
        <v>Ihr Passwort ist zu schwach.</v>
      </c>
      <c r="F5" s="5" t="str">
        <f>IFERROR(__xludf.DUMMYFUNCTION("GOOGLETRANSLATE(B5, ""en"", ""pl"")"),"Twoje hasło jest za słabe.")</f>
        <v>Twoje hasło jest za słabe.</v>
      </c>
      <c r="G5" s="4" t="str">
        <f>IFERROR(__xludf.DUMMYFUNCTION("GOOGLETRANSLATE(B5, ""en"", ""ru"")"),"Ваш пароль слишком слабый.")</f>
        <v>Ваш пароль слишком слабый.</v>
      </c>
      <c r="H5" s="5" t="str">
        <f>IFERROR(__xludf.DUMMYFUNCTION("GOOGLETRANSLATE(B5, ""en"", ""fi"")"),"Salasanasi on liian heikko.")</f>
        <v>Salasanasi on liian heikko.</v>
      </c>
      <c r="I5" s="5" t="str">
        <f>IFERROR(__xludf.DUMMYFUNCTION("GOOGLETRANSLATE(B5, ""en"", ""it"")"),"La tua password è troppo debole.")</f>
        <v>La tua password è troppo debole.</v>
      </c>
      <c r="J5" s="4" t="str">
        <f>IFERROR(__xludf.DUMMYFUNCTION("GOOGLETRANSLATE(B5, ""en"", ""zh"")"),"你的密码太简单了。")</f>
        <v>你的密码太简单了。</v>
      </c>
      <c r="K5" s="5" t="str">
        <f>IFERROR(__xludf.DUMMYFUNCTION("GOOGLETRANSLATE(B5, ""en"", ""ja"")"),"あなたのパスワードは安全度が低いです。")</f>
        <v>あなたのパスワードは安全度が低いです。</v>
      </c>
    </row>
    <row r="6">
      <c r="A6" s="3" t="s">
        <v>19</v>
      </c>
      <c r="B6" s="4" t="s">
        <v>20</v>
      </c>
      <c r="C6" s="4" t="str">
        <f>IFERROR(__xludf.DUMMYFUNCTION("GOOGLETRANSLATE(B6, ""en"", ""es"")"),"Por favor introduzca una dirección de correo electrónico válida.")</f>
        <v>Por favor introduzca una dirección de correo electrónico válida.</v>
      </c>
      <c r="D6" s="4" t="str">
        <f>IFERROR(__xludf.DUMMYFUNCTION("GOOGLETRANSLATE(B6, ""en"", ""fr"")"),"Veuillez entrer un email valide.")</f>
        <v>Veuillez entrer un email valide.</v>
      </c>
      <c r="E6" s="4" t="str">
        <f>IFERROR(__xludf.DUMMYFUNCTION("GOOGLETRANSLATE(B6, ""en"", ""de"")"),"Bitte geben Sie eine gültige Email-Adresse ein.")</f>
        <v>Bitte geben Sie eine gültige Email-Adresse ein.</v>
      </c>
      <c r="F6" s="5" t="str">
        <f>IFERROR(__xludf.DUMMYFUNCTION("GOOGLETRANSLATE(B6, ""en"", ""pl"")"),"Proszę wpisać prawidłowy email.")</f>
        <v>Proszę wpisać prawidłowy email.</v>
      </c>
      <c r="G6" s="4" t="str">
        <f>IFERROR(__xludf.DUMMYFUNCTION("GOOGLETRANSLATE(B6,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6" s="5" t="str">
        <f>IFERROR(__xludf.DUMMYFUNCTION("GOOGLETRANSLATE(B6, ""en"", ""fi"")"),"Anna kelvollinen sähköposti.")</f>
        <v>Anna kelvollinen sähköposti.</v>
      </c>
      <c r="I6" s="5" t="str">
        <f>IFERROR(__xludf.DUMMYFUNCTION("GOOGLETRANSLATE(B6, ""en"", ""it"")"),"Inserisci una email valida.")</f>
        <v>Inserisci una email valida.</v>
      </c>
      <c r="J6" s="4" t="str">
        <f>IFERROR(__xludf.DUMMYFUNCTION("GOOGLETRANSLATE(B6, ""en"", ""zh"")"),"请输入有效电子邮件。")</f>
        <v>请输入有效电子邮件。</v>
      </c>
      <c r="K6" s="5" t="str">
        <f>IFERROR(__xludf.DUMMYFUNCTION("GOOGLETRANSLATE(B6, ""en"", ""ja"")"),"正しいメールアドレスを入力してください。")</f>
        <v>正しいメールアドレスを入力してください。</v>
      </c>
    </row>
    <row r="7">
      <c r="A7" s="3" t="s">
        <v>21</v>
      </c>
      <c r="B7" s="4" t="s">
        <v>22</v>
      </c>
      <c r="C7" s="4" t="str">
        <f>IFERROR(__xludf.DUMMYFUNCTION("GOOGLETRANSLATE(B7, ""en"", ""es"")"),"El usuario no existe o la contraseña es incorrecta.")</f>
        <v>El usuario no existe o la contraseña es incorrecta.</v>
      </c>
      <c r="D7" s="4" t="str">
        <f>IFERROR(__xludf.DUMMYFUNCTION("GOOGLETRANSLATE(B7, ""en"", ""fr"")"),"L'utilisateur n'existe pas ou le mot de passe est faux.")</f>
        <v>L'utilisateur n'existe pas ou le mot de passe est faux.</v>
      </c>
      <c r="E7" s="4" t="str">
        <f>IFERROR(__xludf.DUMMYFUNCTION("GOOGLETRANSLATE(B7, ""en"", ""de"")"),"Der Benutzer ist nicht vorhanden, oder das Passwort ist falsch.")</f>
        <v>Der Benutzer ist nicht vorhanden, oder das Passwort ist falsch.</v>
      </c>
      <c r="F7" s="5" t="str">
        <f>IFERROR(__xludf.DUMMYFUNCTION("GOOGLETRANSLATE(B7, ""en"", ""pl"")"),"Użytkownik nie istnieje, czy hasło jest nieprawidłowe.")</f>
        <v>Użytkownik nie istnieje, czy hasło jest nieprawidłowe.</v>
      </c>
      <c r="G7" s="4" t="str">
        <f>IFERROR(__xludf.DUMMYFUNCTION("GOOGLETRANSLATE(B7, ""en"", ""ru"")"),"Пользователь не существует или пароль не прав.")</f>
        <v>Пользователь не существует или пароль не прав.</v>
      </c>
      <c r="H7" s="5" t="str">
        <f>IFERROR(__xludf.DUMMYFUNCTION("GOOGLETRANSLATE(B7, ""en"", ""fi"")"),"Käyttäjä ei ole olemassa tai salasana on väärä.")</f>
        <v>Käyttäjä ei ole olemassa tai salasana on väärä.</v>
      </c>
      <c r="I7" s="5" t="str">
        <f>IFERROR(__xludf.DUMMYFUNCTION("GOOGLETRANSLATE(B7, ""en"", ""it"")"),"L'utente non esiste o la password è sbagliata.")</f>
        <v>L'utente non esiste o la password è sbagliata.</v>
      </c>
      <c r="J7" s="4" t="str">
        <f>IFERROR(__xludf.DUMMYFUNCTION("GOOGLETRANSLATE(B7, ""en"", ""zh"")"),"用户不存在或密码错误。")</f>
        <v>用户不存在或密码错误。</v>
      </c>
      <c r="K7" s="5" t="str">
        <f>IFERROR(__xludf.DUMMYFUNCTION("GOOGLETRANSLATE(B7, ""en"", ""ja"")"),"ユーザーが存在しないかパスワードが間違っています。")</f>
        <v>ユーザーが存在しないかパスワードが間違っています。</v>
      </c>
    </row>
    <row r="8">
      <c r="A8" s="3" t="s">
        <v>23</v>
      </c>
      <c r="B8" s="4" t="s">
        <v>22</v>
      </c>
      <c r="C8" s="4" t="str">
        <f>IFERROR(__xludf.DUMMYFUNCTION("GOOGLETRANSLATE(B8, ""en"", ""es"")"),"El usuario no existe o la contraseña es incorrecta.")</f>
        <v>El usuario no existe o la contraseña es incorrecta.</v>
      </c>
      <c r="D8" s="4" t="str">
        <f>IFERROR(__xludf.DUMMYFUNCTION("GOOGLETRANSLATE(B8, ""en"", ""fr"")"),"L'utilisateur n'existe pas ou le mot de passe est faux.")</f>
        <v>L'utilisateur n'existe pas ou le mot de passe est faux.</v>
      </c>
      <c r="E8" s="4" t="str">
        <f>IFERROR(__xludf.DUMMYFUNCTION("GOOGLETRANSLATE(B8, ""en"", ""de"")"),"Der Benutzer ist nicht vorhanden, oder das Passwort ist falsch.")</f>
        <v>Der Benutzer ist nicht vorhanden, oder das Passwort ist falsch.</v>
      </c>
      <c r="F8" s="5" t="str">
        <f>IFERROR(__xludf.DUMMYFUNCTION("GOOGLETRANSLATE(B8, ""en"", ""pl"")"),"Użytkownik nie istnieje, czy hasło jest nieprawidłowe.")</f>
        <v>Użytkownik nie istnieje, czy hasło jest nieprawidłowe.</v>
      </c>
      <c r="G8" s="4" t="str">
        <f>IFERROR(__xludf.DUMMYFUNCTION("GOOGLETRANSLATE(B8, ""en"", ""ru"")"),"Пользователь не существует или пароль не прав.")</f>
        <v>Пользователь не существует или пароль не прав.</v>
      </c>
      <c r="H8" s="5" t="str">
        <f>IFERROR(__xludf.DUMMYFUNCTION("GOOGLETRANSLATE(B8, ""en"", ""fi"")"),"Käyttäjä ei ole olemassa tai salasana on väärä.")</f>
        <v>Käyttäjä ei ole olemassa tai salasana on väärä.</v>
      </c>
      <c r="I8" s="5" t="str">
        <f>IFERROR(__xludf.DUMMYFUNCTION("GOOGLETRANSLATE(B8, ""en"", ""it"")"),"L'utente non esiste o la password è sbagliata.")</f>
        <v>L'utente non esiste o la password è sbagliata.</v>
      </c>
      <c r="J8" s="4" t="str">
        <f>IFERROR(__xludf.DUMMYFUNCTION("GOOGLETRANSLATE(B8, ""en"", ""zh"")"),"用户不存在或密码错误。")</f>
        <v>用户不存在或密码错误。</v>
      </c>
      <c r="K8" s="5" t="str">
        <f>IFERROR(__xludf.DUMMYFUNCTION("GOOGLETRANSLATE(B8, ""en"", ""ja"")"),"ユーザーが存在しないかパスワードが間違っています。")</f>
        <v>ユーザーが存在しないかパスワードが間違っています。</v>
      </c>
    </row>
    <row r="9">
      <c r="A9" s="3" t="s">
        <v>24</v>
      </c>
      <c r="B9" s="4" t="s">
        <v>25</v>
      </c>
      <c r="C9" s="4" t="str">
        <f>IFERROR(__xludf.DUMMYFUNCTION("GOOGLETRANSLATE(B9, ""en"", ""es"")"),"El usuario ha sido deshabilitado.")</f>
        <v>El usuario ha sido deshabilitado.</v>
      </c>
      <c r="D9" s="4" t="str">
        <f>IFERROR(__xludf.DUMMYFUNCTION("GOOGLETRANSLATE(B9, ""en"", ""fr"")"),"L'utilisateur a été désactivé.")</f>
        <v>L'utilisateur a été désactivé.</v>
      </c>
      <c r="E9" s="4" t="str">
        <f>IFERROR(__xludf.DUMMYFUNCTION("GOOGLETRANSLATE(B9, ""en"", ""de"")"),"Benutzer wurde deaktiviert.")</f>
        <v>Benutzer wurde deaktiviert.</v>
      </c>
      <c r="F9" s="5" t="str">
        <f>IFERROR(__xludf.DUMMYFUNCTION("GOOGLETRANSLATE(B9, ""en"", ""pl"")"),"Użytkownik został wyłączony.")</f>
        <v>Użytkownik został wyłączony.</v>
      </c>
      <c r="G9" s="4" t="str">
        <f>IFERROR(__xludf.DUMMYFUNCTION("GOOGLETRANSLATE(B9, ""en"", ""ru"")"),"Пользователь был отключен.")</f>
        <v>Пользователь был отключен.</v>
      </c>
      <c r="H9" s="5" t="str">
        <f>IFERROR(__xludf.DUMMYFUNCTION("GOOGLETRANSLATE(B9, ""en"", ""fi"")"),"Käyttäjä on poistettu käytöstä.")</f>
        <v>Käyttäjä on poistettu käytöstä.</v>
      </c>
      <c r="I9" s="5" t="str">
        <f>IFERROR(__xludf.DUMMYFUNCTION("GOOGLETRANSLATE(B9, ""en"", ""it"")"),"L'utente è stato disabilitato.")</f>
        <v>L'utente è stato disabilitato.</v>
      </c>
      <c r="J9" s="4" t="str">
        <f>IFERROR(__xludf.DUMMYFUNCTION("GOOGLETRANSLATE(B9, ""en"", ""zh"")"),"用户已被禁用。")</f>
        <v>用户已被禁用。</v>
      </c>
      <c r="K9" s="5" t="str">
        <f>IFERROR(__xludf.DUMMYFUNCTION("GOOGLETRANSLATE(B9, ""en"", ""ja"")"),"ユーザーが無効になっています。")</f>
        <v>ユーザーが無効になっています。</v>
      </c>
    </row>
    <row r="10">
      <c r="A10" s="3" t="s">
        <v>26</v>
      </c>
      <c r="B10" s="4" t="s">
        <v>27</v>
      </c>
      <c r="C10" s="4" t="str">
        <f>IFERROR(__xludf.DUMMYFUNCTION("GOOGLETRANSLATE(B10, ""en"", ""es"")"),"El correo electrónico ya está en uso en una cuenta diferente.")</f>
        <v>El correo electrónico ya está en uso en una cuenta diferente.</v>
      </c>
      <c r="D10" s="4" t="str">
        <f>IFERROR(__xludf.DUMMYFUNCTION("GOOGLETRANSLATE(B10, ""en"", ""fr"")"),"Le courrier électronique est déjà utilisé sur un compte différent.")</f>
        <v>Le courrier électronique est déjà utilisé sur un compte différent.</v>
      </c>
      <c r="E10" s="4" t="str">
        <f>IFERROR(__xludf.DUMMYFUNCTION("GOOGLETRANSLATE(B10, ""en"", ""de"")"),"E-Mail ist bereits auf einem anderen Konto verwendet.")</f>
        <v>E-Mail ist bereits auf einem anderen Konto verwendet.</v>
      </c>
      <c r="F10" s="5" t="str">
        <f>IFERROR(__xludf.DUMMYFUNCTION("GOOGLETRANSLATE(B10, ""en"", ""pl"")"),"E-mail jest już używany na różnych kontach.")</f>
        <v>E-mail jest już używany na różnych kontach.</v>
      </c>
      <c r="G10" s="4" t="str">
        <f>IFERROR(__xludf.DUMMYFUNCTION("GOOGLETRANSLATE(B10, ""en"", ""ru"")"),"Электронная почта уже используется на другой учетной записи.")</f>
        <v>Электронная почта уже используется на другой учетной записи.</v>
      </c>
      <c r="H10" s="5" t="str">
        <f>IFERROR(__xludf.DUMMYFUNCTION("GOOGLETRANSLATE(B10, ""en"", ""fi"")"),"Sähköposti on jo käytössä eri tilillä.")</f>
        <v>Sähköposti on jo käytössä eri tilillä.</v>
      </c>
      <c r="I10" s="5" t="str">
        <f>IFERROR(__xludf.DUMMYFUNCTION("GOOGLETRANSLATE(B10, ""en"", ""it"")"),"L'e-mail è già in uso su un account diverso.")</f>
        <v>L'e-mail è già in uso su un account diverso.</v>
      </c>
      <c r="J10" s="4" t="str">
        <f>IFERROR(__xludf.DUMMYFUNCTION("GOOGLETRANSLATE(B10, ""en"", ""zh"")"),"电子邮件已在不同的帐户中使用。")</f>
        <v>电子邮件已在不同的帐户中使用。</v>
      </c>
      <c r="K10" s="5" t="str">
        <f>IFERROR(__xludf.DUMMYFUNCTION("GOOGLETRANSLATE(B10, ""en"", ""ja"")"),"電子メールはすでに異なるアカウントで使用されています。")</f>
        <v>電子メールはすでに異なるアカウントで使用されています。</v>
      </c>
    </row>
    <row r="11">
      <c r="A11" s="3" t="s">
        <v>28</v>
      </c>
      <c r="B11" s="4" t="s">
        <v>20</v>
      </c>
      <c r="C11" s="4" t="str">
        <f>IFERROR(__xludf.DUMMYFUNCTION("GOOGLETRANSLATE(B11, ""en"", ""es"")"),"Por favor introduzca una dirección de correo electrónico válida.")</f>
        <v>Por favor introduzca una dirección de correo electrónico válida.</v>
      </c>
      <c r="D11" s="4" t="str">
        <f>IFERROR(__xludf.DUMMYFUNCTION("GOOGLETRANSLATE(B11, ""en"", ""fr"")"),"Veuillez entrer un email valide.")</f>
        <v>Veuillez entrer un email valide.</v>
      </c>
      <c r="E11" s="4" t="str">
        <f>IFERROR(__xludf.DUMMYFUNCTION("GOOGLETRANSLATE(B11, ""en"", ""de"")"),"Bitte geben Sie eine gültige Email-Adresse ein.")</f>
        <v>Bitte geben Sie eine gültige Email-Adresse ein.</v>
      </c>
      <c r="F11" s="5" t="str">
        <f>IFERROR(__xludf.DUMMYFUNCTION("GOOGLETRANSLATE(B11, ""en"", ""pl"")"),"Proszę wpisać prawidłowy email.")</f>
        <v>Proszę wpisać prawidłowy email.</v>
      </c>
      <c r="G11" s="4" t="str">
        <f>IFERROR(__xludf.DUMMYFUNCTION("GOOGLETRANSLATE(B11,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11" s="5" t="str">
        <f>IFERROR(__xludf.DUMMYFUNCTION("GOOGLETRANSLATE(B11, ""en"", ""fi"")"),"Anna kelvollinen sähköposti.")</f>
        <v>Anna kelvollinen sähköposti.</v>
      </c>
      <c r="I11" s="5" t="str">
        <f>IFERROR(__xludf.DUMMYFUNCTION("GOOGLETRANSLATE(B11, ""en"", ""it"")"),"Inserisci una email valida.")</f>
        <v>Inserisci una email valida.</v>
      </c>
      <c r="J11" s="4" t="str">
        <f>IFERROR(__xludf.DUMMYFUNCTION("GOOGLETRANSLATE(B11, ""en"", ""zh"")"),"请输入有效电子邮件。")</f>
        <v>请输入有效电子邮件。</v>
      </c>
      <c r="K11" s="5" t="str">
        <f>IFERROR(__xludf.DUMMYFUNCTION("GOOGLETRANSLATE(B11, ""en"", ""ja"")"),"正しいメールアドレスを入力してください。")</f>
        <v>正しいメールアドレスを入力してください。</v>
      </c>
    </row>
    <row r="12">
      <c r="A12" s="3" t="s">
        <v>29</v>
      </c>
      <c r="B12" s="4" t="s">
        <v>30</v>
      </c>
      <c r="C12" s="4" t="str">
        <f>IFERROR(__xludf.DUMMYFUNCTION("GOOGLETRANSLATE(B12, ""en"", ""es"")"),"Error al obtener la imagen.")</f>
        <v>Error al obtener la imagen.</v>
      </c>
      <c r="D12" s="4" t="str">
        <f>IFERROR(__xludf.DUMMYFUNCTION("GOOGLETRANSLATE(B12, ""en"", ""fr"")"),"Impossible d'obtenir une image.")</f>
        <v>Impossible d'obtenir une image.</v>
      </c>
      <c r="E12" s="4" t="str">
        <f>IFERROR(__xludf.DUMMYFUNCTION("GOOGLETRANSLATE(B12, ""en"", ""de"")"),"Image konnte nicht abgerufen werden.")</f>
        <v>Image konnte nicht abgerufen werden.</v>
      </c>
      <c r="F12" s="5" t="str">
        <f>IFERROR(__xludf.DUMMYFUNCTION("GOOGLETRANSLATE(B12, ""en"", ""pl"")"),"Nie udało się uzyskać obrazu.")</f>
        <v>Nie udało się uzyskać obrazu.</v>
      </c>
      <c r="G12" s="4" t="str">
        <f>IFERROR(__xludf.DUMMYFUNCTION("GOOGLETRANSLATE(B12, ""en"", ""ru"")"),"Не удалось получить изображение.")</f>
        <v>Не удалось получить изображение.</v>
      </c>
      <c r="H12" s="5" t="str">
        <f>IFERROR(__xludf.DUMMYFUNCTION("GOOGLETRANSLATE(B12, ""en"", ""fi"")"),"Kuvan saaminen epäonnistui.")</f>
        <v>Kuvan saaminen epäonnistui.</v>
      </c>
      <c r="I12" s="5" t="str">
        <f>IFERROR(__xludf.DUMMYFUNCTION("GOOGLETRANSLATE(B12, ""en"", ""it"")"),"Impossibile ottenere un'immagine.")</f>
        <v>Impossibile ottenere un'immagine.</v>
      </c>
      <c r="J12" s="4" t="str">
        <f>IFERROR(__xludf.DUMMYFUNCTION("GOOGLETRANSLATE(B12, ""en"", ""zh"")"),"无法获得图像。")</f>
        <v>无法获得图像。</v>
      </c>
      <c r="K12" s="5" t="str">
        <f>IFERROR(__xludf.DUMMYFUNCTION("GOOGLETRANSLATE(B12, ""en"", ""ja"")"),"画像を取得できませんでした。")</f>
        <v>画像を取得できませんでした。</v>
      </c>
    </row>
    <row r="13">
      <c r="A13" s="3" t="s">
        <v>31</v>
      </c>
      <c r="B13" s="4" t="s">
        <v>32</v>
      </c>
      <c r="C13" s="4" t="str">
        <f>IFERROR(__xludf.DUMMYFUNCTION("GOOGLETRANSLATE(B13, ""en"", ""es"")"),"Error al compartir.")</f>
        <v>Error al compartir.</v>
      </c>
      <c r="D13" s="4" t="str">
        <f>IFERROR(__xludf.DUMMYFUNCTION("GOOGLETRANSLATE(B13, ""en"", ""fr"")"),"Échoué à partager.")</f>
        <v>Échoué à partager.</v>
      </c>
      <c r="E13" s="4" t="str">
        <f>IFERROR(__xludf.DUMMYFUNCTION("GOOGLETRANSLATE(B13, ""en"", ""de"")"),"Nicht teilen.")</f>
        <v>Nicht teilen.</v>
      </c>
      <c r="F13" s="5" t="str">
        <f>IFERROR(__xludf.DUMMYFUNCTION("GOOGLETRANSLATE(B13, ""en"", ""pl"")"),"Nie udało się udostępnić.")</f>
        <v>Nie udało się udostępnić.</v>
      </c>
      <c r="G13" s="4" t="str">
        <f>IFERROR(__xludf.DUMMYFUNCTION("GOOGLETRANSLATE(B13, ""en"", ""ru"")"),"Не удалось поделиться.")</f>
        <v>Не удалось поделиться.</v>
      </c>
      <c r="H13" s="5" t="str">
        <f>IFERROR(__xludf.DUMMYFUNCTION("GOOGLETRANSLATE(B13, ""en"", ""fi"")"),"Jakaminen epäonnistui.")</f>
        <v>Jakaminen epäonnistui.</v>
      </c>
      <c r="I13" s="5" t="str">
        <f>IFERROR(__xludf.DUMMYFUNCTION("GOOGLETRANSLATE(B13, ""en"", ""it"")"),"Impossibile condividere.")</f>
        <v>Impossibile condividere.</v>
      </c>
      <c r="J13" s="4" t="str">
        <f>IFERROR(__xludf.DUMMYFUNCTION("GOOGLETRANSLATE(B13, ""en"", ""zh"")"),"未能分享。")</f>
        <v>未能分享。</v>
      </c>
      <c r="K13" s="5" t="str">
        <f>IFERROR(__xludf.DUMMYFUNCTION("GOOGLETRANSLATE(B13, ""en"", ""ja"")"),"共有に失敗しました。")</f>
        <v>共有に失敗しました。</v>
      </c>
    </row>
    <row r="14">
      <c r="A14" s="3" t="s">
        <v>33</v>
      </c>
      <c r="B14" s="4" t="s">
        <v>34</v>
      </c>
      <c r="C14" s="4" t="str">
        <f>IFERROR(__xludf.DUMMYFUNCTION("GOOGLETRANSLATE(B14, ""en"", ""es"")"),"Ocurrió un error indefinido.")</f>
        <v>Ocurrió un error indefinido.</v>
      </c>
      <c r="D14" s="4" t="str">
        <f>IFERROR(__xludf.DUMMYFUNCTION("GOOGLETRANSLATE(B14, ""en"", ""fr"")"),"Une erreur non définie s'est produite.")</f>
        <v>Une erreur non définie s'est produite.</v>
      </c>
      <c r="E14" s="4" t="str">
        <f>IFERROR(__xludf.DUMMYFUNCTION("GOOGLETRANSLATE(B14, ""en"", ""de"")"),"Ein undefinierter Fehler ist passiert.")</f>
        <v>Ein undefinierter Fehler ist passiert.</v>
      </c>
      <c r="F14" s="5" t="str">
        <f>IFERROR(__xludf.DUMMYFUNCTION("GOOGLETRANSLATE(B14, ""en"", ""pl"")"),"Zdarzyło się niezdefiniowany błąd.")</f>
        <v>Zdarzyło się niezdefiniowany błąd.</v>
      </c>
      <c r="G14" s="4" t="str">
        <f>IFERROR(__xludf.DUMMYFUNCTION("GOOGLETRANSLATE(B14, ""en"", ""ru"")"),"Произошла неопределенная ошибка.")</f>
        <v>Произошла неопределенная ошибка.</v>
      </c>
      <c r="H14" s="5" t="str">
        <f>IFERROR(__xludf.DUMMYFUNCTION("GOOGLETRANSLATE(B14, ""en"", ""fi"")"),"Määrittelemätön virhe tapahtui.")</f>
        <v>Määrittelemätön virhe tapahtui.</v>
      </c>
      <c r="I14" s="5" t="str">
        <f>IFERROR(__xludf.DUMMYFUNCTION("GOOGLETRANSLATE(B14, ""en"", ""it"")"),"È successo un errore indefinito.")</f>
        <v>È successo un errore indefinito.</v>
      </c>
      <c r="J14" s="4" t="str">
        <f>IFERROR(__xludf.DUMMYFUNCTION("GOOGLETRANSLATE(B14, ""en"", ""zh"")"),"发生了未定义的错误。")</f>
        <v>发生了未定义的错误。</v>
      </c>
      <c r="K14" s="5" t="str">
        <f>IFERROR(__xludf.DUMMYFUNCTION("GOOGLETRANSLATE(B14, ""en"", ""ja"")"),"未定義のエラーが発生しました。")</f>
        <v>未定義のエラーが発生しました。</v>
      </c>
    </row>
    <row r="15">
      <c r="A15" s="3" t="s">
        <v>35</v>
      </c>
      <c r="B15" s="6" t="s">
        <v>36</v>
      </c>
      <c r="C15" s="4" t="str">
        <f>IFERROR(__xludf.DUMMYFUNCTION("GOOGLETRANSLATE(B15, ""en"", ""es"")"),"Cuenta")</f>
        <v>Cuenta</v>
      </c>
      <c r="D15" s="4" t="str">
        <f>IFERROR(__xludf.DUMMYFUNCTION("GOOGLETRANSLATE(B15, ""en"", ""fr"")"),"Compte")</f>
        <v>Compte</v>
      </c>
      <c r="E15" s="4" t="str">
        <f>IFERROR(__xludf.DUMMYFUNCTION("GOOGLETRANSLATE(B15, ""en"", ""de"")"),"Konto")</f>
        <v>Konto</v>
      </c>
      <c r="F15" s="5" t="str">
        <f>IFERROR(__xludf.DUMMYFUNCTION("GOOGLETRANSLATE(B15, ""en"", ""pl"")"),"Rachunek")</f>
        <v>Rachunek</v>
      </c>
      <c r="G15" s="4" t="str">
        <f>IFERROR(__xludf.DUMMYFUNCTION("GOOGLETRANSLATE(B15, ""en"", ""ru"")"),"Счет")</f>
        <v>Счет</v>
      </c>
      <c r="H15" s="5" t="str">
        <f>IFERROR(__xludf.DUMMYFUNCTION("GOOGLETRANSLATE(B15, ""en"", ""fi"")"),"Tili")</f>
        <v>Tili</v>
      </c>
      <c r="I15" s="5" t="str">
        <f>IFERROR(__xludf.DUMMYFUNCTION("GOOGLETRANSLATE(B15, ""en"", ""it"")"),"Account")</f>
        <v>Account</v>
      </c>
      <c r="J15" s="4" t="str">
        <f>IFERROR(__xludf.DUMMYFUNCTION("GOOGLETRANSLATE(B15, ""en"", ""zh"")"),"帐户")</f>
        <v>帐户</v>
      </c>
      <c r="K15" s="5" t="str">
        <f>IFERROR(__xludf.DUMMYFUNCTION("GOOGLETRANSLATE(B15, ""en"", ""ja"")"),"アカウント")</f>
        <v>アカウント</v>
      </c>
    </row>
    <row r="16">
      <c r="A16" s="3" t="s">
        <v>37</v>
      </c>
      <c r="B16" s="6" t="s">
        <v>38</v>
      </c>
      <c r="C16" s="4" t="str">
        <f>IFERROR(__xludf.DUMMYFUNCTION("GOOGLETRANSLATE(B16, ""en"", ""es"")"),"General")</f>
        <v>General</v>
      </c>
      <c r="D16" s="4" t="str">
        <f>IFERROR(__xludf.DUMMYFUNCTION("GOOGLETRANSLATE(B16, ""en"", ""fr"")"),"Général")</f>
        <v>Général</v>
      </c>
      <c r="E16" s="4" t="str">
        <f>IFERROR(__xludf.DUMMYFUNCTION("GOOGLETRANSLATE(B16, ""en"", ""de"")"),"Allgemein")</f>
        <v>Allgemein</v>
      </c>
      <c r="F16" s="5" t="str">
        <f>IFERROR(__xludf.DUMMYFUNCTION("GOOGLETRANSLATE(B16, ""en"", ""pl"")"),"Ogólny")</f>
        <v>Ogólny</v>
      </c>
      <c r="G16" s="4" t="str">
        <f>IFERROR(__xludf.DUMMYFUNCTION("GOOGLETRANSLATE(B16, ""en"", ""ru"")"),"Общий")</f>
        <v>Общий</v>
      </c>
      <c r="H16" s="5" t="str">
        <f>IFERROR(__xludf.DUMMYFUNCTION("GOOGLETRANSLATE(B16, ""en"", ""fi"")"),"Yleinen")</f>
        <v>Yleinen</v>
      </c>
      <c r="I16" s="5" t="str">
        <f>IFERROR(__xludf.DUMMYFUNCTION("GOOGLETRANSLATE(B16, ""en"", ""it"")"),"Generale")</f>
        <v>Generale</v>
      </c>
      <c r="J16" s="4" t="str">
        <f>IFERROR(__xludf.DUMMYFUNCTION("GOOGLETRANSLATE(B16, ""en"", ""zh"")"),"一般的")</f>
        <v>一般的</v>
      </c>
      <c r="K16" s="5" t="str">
        <f>IFERROR(__xludf.DUMMYFUNCTION("GOOGLETRANSLATE(B16, ""en"", ""ja"")"),"全般的")</f>
        <v>全般的</v>
      </c>
    </row>
    <row r="17">
      <c r="A17" s="3" t="s">
        <v>39</v>
      </c>
      <c r="B17" s="6" t="s">
        <v>40</v>
      </c>
      <c r="C17" s="4" t="str">
        <f>IFERROR(__xludf.DUMMYFUNCTION("GOOGLETRANSLATE(B17, ""en"", ""es"")"),"Intimidad")</f>
        <v>Intimidad</v>
      </c>
      <c r="D17" s="4" t="str">
        <f>IFERROR(__xludf.DUMMYFUNCTION("GOOGLETRANSLATE(B17, ""en"", ""fr"")"),"Vie privée")</f>
        <v>Vie privée</v>
      </c>
      <c r="E17" s="4" t="str">
        <f>IFERROR(__xludf.DUMMYFUNCTION("GOOGLETRANSLATE(B17, ""en"", ""de"")"),"Privatsphäre")</f>
        <v>Privatsphäre</v>
      </c>
      <c r="F17" s="5" t="str">
        <f>IFERROR(__xludf.DUMMYFUNCTION("GOOGLETRANSLATE(B17, ""en"", ""pl"")"),"Prywatność")</f>
        <v>Prywatność</v>
      </c>
      <c r="G17" s="4" t="str">
        <f>IFERROR(__xludf.DUMMYFUNCTION("GOOGLETRANSLATE(B17, ""en"", ""ru"")"),"Конфиденциальность")</f>
        <v>Конфиденциальность</v>
      </c>
      <c r="H17" s="5" t="str">
        <f>IFERROR(__xludf.DUMMYFUNCTION("GOOGLETRANSLATE(B17, ""en"", ""fi"")"),"Yksityisyys")</f>
        <v>Yksityisyys</v>
      </c>
      <c r="I17" s="5" t="str">
        <f>IFERROR(__xludf.DUMMYFUNCTION("GOOGLETRANSLATE(B17, ""en"", ""it"")"),"Privacy")</f>
        <v>Privacy</v>
      </c>
      <c r="J17" s="4" t="str">
        <f>IFERROR(__xludf.DUMMYFUNCTION("GOOGLETRANSLATE(B17, ""en"", ""zh"")"),"隐私")</f>
        <v>隐私</v>
      </c>
      <c r="K17" s="5" t="str">
        <f>IFERROR(__xludf.DUMMYFUNCTION("GOOGLETRANSLATE(B17, ""en"", ""ja"")"),"プライバシー")</f>
        <v>プライバシー</v>
      </c>
    </row>
    <row r="18">
      <c r="A18" s="3" t="s">
        <v>41</v>
      </c>
      <c r="B18" s="6" t="s">
        <v>42</v>
      </c>
      <c r="C18" s="4" t="str">
        <f>IFERROR(__xludf.DUMMYFUNCTION("GOOGLETRANSLATE(B18, ""en"", ""es"")"),"Oculto")</f>
        <v>Oculto</v>
      </c>
      <c r="D18" s="4" t="str">
        <f>IFERROR(__xludf.DUMMYFUNCTION("GOOGLETRANSLATE(B18, ""en"", ""fr"")"),"Caché")</f>
        <v>Caché</v>
      </c>
      <c r="E18" s="4" t="str">
        <f>IFERROR(__xludf.DUMMYFUNCTION("GOOGLETRANSLATE(B18, ""en"", ""de"")"),"Versteckt")</f>
        <v>Versteckt</v>
      </c>
      <c r="F18" s="5" t="str">
        <f>IFERROR(__xludf.DUMMYFUNCTION("GOOGLETRANSLATE(B18, ""en"", ""pl"")"),"Ukryty")</f>
        <v>Ukryty</v>
      </c>
      <c r="G18" s="4" t="str">
        <f>IFERROR(__xludf.DUMMYFUNCTION("GOOGLETRANSLATE(B18, ""en"", ""ru"")"),"Скрытый")</f>
        <v>Скрытый</v>
      </c>
      <c r="H18" s="5" t="str">
        <f>IFERROR(__xludf.DUMMYFUNCTION("GOOGLETRANSLATE(B18, ""en"", ""fi"")"),"Piilotettu")</f>
        <v>Piilotettu</v>
      </c>
      <c r="I18" s="5" t="str">
        <f>IFERROR(__xludf.DUMMYFUNCTION("GOOGLETRANSLATE(B18, ""en"", ""it"")"),"Nascosto")</f>
        <v>Nascosto</v>
      </c>
      <c r="J18" s="4" t="str">
        <f>IFERROR(__xludf.DUMMYFUNCTION("GOOGLETRANSLATE(B18, ""en"", ""zh"")"),"隐")</f>
        <v>隐</v>
      </c>
      <c r="K18" s="5" t="str">
        <f>IFERROR(__xludf.DUMMYFUNCTION("GOOGLETRANSLATE(B18, ""en"", ""ja"")"),"隠れた")</f>
        <v>隠れた</v>
      </c>
    </row>
    <row r="19">
      <c r="A19" s="3" t="s">
        <v>43</v>
      </c>
      <c r="B19" s="4" t="s">
        <v>44</v>
      </c>
      <c r="C19" s="4" t="str">
        <f>IFERROR(__xludf.DUMMYFUNCTION("GOOGLETRANSLATE(B19, ""en"", ""es"")"),"Idioma")</f>
        <v>Idioma</v>
      </c>
      <c r="D19" s="4" t="str">
        <f>IFERROR(__xludf.DUMMYFUNCTION("GOOGLETRANSLATE(B19, ""en"", ""fr"")"),"Langue")</f>
        <v>Langue</v>
      </c>
      <c r="E19" s="4" t="str">
        <f>IFERROR(__xludf.DUMMYFUNCTION("GOOGLETRANSLATE(B19, ""en"", ""de"")"),"Sprache")</f>
        <v>Sprache</v>
      </c>
      <c r="F19" s="5" t="str">
        <f>IFERROR(__xludf.DUMMYFUNCTION("GOOGLETRANSLATE(B19, ""en"", ""pl"")"),"Język")</f>
        <v>Język</v>
      </c>
      <c r="G19" s="4" t="str">
        <f>IFERROR(__xludf.DUMMYFUNCTION("GOOGLETRANSLATE(B19, ""en"", ""ru"")"),"Язык")</f>
        <v>Язык</v>
      </c>
      <c r="H19" s="5" t="str">
        <f>IFERROR(__xludf.DUMMYFUNCTION("GOOGLETRANSLATE(B19, ""en"", ""fi"")"),"Kieli")</f>
        <v>Kieli</v>
      </c>
      <c r="I19" s="5" t="str">
        <f>IFERROR(__xludf.DUMMYFUNCTION("GOOGLETRANSLATE(B19, ""en"", ""it"")"),"Lingua")</f>
        <v>Lingua</v>
      </c>
      <c r="J19" s="4" t="str">
        <f>IFERROR(__xludf.DUMMYFUNCTION("GOOGLETRANSLATE(B19, ""en"", ""zh"")"),"语")</f>
        <v>语</v>
      </c>
      <c r="K19" s="5" t="str">
        <f>IFERROR(__xludf.DUMMYFUNCTION("GOOGLETRANSLATE(B19, ""en"", ""ja"")"),"言語")</f>
        <v>言語</v>
      </c>
    </row>
    <row r="20">
      <c r="A20" s="3" t="s">
        <v>45</v>
      </c>
      <c r="B20" s="6" t="s">
        <v>46</v>
      </c>
      <c r="C20" s="4" t="str">
        <f>IFERROR(__xludf.DUMMYFUNCTION("GOOGLETRANSLATE(B20, ""en"", ""es"")"),"chino")</f>
        <v>chino</v>
      </c>
      <c r="D20" s="4" t="str">
        <f>IFERROR(__xludf.DUMMYFUNCTION("GOOGLETRANSLATE(B20, ""en"", ""fr"")"),"chinois")</f>
        <v>chinois</v>
      </c>
      <c r="E20" s="4" t="str">
        <f>IFERROR(__xludf.DUMMYFUNCTION("GOOGLETRANSLATE(B20, ""en"", ""de"")"),"Chinesisch")</f>
        <v>Chinesisch</v>
      </c>
      <c r="F20" s="5" t="str">
        <f>IFERROR(__xludf.DUMMYFUNCTION("GOOGLETRANSLATE(B20, ""en"", ""pl"")"),"chiński")</f>
        <v>chiński</v>
      </c>
      <c r="G20" s="4" t="str">
        <f>IFERROR(__xludf.DUMMYFUNCTION("GOOGLETRANSLATE(B20, ""en"", ""ru"")"),"китайский язык")</f>
        <v>китайский язык</v>
      </c>
      <c r="H20" s="5" t="str">
        <f>IFERROR(__xludf.DUMMYFUNCTION("GOOGLETRANSLATE(B20, ""en"", ""fi"")"),"Kiinalainen")</f>
        <v>Kiinalainen</v>
      </c>
      <c r="I20" s="5" t="str">
        <f>IFERROR(__xludf.DUMMYFUNCTION("GOOGLETRANSLATE(B20, ""en"", ""it"")"),"Cinese")</f>
        <v>Cinese</v>
      </c>
      <c r="J20" s="4" t="str">
        <f>IFERROR(__xludf.DUMMYFUNCTION("GOOGLETRANSLATE(B20, ""en"", ""zh"")"),"中国人")</f>
        <v>中国人</v>
      </c>
      <c r="K20" s="5" t="str">
        <f>IFERROR(__xludf.DUMMYFUNCTION("GOOGLETRANSLATE(B20, ""en"", ""ja"")"),"中国語")</f>
        <v>中国語</v>
      </c>
    </row>
    <row r="21">
      <c r="A21" s="3" t="s">
        <v>47</v>
      </c>
      <c r="B21" s="6" t="s">
        <v>48</v>
      </c>
      <c r="C21" s="4" t="str">
        <f>IFERROR(__xludf.DUMMYFUNCTION("GOOGLETRANSLATE(B21, ""en"", ""es"")"),"inglés")</f>
        <v>inglés</v>
      </c>
      <c r="D21" s="4" t="str">
        <f>IFERROR(__xludf.DUMMYFUNCTION("GOOGLETRANSLATE(B21, ""en"", ""fr"")"),"Anglais")</f>
        <v>Anglais</v>
      </c>
      <c r="E21" s="4" t="str">
        <f>IFERROR(__xludf.DUMMYFUNCTION("GOOGLETRANSLATE(B21, ""en"", ""de"")"),"Englisch")</f>
        <v>Englisch</v>
      </c>
      <c r="F21" s="5" t="str">
        <f>IFERROR(__xludf.DUMMYFUNCTION("GOOGLETRANSLATE(B21, ""en"", ""pl"")"),"język angielski")</f>
        <v>język angielski</v>
      </c>
      <c r="G21" s="4" t="str">
        <f>IFERROR(__xludf.DUMMYFUNCTION("GOOGLETRANSLATE(B21, ""en"", ""ru"")"),"английский")</f>
        <v>английский</v>
      </c>
      <c r="H21" s="5" t="str">
        <f>IFERROR(__xludf.DUMMYFUNCTION("GOOGLETRANSLATE(B21, ""en"", ""fi"")"),"Englanti")</f>
        <v>Englanti</v>
      </c>
      <c r="I21" s="5" t="str">
        <f>IFERROR(__xludf.DUMMYFUNCTION("GOOGLETRANSLATE(B21, ""en"", ""it"")"),"inglese")</f>
        <v>inglese</v>
      </c>
      <c r="J21" s="4" t="str">
        <f>IFERROR(__xludf.DUMMYFUNCTION("GOOGLETRANSLATE(B21, ""en"", ""zh"")"),"英语")</f>
        <v>英语</v>
      </c>
      <c r="K21" s="5" t="str">
        <f>IFERROR(__xludf.DUMMYFUNCTION("GOOGLETRANSLATE(B21, ""en"", ""ja"")"),"英語")</f>
        <v>英語</v>
      </c>
    </row>
    <row r="22">
      <c r="A22" s="3" t="s">
        <v>49</v>
      </c>
      <c r="B22" s="6" t="s">
        <v>50</v>
      </c>
      <c r="C22" s="4" t="str">
        <f>IFERROR(__xludf.DUMMYFUNCTION("GOOGLETRANSLATE(B22, ""en"", ""es"")"),"finlandés")</f>
        <v>finlandés</v>
      </c>
      <c r="D22" s="4" t="str">
        <f>IFERROR(__xludf.DUMMYFUNCTION("GOOGLETRANSLATE(B22, ""en"", ""fr"")"),"finlandais")</f>
        <v>finlandais</v>
      </c>
      <c r="E22" s="4" t="str">
        <f>IFERROR(__xludf.DUMMYFUNCTION("GOOGLETRANSLATE(B22, ""en"", ""de"")"),"finnisch")</f>
        <v>finnisch</v>
      </c>
      <c r="F22" s="5" t="str">
        <f>IFERROR(__xludf.DUMMYFUNCTION("GOOGLETRANSLATE(B22, ""en"", ""pl"")"),"fiński")</f>
        <v>fiński</v>
      </c>
      <c r="G22" s="4" t="str">
        <f>IFERROR(__xludf.DUMMYFUNCTION("GOOGLETRANSLATE(B22, ""en"", ""ru"")"),"Финский")</f>
        <v>Финский</v>
      </c>
      <c r="H22" s="5" t="str">
        <f>IFERROR(__xludf.DUMMYFUNCTION("GOOGLETRANSLATE(B22, ""en"", ""fi"")"),"Suomalainen")</f>
        <v>Suomalainen</v>
      </c>
      <c r="I22" s="5" t="str">
        <f>IFERROR(__xludf.DUMMYFUNCTION("GOOGLETRANSLATE(B22, ""en"", ""it"")"),"finlandese")</f>
        <v>finlandese</v>
      </c>
      <c r="J22" s="4" t="str">
        <f>IFERROR(__xludf.DUMMYFUNCTION("GOOGLETRANSLATE(B22, ""en"", ""zh"")"),"芬兰")</f>
        <v>芬兰</v>
      </c>
      <c r="K22" s="5" t="str">
        <f>IFERROR(__xludf.DUMMYFUNCTION("GOOGLETRANSLATE(B22, ""en"", ""ja"")"),"フィンランド語")</f>
        <v>フィンランド語</v>
      </c>
    </row>
    <row r="23">
      <c r="A23" s="3" t="s">
        <v>51</v>
      </c>
      <c r="B23" s="6" t="s">
        <v>52</v>
      </c>
      <c r="C23" s="4" t="str">
        <f>IFERROR(__xludf.DUMMYFUNCTION("GOOGLETRANSLATE(B23, ""en"", ""es"")"),"francés")</f>
        <v>francés</v>
      </c>
      <c r="D23" s="4" t="str">
        <f>IFERROR(__xludf.DUMMYFUNCTION("GOOGLETRANSLATE(B23, ""en"", ""fr"")"),"français")</f>
        <v>français</v>
      </c>
      <c r="E23" s="4" t="str">
        <f>IFERROR(__xludf.DUMMYFUNCTION("GOOGLETRANSLATE(B23, ""en"", ""de"")"),"Französisch")</f>
        <v>Französisch</v>
      </c>
      <c r="F23" s="5" t="str">
        <f>IFERROR(__xludf.DUMMYFUNCTION("GOOGLETRANSLATE(B23, ""en"", ""pl"")"),"Francuski")</f>
        <v>Francuski</v>
      </c>
      <c r="G23" s="4" t="str">
        <f>IFERROR(__xludf.DUMMYFUNCTION("GOOGLETRANSLATE(B23, ""en"", ""ru"")"),"Французский")</f>
        <v>Французский</v>
      </c>
      <c r="H23" s="5" t="str">
        <f>IFERROR(__xludf.DUMMYFUNCTION("GOOGLETRANSLATE(B23, ""en"", ""fi"")"),"Ranskan kieli")</f>
        <v>Ranskan kieli</v>
      </c>
      <c r="I23" s="5" t="str">
        <f>IFERROR(__xludf.DUMMYFUNCTION("GOOGLETRANSLATE(B23, ""en"", ""it"")"),"francese")</f>
        <v>francese</v>
      </c>
      <c r="J23" s="4" t="str">
        <f>IFERROR(__xludf.DUMMYFUNCTION("GOOGLETRANSLATE(B23, ""en"", ""zh"")"),"法语")</f>
        <v>法语</v>
      </c>
      <c r="K23" s="5" t="str">
        <f>IFERROR(__xludf.DUMMYFUNCTION("GOOGLETRANSLATE(B23, ""en"", ""ja"")"),"フランス語")</f>
        <v>フランス語</v>
      </c>
    </row>
    <row r="24">
      <c r="A24" s="3" t="s">
        <v>53</v>
      </c>
      <c r="B24" s="6" t="s">
        <v>54</v>
      </c>
      <c r="C24" s="4" t="str">
        <f>IFERROR(__xludf.DUMMYFUNCTION("GOOGLETRANSLATE(B24, ""en"", ""es"")"),"alemán")</f>
        <v>alemán</v>
      </c>
      <c r="D24" s="4" t="str">
        <f>IFERROR(__xludf.DUMMYFUNCTION("GOOGLETRANSLATE(B24, ""en"", ""fr"")"),"allemand")</f>
        <v>allemand</v>
      </c>
      <c r="E24" s="4" t="str">
        <f>IFERROR(__xludf.DUMMYFUNCTION("GOOGLETRANSLATE(B24, ""en"", ""de"")"),"Deutsch")</f>
        <v>Deutsch</v>
      </c>
      <c r="F24" s="5" t="str">
        <f>IFERROR(__xludf.DUMMYFUNCTION("GOOGLETRANSLATE(B24, ""en"", ""pl"")"),"Niemiecki")</f>
        <v>Niemiecki</v>
      </c>
      <c r="G24" s="4" t="str">
        <f>IFERROR(__xludf.DUMMYFUNCTION("GOOGLETRANSLATE(B24, ""en"", ""ru"")"),"Немецкий")</f>
        <v>Немецкий</v>
      </c>
      <c r="H24" s="5" t="str">
        <f>IFERROR(__xludf.DUMMYFUNCTION("GOOGLETRANSLATE(B24, ""en"", ""fi"")"),"Saksan kieli")</f>
        <v>Saksan kieli</v>
      </c>
      <c r="I24" s="5" t="str">
        <f>IFERROR(__xludf.DUMMYFUNCTION("GOOGLETRANSLATE(B24, ""en"", ""it"")"),"Tedesco")</f>
        <v>Tedesco</v>
      </c>
      <c r="J24" s="4" t="str">
        <f>IFERROR(__xludf.DUMMYFUNCTION("GOOGLETRANSLATE(B24, ""en"", ""zh"")"),"德语")</f>
        <v>德语</v>
      </c>
      <c r="K24" s="5" t="str">
        <f>IFERROR(__xludf.DUMMYFUNCTION("GOOGLETRANSLATE(B24, ""en"", ""ja"")"),"ドイツ人")</f>
        <v>ドイツ人</v>
      </c>
    </row>
    <row r="25">
      <c r="A25" s="3" t="s">
        <v>55</v>
      </c>
      <c r="B25" s="6" t="s">
        <v>56</v>
      </c>
      <c r="C25" s="4" t="str">
        <f>IFERROR(__xludf.DUMMYFUNCTION("GOOGLETRANSLATE(B25, ""en"", ""es"")"),"italiano")</f>
        <v>italiano</v>
      </c>
      <c r="D25" s="4" t="str">
        <f>IFERROR(__xludf.DUMMYFUNCTION("GOOGLETRANSLATE(B25, ""en"", ""fr"")"),"italien")</f>
        <v>italien</v>
      </c>
      <c r="E25" s="4" t="str">
        <f>IFERROR(__xludf.DUMMYFUNCTION("GOOGLETRANSLATE(B25, ""en"", ""de"")"),"Italienisch")</f>
        <v>Italienisch</v>
      </c>
      <c r="F25" s="5" t="str">
        <f>IFERROR(__xludf.DUMMYFUNCTION("GOOGLETRANSLATE(B25, ""en"", ""pl"")"),"Włoski")</f>
        <v>Włoski</v>
      </c>
      <c r="G25" s="4" t="str">
        <f>IFERROR(__xludf.DUMMYFUNCTION("GOOGLETRANSLATE(B25, ""en"", ""ru"")"),"Итальянский")</f>
        <v>Итальянский</v>
      </c>
      <c r="H25" s="5" t="str">
        <f>IFERROR(__xludf.DUMMYFUNCTION("GOOGLETRANSLATE(B25, ""en"", ""fi"")"),"italialainen")</f>
        <v>italialainen</v>
      </c>
      <c r="I25" s="5" t="str">
        <f>IFERROR(__xludf.DUMMYFUNCTION("GOOGLETRANSLATE(B25, ""en"", ""it"")"),"italiano")</f>
        <v>italiano</v>
      </c>
      <c r="J25" s="4" t="str">
        <f>IFERROR(__xludf.DUMMYFUNCTION("GOOGLETRANSLATE(B25, ""en"", ""zh"")"),"意大利人")</f>
        <v>意大利人</v>
      </c>
      <c r="K25" s="5" t="str">
        <f>IFERROR(__xludf.DUMMYFUNCTION("GOOGLETRANSLATE(B25, ""en"", ""ja"")"),"イタリア語")</f>
        <v>イタリア語</v>
      </c>
    </row>
    <row r="26">
      <c r="A26" s="3" t="s">
        <v>57</v>
      </c>
      <c r="B26" s="6" t="s">
        <v>58</v>
      </c>
      <c r="C26" s="4" t="str">
        <f>IFERROR(__xludf.DUMMYFUNCTION("GOOGLETRANSLATE(B26, ""en"", ""es"")"),"japonés")</f>
        <v>japonés</v>
      </c>
      <c r="D26" s="4" t="str">
        <f>IFERROR(__xludf.DUMMYFUNCTION("GOOGLETRANSLATE(B26, ""en"", ""fr"")"),"Japonais")</f>
        <v>Japonais</v>
      </c>
      <c r="E26" s="4" t="str">
        <f>IFERROR(__xludf.DUMMYFUNCTION("GOOGLETRANSLATE(B26, ""en"", ""de"")"),"japanisch")</f>
        <v>japanisch</v>
      </c>
      <c r="F26" s="5" t="str">
        <f>IFERROR(__xludf.DUMMYFUNCTION("GOOGLETRANSLATE(B26, ""en"", ""pl"")"),"język japoński")</f>
        <v>język japoński</v>
      </c>
      <c r="G26" s="4" t="str">
        <f>IFERROR(__xludf.DUMMYFUNCTION("GOOGLETRANSLATE(B26, ""en"", ""ru"")"),"японский язык")</f>
        <v>японский язык</v>
      </c>
      <c r="H26" s="5" t="str">
        <f>IFERROR(__xludf.DUMMYFUNCTION("GOOGLETRANSLATE(B26, ""en"", ""fi"")"),"japanilainen")</f>
        <v>japanilainen</v>
      </c>
      <c r="I26" s="5" t="str">
        <f>IFERROR(__xludf.DUMMYFUNCTION("GOOGLETRANSLATE(B26, ""en"", ""it"")"),"giapponese")</f>
        <v>giapponese</v>
      </c>
      <c r="J26" s="4" t="str">
        <f>IFERROR(__xludf.DUMMYFUNCTION("GOOGLETRANSLATE(B26, ""en"", ""zh"")"),"日本人")</f>
        <v>日本人</v>
      </c>
      <c r="K26" s="5" t="str">
        <f>IFERROR(__xludf.DUMMYFUNCTION("GOOGLETRANSLATE(B26, ""en"", ""ja"")"),"日本")</f>
        <v>日本</v>
      </c>
    </row>
    <row r="27">
      <c r="A27" s="3" t="s">
        <v>59</v>
      </c>
      <c r="B27" s="6" t="s">
        <v>60</v>
      </c>
      <c r="C27" s="4" t="str">
        <f>IFERROR(__xludf.DUMMYFUNCTION("GOOGLETRANSLATE(B27, ""en"", ""es"")"),"polaco")</f>
        <v>polaco</v>
      </c>
      <c r="D27" s="4" t="str">
        <f>IFERROR(__xludf.DUMMYFUNCTION("GOOGLETRANSLATE(B27, ""en"", ""fr"")"),"polonais")</f>
        <v>polonais</v>
      </c>
      <c r="E27" s="4" t="str">
        <f>IFERROR(__xludf.DUMMYFUNCTION("GOOGLETRANSLATE(B27, ""en"", ""de"")"),"Polieren")</f>
        <v>Polieren</v>
      </c>
      <c r="F27" s="5" t="str">
        <f>IFERROR(__xludf.DUMMYFUNCTION("GOOGLETRANSLATE(B27, ""en"", ""pl"")"),"Polskie")</f>
        <v>Polskie</v>
      </c>
      <c r="G27" s="4" t="str">
        <f>IFERROR(__xludf.DUMMYFUNCTION("GOOGLETRANSLATE(B27, ""en"", ""ru"")"),"Польский")</f>
        <v>Польский</v>
      </c>
      <c r="H27" s="5" t="str">
        <f>IFERROR(__xludf.DUMMYFUNCTION("GOOGLETRANSLATE(B27, ""en"", ""fi"")"),"Kiillottaa")</f>
        <v>Kiillottaa</v>
      </c>
      <c r="I27" s="5" t="str">
        <f>IFERROR(__xludf.DUMMYFUNCTION("GOOGLETRANSLATE(B27, ""en"", ""it"")"),"polacco")</f>
        <v>polacco</v>
      </c>
      <c r="J27" s="4" t="str">
        <f>IFERROR(__xludf.DUMMYFUNCTION("GOOGLETRANSLATE(B27, ""en"", ""zh"")"),"抛光")</f>
        <v>抛光</v>
      </c>
      <c r="K27" s="5" t="str">
        <f>IFERROR(__xludf.DUMMYFUNCTION("GOOGLETRANSLATE(B27, ""en"", ""ja"")"),"研磨")</f>
        <v>研磨</v>
      </c>
    </row>
    <row r="28">
      <c r="A28" s="3" t="s">
        <v>61</v>
      </c>
      <c r="B28" s="6" t="s">
        <v>62</v>
      </c>
      <c r="C28" s="4" t="str">
        <f>IFERROR(__xludf.DUMMYFUNCTION("GOOGLETRANSLATE(B28, ""en"", ""es"")"),"ruso")</f>
        <v>ruso</v>
      </c>
      <c r="D28" s="4" t="str">
        <f>IFERROR(__xludf.DUMMYFUNCTION("GOOGLETRANSLATE(B28, ""en"", ""fr"")"),"russe")</f>
        <v>russe</v>
      </c>
      <c r="E28" s="4" t="str">
        <f>IFERROR(__xludf.DUMMYFUNCTION("GOOGLETRANSLATE(B28, ""en"", ""de"")"),"Russisch")</f>
        <v>Russisch</v>
      </c>
      <c r="F28" s="5" t="str">
        <f>IFERROR(__xludf.DUMMYFUNCTION("GOOGLETRANSLATE(B28, ""en"", ""pl"")"),"Rosyjski")</f>
        <v>Rosyjski</v>
      </c>
      <c r="G28" s="4" t="str">
        <f>IFERROR(__xludf.DUMMYFUNCTION("GOOGLETRANSLATE(B28, ""en"", ""ru"")"),"русский")</f>
        <v>русский</v>
      </c>
      <c r="H28" s="5" t="str">
        <f>IFERROR(__xludf.DUMMYFUNCTION("GOOGLETRANSLATE(B28, ""en"", ""fi"")"),"Venäjän kieli")</f>
        <v>Venäjän kieli</v>
      </c>
      <c r="I28" s="5" t="str">
        <f>IFERROR(__xludf.DUMMYFUNCTION("GOOGLETRANSLATE(B28, ""en"", ""it"")"),"russo")</f>
        <v>russo</v>
      </c>
      <c r="J28" s="4" t="str">
        <f>IFERROR(__xludf.DUMMYFUNCTION("GOOGLETRANSLATE(B28, ""en"", ""zh"")"),"俄语")</f>
        <v>俄语</v>
      </c>
      <c r="K28" s="5" t="str">
        <f>IFERROR(__xludf.DUMMYFUNCTION("GOOGLETRANSLATE(B28, ""en"", ""ja"")"),"ロシア")</f>
        <v>ロシア</v>
      </c>
    </row>
    <row r="29">
      <c r="A29" s="3" t="s">
        <v>63</v>
      </c>
      <c r="B29" s="6" t="s">
        <v>64</v>
      </c>
      <c r="C29" s="4" t="str">
        <f>IFERROR(__xludf.DUMMYFUNCTION("GOOGLETRANSLATE(B29, ""en"", ""es"")"),"español")</f>
        <v>español</v>
      </c>
      <c r="D29" s="4" t="str">
        <f>IFERROR(__xludf.DUMMYFUNCTION("GOOGLETRANSLATE(B29, ""en"", ""fr"")"),"Espagnol")</f>
        <v>Espagnol</v>
      </c>
      <c r="E29" s="4" t="str">
        <f>IFERROR(__xludf.DUMMYFUNCTION("GOOGLETRANSLATE(B29, ""en"", ""de"")"),"Spanisch")</f>
        <v>Spanisch</v>
      </c>
      <c r="F29" s="5" t="str">
        <f>IFERROR(__xludf.DUMMYFUNCTION("GOOGLETRANSLATE(B29, ""en"", ""pl"")"),"hiszpański")</f>
        <v>hiszpański</v>
      </c>
      <c r="G29" s="4" t="str">
        <f>IFERROR(__xludf.DUMMYFUNCTION("GOOGLETRANSLATE(B29, ""en"", ""ru"")"),"испанский язык")</f>
        <v>испанский язык</v>
      </c>
      <c r="H29" s="5" t="str">
        <f>IFERROR(__xludf.DUMMYFUNCTION("GOOGLETRANSLATE(B29, ""en"", ""fi"")"),"Espanja")</f>
        <v>Espanja</v>
      </c>
      <c r="I29" s="5" t="str">
        <f>IFERROR(__xludf.DUMMYFUNCTION("GOOGLETRANSLATE(B29, ""en"", ""it"")"),"spagnolo")</f>
        <v>spagnolo</v>
      </c>
      <c r="J29" s="4" t="str">
        <f>IFERROR(__xludf.DUMMYFUNCTION("GOOGLETRANSLATE(B29, ""en"", ""zh"")"),"西班牙语")</f>
        <v>西班牙语</v>
      </c>
      <c r="K29" s="5" t="str">
        <f>IFERROR(__xludf.DUMMYFUNCTION("GOOGLETRANSLATE(B29, ""en"", ""ja"")"),"スペイン語")</f>
        <v>スペイン語</v>
      </c>
    </row>
    <row r="30">
      <c r="A30" s="3" t="s">
        <v>65</v>
      </c>
      <c r="B30" s="4" t="s">
        <v>66</v>
      </c>
      <c r="C30" s="4" t="str">
        <f>IFERROR(__xludf.DUMMYFUNCTION("GOOGLETRANSLATE(B30, ""en"", ""es"")"),"Notificaciones")</f>
        <v>Notificaciones</v>
      </c>
      <c r="D30" s="4" t="str">
        <f>IFERROR(__xludf.DUMMYFUNCTION("GOOGLETRANSLATE(B30, ""en"", ""fr"")"),"Notifications")</f>
        <v>Notifications</v>
      </c>
      <c r="E30" s="4" t="str">
        <f>IFERROR(__xludf.DUMMYFUNCTION("GOOGLETRANSLATE(B30, ""en"", ""de"")"),"Benachrichtigungen")</f>
        <v>Benachrichtigungen</v>
      </c>
      <c r="F30" s="5" t="str">
        <f>IFERROR(__xludf.DUMMYFUNCTION("GOOGLETRANSLATE(B30, ""en"", ""pl"")"),"Powiadomienia")</f>
        <v>Powiadomienia</v>
      </c>
      <c r="G30" s="4" t="str">
        <f>IFERROR(__xludf.DUMMYFUNCTION("GOOGLETRANSLATE(B30, ""en"", ""ru"")"),"Уверенность")</f>
        <v>Уверенность</v>
      </c>
      <c r="H30" s="5" t="str">
        <f>IFERROR(__xludf.DUMMYFUNCTION("GOOGLETRANSLATE(B30, ""en"", ""fi"")"),"Ilmoitukset")</f>
        <v>Ilmoitukset</v>
      </c>
      <c r="I30" s="5" t="str">
        <f>IFERROR(__xludf.DUMMYFUNCTION("GOOGLETRANSLATE(B30, ""en"", ""it"")"),"Notifiche")</f>
        <v>Notifiche</v>
      </c>
      <c r="J30" s="4" t="str">
        <f>IFERROR(__xludf.DUMMYFUNCTION("GOOGLETRANSLATE(B30, ""en"", ""zh"")"),"通知")</f>
        <v>通知</v>
      </c>
      <c r="K30" s="5" t="str">
        <f>IFERROR(__xludf.DUMMYFUNCTION("GOOGLETRANSLATE(B30, ""en"", ""ja"")"),"通知")</f>
        <v>通知</v>
      </c>
    </row>
    <row r="31">
      <c r="A31" s="3" t="s">
        <v>67</v>
      </c>
      <c r="B31" s="6" t="s">
        <v>68</v>
      </c>
      <c r="C31" s="4" t="str">
        <f>IFERROR(__xludf.DUMMYFUNCTION("GOOGLETRANSLATE(B31, ""en"", ""es"")"),"Tema")</f>
        <v>Tema</v>
      </c>
      <c r="D31" s="4" t="str">
        <f>IFERROR(__xludf.DUMMYFUNCTION("GOOGLETRANSLATE(B31, ""en"", ""fr"")"),"Thème")</f>
        <v>Thème</v>
      </c>
      <c r="E31" s="4" t="str">
        <f>IFERROR(__xludf.DUMMYFUNCTION("GOOGLETRANSLATE(B31, ""en"", ""de"")"),"Thema")</f>
        <v>Thema</v>
      </c>
      <c r="F31" s="5" t="str">
        <f>IFERROR(__xludf.DUMMYFUNCTION("GOOGLETRANSLATE(B31, ""en"", ""pl"")"),"Temat")</f>
        <v>Temat</v>
      </c>
      <c r="G31" s="4" t="str">
        <f>IFERROR(__xludf.DUMMYFUNCTION("GOOGLETRANSLATE(B31, ""en"", ""ru"")"),"Тема")</f>
        <v>Тема</v>
      </c>
      <c r="H31" s="5" t="str">
        <f>IFERROR(__xludf.DUMMYFUNCTION("GOOGLETRANSLATE(B31, ""en"", ""fi"")"),"Teema")</f>
        <v>Teema</v>
      </c>
      <c r="I31" s="5" t="str">
        <f>IFERROR(__xludf.DUMMYFUNCTION("GOOGLETRANSLATE(B31, ""en"", ""it"")"),"Tema")</f>
        <v>Tema</v>
      </c>
      <c r="J31" s="4" t="str">
        <f>IFERROR(__xludf.DUMMYFUNCTION("GOOGLETRANSLATE(B31, ""en"", ""zh"")"),"主题")</f>
        <v>主题</v>
      </c>
      <c r="K31" s="5" t="str">
        <f>IFERROR(__xludf.DUMMYFUNCTION("GOOGLETRANSLATE(B31, ""en"", ""ja"")"),"テーマ")</f>
        <v>テーマ</v>
      </c>
    </row>
    <row r="32">
      <c r="A32" s="3" t="s">
        <v>69</v>
      </c>
      <c r="B32" s="6" t="s">
        <v>70</v>
      </c>
      <c r="C32" s="4" t="str">
        <f>IFERROR(__xludf.DUMMYFUNCTION("GOOGLETRANSLATE(B32, ""en"", ""es"")"),"Ligero")</f>
        <v>Ligero</v>
      </c>
      <c r="D32" s="4" t="str">
        <f>IFERROR(__xludf.DUMMYFUNCTION("GOOGLETRANSLATE(B32, ""en"", ""fr"")"),"Lumière")</f>
        <v>Lumière</v>
      </c>
      <c r="E32" s="4" t="str">
        <f>IFERROR(__xludf.DUMMYFUNCTION("GOOGLETRANSLATE(B32, ""en"", ""de"")"),"Hell")</f>
        <v>Hell</v>
      </c>
      <c r="F32" s="5" t="str">
        <f>IFERROR(__xludf.DUMMYFUNCTION("GOOGLETRANSLATE(B32, ""en"", ""pl"")"),"Światło")</f>
        <v>Światło</v>
      </c>
      <c r="G32" s="4" t="str">
        <f>IFERROR(__xludf.DUMMYFUNCTION("GOOGLETRANSLATE(B32, ""en"", ""ru"")"),"Светлый")</f>
        <v>Светлый</v>
      </c>
      <c r="H32" s="5" t="str">
        <f>IFERROR(__xludf.DUMMYFUNCTION("GOOGLETRANSLATE(B32, ""en"", ""fi"")"),"Kevyt")</f>
        <v>Kevyt</v>
      </c>
      <c r="I32" s="5" t="str">
        <f>IFERROR(__xludf.DUMMYFUNCTION("GOOGLETRANSLATE(B32, ""en"", ""it"")"),"Luce")</f>
        <v>Luce</v>
      </c>
      <c r="J32" s="4" t="str">
        <f>IFERROR(__xludf.DUMMYFUNCTION("GOOGLETRANSLATE(B32, ""en"", ""zh"")"),"光")</f>
        <v>光</v>
      </c>
      <c r="K32" s="5" t="str">
        <f>IFERROR(__xludf.DUMMYFUNCTION("GOOGLETRANSLATE(B32, ""en"", ""ja"")"),"光")</f>
        <v>光</v>
      </c>
    </row>
    <row r="33">
      <c r="A33" s="3" t="s">
        <v>71</v>
      </c>
      <c r="B33" s="6" t="s">
        <v>72</v>
      </c>
      <c r="C33" s="4" t="str">
        <f>IFERROR(__xludf.DUMMYFUNCTION("GOOGLETRANSLATE(B33, ""en"", ""es"")"),"Oscuro")</f>
        <v>Oscuro</v>
      </c>
      <c r="D33" s="4" t="str">
        <f>IFERROR(__xludf.DUMMYFUNCTION("GOOGLETRANSLATE(B33, ""en"", ""fr"")"),"Foncé")</f>
        <v>Foncé</v>
      </c>
      <c r="E33" s="4" t="str">
        <f>IFERROR(__xludf.DUMMYFUNCTION("GOOGLETRANSLATE(B33, ""en"", ""de"")"),"Dunkel")</f>
        <v>Dunkel</v>
      </c>
      <c r="F33" s="5" t="str">
        <f>IFERROR(__xludf.DUMMYFUNCTION("GOOGLETRANSLATE(B33, ""en"", ""pl"")"),"Ciemny")</f>
        <v>Ciemny</v>
      </c>
      <c r="G33" s="4" t="str">
        <f>IFERROR(__xludf.DUMMYFUNCTION("GOOGLETRANSLATE(B33, ""en"", ""ru"")"),"Темно")</f>
        <v>Темно</v>
      </c>
      <c r="H33" s="5" t="str">
        <f>IFERROR(__xludf.DUMMYFUNCTION("GOOGLETRANSLATE(B33, ""en"", ""fi"")"),"Tumma")</f>
        <v>Tumma</v>
      </c>
      <c r="I33" s="5" t="str">
        <f>IFERROR(__xludf.DUMMYFUNCTION("GOOGLETRANSLATE(B33, ""en"", ""it"")"),"Buio")</f>
        <v>Buio</v>
      </c>
      <c r="J33" s="4" t="str">
        <f>IFERROR(__xludf.DUMMYFUNCTION("GOOGLETRANSLATE(B33, ""en"", ""zh"")"),"黑暗的")</f>
        <v>黑暗的</v>
      </c>
      <c r="K33" s="5" t="str">
        <f>IFERROR(__xludf.DUMMYFUNCTION("GOOGLETRANSLATE(B33, ""en"", ""ja"")"),"闇")</f>
        <v>闇</v>
      </c>
    </row>
    <row r="34">
      <c r="A34" s="3" t="s">
        <v>73</v>
      </c>
      <c r="B34" s="6" t="s">
        <v>74</v>
      </c>
      <c r="C34" s="4" t="str">
        <f>IFERROR(__xludf.DUMMYFUNCTION("GOOGLETRANSLATE(B34, ""en"", ""es"")"),"Defecto")</f>
        <v>Defecto</v>
      </c>
      <c r="D34" s="4" t="str">
        <f>IFERROR(__xludf.DUMMYFUNCTION("GOOGLETRANSLATE(B34, ""en"", ""fr"")"),"Défaut")</f>
        <v>Défaut</v>
      </c>
      <c r="E34" s="4" t="str">
        <f>IFERROR(__xludf.DUMMYFUNCTION("GOOGLETRANSLATE(B34, ""en"", ""de"")"),"Standard")</f>
        <v>Standard</v>
      </c>
      <c r="F34" s="5" t="str">
        <f>IFERROR(__xludf.DUMMYFUNCTION("GOOGLETRANSLATE(B34, ""en"", ""pl"")"),"Domyślna")</f>
        <v>Domyślna</v>
      </c>
      <c r="G34" s="4" t="str">
        <f>IFERROR(__xludf.DUMMYFUNCTION("GOOGLETRANSLATE(B34, ""en"", ""ru"")"),"Дефолт")</f>
        <v>Дефолт</v>
      </c>
      <c r="H34" s="5" t="str">
        <f>IFERROR(__xludf.DUMMYFUNCTION("GOOGLETRANSLATE(B34, ""en"", ""fi"")"),"Oletusarvo")</f>
        <v>Oletusarvo</v>
      </c>
      <c r="I34" s="5" t="str">
        <f>IFERROR(__xludf.DUMMYFUNCTION("GOOGLETRANSLATE(B34, ""en"", ""it"")"),"Predefinito")</f>
        <v>Predefinito</v>
      </c>
      <c r="J34" s="4" t="str">
        <f>IFERROR(__xludf.DUMMYFUNCTION("GOOGLETRANSLATE(B34, ""en"", ""zh"")"),"默认")</f>
        <v>默认</v>
      </c>
      <c r="K34" s="5" t="str">
        <f>IFERROR(__xludf.DUMMYFUNCTION("GOOGLETRANSLATE(B34, ""en"", ""ja"")"),"ディフォルト")</f>
        <v>ディフォルト</v>
      </c>
    </row>
    <row r="35">
      <c r="A35" s="3" t="s">
        <v>75</v>
      </c>
      <c r="B35" s="6" t="s">
        <v>76</v>
      </c>
      <c r="C35" s="4" t="str">
        <f>IFERROR(__xludf.DUMMYFUNCTION("GOOGLETRANSLATE(B35, ""en"", ""es"")"),"Es oscuro")</f>
        <v>Es oscuro</v>
      </c>
      <c r="D35" s="4" t="str">
        <f>IFERROR(__xludf.DUMMYFUNCTION("GOOGLETRANSLATE(B35, ""en"", ""fr"")"),"est sombre")</f>
        <v>est sombre</v>
      </c>
      <c r="E35" s="4" t="str">
        <f>IFERROR(__xludf.DUMMYFUNCTION("GOOGLETRANSLATE(B35, ""en"", ""de"")"),"ist dunkel")</f>
        <v>ist dunkel</v>
      </c>
      <c r="F35" s="5" t="str">
        <f>IFERROR(__xludf.DUMMYFUNCTION("GOOGLETRANSLATE(B35, ""en"", ""pl"")"),"jest ciemno")</f>
        <v>jest ciemno</v>
      </c>
      <c r="G35" s="4" t="str">
        <f>IFERROR(__xludf.DUMMYFUNCTION("GOOGLETRANSLATE(B35, ""en"", ""ru"")"),"Isdark.")</f>
        <v>Isdark.</v>
      </c>
      <c r="H35" s="5" t="str">
        <f>IFERROR(__xludf.DUMMYFUNCTION("GOOGLETRANSLATE(B35, ""en"", ""fi"")"),"isdark")</f>
        <v>isdark</v>
      </c>
      <c r="I35" s="5" t="str">
        <f>IFERROR(__xludf.DUMMYFUNCTION("GOOGLETRANSLATE(B35, ""en"", ""it"")"),"è scuro")</f>
        <v>è scuro</v>
      </c>
      <c r="J35" s="4" t="str">
        <f>IFERROR(__xludf.DUMMYFUNCTION("GOOGLETRANSLATE(B35, ""en"", ""zh"")"),"isdark.")</f>
        <v>isdark.</v>
      </c>
      <c r="K35" s="5" t="str">
        <f>IFERROR(__xludf.DUMMYFUNCTION("GOOGLETRANSLATE(B35, ""en"", ""ja"")"),"は暗い")</f>
        <v>は暗い</v>
      </c>
    </row>
    <row r="36">
      <c r="A36" s="3" t="s">
        <v>77</v>
      </c>
      <c r="B36" s="4" t="s">
        <v>78</v>
      </c>
      <c r="C36" s="4" t="str">
        <f>IFERROR(__xludf.DUMMYFUNCTION("GOOGLETRANSLATE(B36, ""en"", ""es"")"),"URL del perfil")</f>
        <v>URL del perfil</v>
      </c>
      <c r="D36" s="4" t="str">
        <f>IFERROR(__xludf.DUMMYFUNCTION("GOOGLETRANSLATE(B36, ""en"", ""fr"")"),"Profil URL")</f>
        <v>Profil URL</v>
      </c>
      <c r="E36" s="4" t="str">
        <f>IFERROR(__xludf.DUMMYFUNCTION("GOOGLETRANSLATE(B36, ""en"", ""de"")"),"Profil-URL")</f>
        <v>Profil-URL</v>
      </c>
      <c r="F36" s="5" t="str">
        <f>IFERROR(__xludf.DUMMYFUNCTION("GOOGLETRANSLATE(B36, ""en"", ""pl"")"),"URL profilu")</f>
        <v>URL profilu</v>
      </c>
      <c r="G36" s="4" t="str">
        <f>IFERROR(__xludf.DUMMYFUNCTION("GOOGLETRANSLATE(B36, ""en"", ""ru"")"),"URL профиля")</f>
        <v>URL профиля</v>
      </c>
      <c r="H36" s="5" t="str">
        <f>IFERROR(__xludf.DUMMYFUNCTION("GOOGLETRANSLATE(B36, ""en"", ""fi"")"),"profiili-URL")</f>
        <v>profiili-URL</v>
      </c>
      <c r="I36" s="5" t="str">
        <f>IFERROR(__xludf.DUMMYFUNCTION("GOOGLETRANSLATE(B36, ""en"", ""it"")"),"Profilo URL")</f>
        <v>Profilo URL</v>
      </c>
      <c r="J36" s="4" t="str">
        <f>IFERROR(__xludf.DUMMYFUNCTION("GOOGLETRANSLATE(B36, ""en"", ""zh"")"),"个人资料网址")</f>
        <v>个人资料网址</v>
      </c>
      <c r="K36" s="5" t="str">
        <f>IFERROR(__xludf.DUMMYFUNCTION("GOOGLETRANSLATE(B36, ""en"", ""ja"")"),"プロフィールURL")</f>
        <v>プロフィールURL</v>
      </c>
    </row>
    <row r="37">
      <c r="A37" s="3" t="s">
        <v>79</v>
      </c>
      <c r="B37" s="4" t="s">
        <v>80</v>
      </c>
      <c r="C37" s="4" t="str">
        <f>IFERROR(__xludf.DUMMYFUNCTION("GOOGLETRANSLATE(B37, ""en"", ""es"")"),"¿De dónde quieres una foto?")</f>
        <v>¿De dónde quieres una foto?</v>
      </c>
      <c r="D37" s="4" t="str">
        <f>IFERROR(__xludf.DUMMYFUNCTION("GOOGLETRANSLATE(B37, ""en"", ""fr"")"),"Où voulez-vous une photo?")</f>
        <v>Où voulez-vous une photo?</v>
      </c>
      <c r="E37" s="4" t="str">
        <f>IFERROR(__xludf.DUMMYFUNCTION("GOOGLETRANSLATE(B37, ""en"", ""de"")"),"Wo willst du ein Foto von?")</f>
        <v>Wo willst du ein Foto von?</v>
      </c>
      <c r="F37" s="5" t="str">
        <f>IFERROR(__xludf.DUMMYFUNCTION("GOOGLETRANSLATE(B37, ""en"", ""pl"")"),"Skąd chcesz zdjęcie?")</f>
        <v>Skąd chcesz zdjęcie?</v>
      </c>
      <c r="G37" s="4" t="str">
        <f>IFERROR(__xludf.DUMMYFUNCTION("GOOGLETRANSLATE(B37, ""en"", ""ru"")"),"Откуда вы хотите фотографию?")</f>
        <v>Откуда вы хотите фотографию?</v>
      </c>
      <c r="H37" s="5" t="str">
        <f>IFERROR(__xludf.DUMMYFUNCTION("GOOGLETRANSLATE(B37, ""en"", ""fi"")"),"Mistä haluat valokuvan?")</f>
        <v>Mistä haluat valokuvan?</v>
      </c>
      <c r="I37" s="5" t="str">
        <f>IFERROR(__xludf.DUMMYFUNCTION("GOOGLETRANSLATE(B37, ""en"", ""it"")"),"Da dove vuoi una foto?")</f>
        <v>Da dove vuoi una foto?</v>
      </c>
      <c r="J37" s="4" t="str">
        <f>IFERROR(__xludf.DUMMYFUNCTION("GOOGLETRANSLATE(B37, ""en"", ""zh"")"),"你想要一张照片吗？")</f>
        <v>你想要一张照片吗？</v>
      </c>
      <c r="K37" s="5" t="str">
        <f>IFERROR(__xludf.DUMMYFUNCTION("GOOGLETRANSLATE(B37, ""en"", ""ja"")"),"あなたはどこから写真を望みますか？")</f>
        <v>あなたはどこから写真を望みますか？</v>
      </c>
    </row>
    <row r="38">
      <c r="A38" s="3" t="s">
        <v>81</v>
      </c>
      <c r="B38" s="4" t="s">
        <v>82</v>
      </c>
      <c r="C38" s="4" t="str">
        <f>IFERROR(__xludf.DUMMYFUNCTION("GOOGLETRANSLATE(B38, ""en"", ""es"")"),"Galería")</f>
        <v>Galería</v>
      </c>
      <c r="D38" s="4" t="str">
        <f>IFERROR(__xludf.DUMMYFUNCTION("GOOGLETRANSLATE(B38, ""en"", ""fr"")"),"Galerie")</f>
        <v>Galerie</v>
      </c>
      <c r="E38" s="4" t="str">
        <f>IFERROR(__xludf.DUMMYFUNCTION("GOOGLETRANSLATE(B38, ""en"", ""de"")"),"Galerie")</f>
        <v>Galerie</v>
      </c>
      <c r="F38" s="5" t="str">
        <f>IFERROR(__xludf.DUMMYFUNCTION("GOOGLETRANSLATE(B38, ""en"", ""pl"")"),"Galeria")</f>
        <v>Galeria</v>
      </c>
      <c r="G38" s="4" t="str">
        <f>IFERROR(__xludf.DUMMYFUNCTION("GOOGLETRANSLATE(B38, ""en"", ""ru"")"),"Галерея")</f>
        <v>Галерея</v>
      </c>
      <c r="H38" s="5" t="str">
        <f>IFERROR(__xludf.DUMMYFUNCTION("GOOGLETRANSLATE(B38, ""en"", ""fi"")"),"Galleria")</f>
        <v>Galleria</v>
      </c>
      <c r="I38" s="5" t="str">
        <f>IFERROR(__xludf.DUMMYFUNCTION("GOOGLETRANSLATE(B38, ""en"", ""it"")"),"Galleria")</f>
        <v>Galleria</v>
      </c>
      <c r="J38" s="4" t="str">
        <f>IFERROR(__xludf.DUMMYFUNCTION("GOOGLETRANSLATE(B38, ""en"", ""zh"")"),"画廊")</f>
        <v>画廊</v>
      </c>
      <c r="K38" s="5" t="str">
        <f>IFERROR(__xludf.DUMMYFUNCTION("GOOGLETRANSLATE(B38, ""en"", ""ja"")"),"ギャラリー")</f>
        <v>ギャラリー</v>
      </c>
    </row>
    <row r="39">
      <c r="A39" s="3" t="s">
        <v>83</v>
      </c>
      <c r="B39" s="4" t="s">
        <v>84</v>
      </c>
      <c r="C39" s="4" t="str">
        <f>IFERROR(__xludf.DUMMYFUNCTION("GOOGLETRANSLATE(B39, ""en"", ""es"")"),"Cámara")</f>
        <v>Cámara</v>
      </c>
      <c r="D39" s="4" t="str">
        <f>IFERROR(__xludf.DUMMYFUNCTION("GOOGLETRANSLATE(B39, ""en"", ""fr"")"),"Caméra")</f>
        <v>Caméra</v>
      </c>
      <c r="E39" s="4" t="str">
        <f>IFERROR(__xludf.DUMMYFUNCTION("GOOGLETRANSLATE(B39, ""en"", ""de"")"),"Kamera")</f>
        <v>Kamera</v>
      </c>
      <c r="F39" s="5" t="str">
        <f>IFERROR(__xludf.DUMMYFUNCTION("GOOGLETRANSLATE(B39, ""en"", ""pl"")"),"Aparat fotograficzny")</f>
        <v>Aparat fotograficzny</v>
      </c>
      <c r="G39" s="4" t="str">
        <f>IFERROR(__xludf.DUMMYFUNCTION("GOOGLETRANSLATE(B39, ""en"", ""ru"")"),"Камера")</f>
        <v>Камера</v>
      </c>
      <c r="H39" s="5" t="str">
        <f>IFERROR(__xludf.DUMMYFUNCTION("GOOGLETRANSLATE(B39, ""en"", ""fi"")"),"Kamera")</f>
        <v>Kamera</v>
      </c>
      <c r="I39" s="5" t="str">
        <f>IFERROR(__xludf.DUMMYFUNCTION("GOOGLETRANSLATE(B39, ""en"", ""it"")"),"Telecamera")</f>
        <v>Telecamera</v>
      </c>
      <c r="J39" s="4" t="str">
        <f>IFERROR(__xludf.DUMMYFUNCTION("GOOGLETRANSLATE(B39, ""en"", ""zh"")"),"相机")</f>
        <v>相机</v>
      </c>
      <c r="K39" s="5" t="str">
        <f>IFERROR(__xludf.DUMMYFUNCTION("GOOGLETRANSLATE(B39, ""en"", ""ja"")"),"カメラ")</f>
        <v>カメラ</v>
      </c>
    </row>
    <row r="40">
      <c r="A40" s="3" t="s">
        <v>85</v>
      </c>
      <c r="B40" s="4" t="s">
        <v>86</v>
      </c>
      <c r="C40" s="4" t="str">
        <f>IFERROR(__xludf.DUMMYFUNCTION("GOOGLETRANSLATE(B40, ""en"", ""es"")"),"A diario")</f>
        <v>A diario</v>
      </c>
      <c r="D40" s="4" t="str">
        <f>IFERROR(__xludf.DUMMYFUNCTION("GOOGLETRANSLATE(B40, ""en"", ""fr"")"),"du quotidien")</f>
        <v>du quotidien</v>
      </c>
      <c r="E40" s="4" t="str">
        <f>IFERROR(__xludf.DUMMYFUNCTION("GOOGLETRANSLATE(B40, ""en"", ""de"")"),"Täglich")</f>
        <v>Täglich</v>
      </c>
      <c r="F40" s="5" t="str">
        <f>IFERROR(__xludf.DUMMYFUNCTION("GOOGLETRANSLATE(B40, ""en"", ""pl"")"),"Codziennie")</f>
        <v>Codziennie</v>
      </c>
      <c r="G40" s="4" t="str">
        <f>IFERROR(__xludf.DUMMYFUNCTION("GOOGLETRANSLATE(B40, ""en"", ""ru"")"),"Ежедневно")</f>
        <v>Ежедневно</v>
      </c>
      <c r="H40" s="5" t="str">
        <f>IFERROR(__xludf.DUMMYFUNCTION("GOOGLETRANSLATE(B40, ""en"", ""fi"")"),"Päivittäin")</f>
        <v>Päivittäin</v>
      </c>
      <c r="I40" s="5" t="str">
        <f>IFERROR(__xludf.DUMMYFUNCTION("GOOGLETRANSLATE(B40, ""en"", ""it"")"),"Quotidiano")</f>
        <v>Quotidiano</v>
      </c>
      <c r="J40" s="4" t="str">
        <f>IFERROR(__xludf.DUMMYFUNCTION("GOOGLETRANSLATE(B40, ""en"", ""zh"")"),"日常")</f>
        <v>日常</v>
      </c>
      <c r="K40" s="5" t="str">
        <f>IFERROR(__xludf.DUMMYFUNCTION("GOOGLETRANSLATE(B40, ""en"", ""ja"")"),"毎日")</f>
        <v>毎日</v>
      </c>
    </row>
    <row r="41">
      <c r="A41" s="3" t="s">
        <v>87</v>
      </c>
      <c r="B41" s="4" t="s">
        <v>88</v>
      </c>
      <c r="C41" s="4" t="str">
        <f>IFERROR(__xludf.DUMMYFUNCTION("GOOGLETRANSLATE(B41, ""en"", ""es"")"),"¡Prepararse!")</f>
        <v>¡Prepararse!</v>
      </c>
      <c r="D41" s="4" t="str">
        <f>IFERROR(__xludf.DUMMYFUNCTION("GOOGLETRANSLATE(B41, ""en"", ""fr"")"),"Sois prêt!")</f>
        <v>Sois prêt!</v>
      </c>
      <c r="E41" s="4" t="str">
        <f>IFERROR(__xludf.DUMMYFUNCTION("GOOGLETRANSLATE(B41, ""en"", ""de"")"),"Bereit machen!")</f>
        <v>Bereit machen!</v>
      </c>
      <c r="F41" s="5" t="str">
        <f>IFERROR(__xludf.DUMMYFUNCTION("GOOGLETRANSLATE(B41, ""en"", ""pl"")"),"Przygotuj się!")</f>
        <v>Przygotuj się!</v>
      </c>
      <c r="G41" s="4" t="str">
        <f>IFERROR(__xludf.DUMMYFUNCTION("GOOGLETRANSLATE(B41, ""en"", ""ru"")"),"Приготовься!")</f>
        <v>Приготовься!</v>
      </c>
      <c r="H41" s="5" t="str">
        <f>IFERROR(__xludf.DUMMYFUNCTION("GOOGLETRANSLATE(B41, ""en"", ""fi"")"),"Valmistaudu!")</f>
        <v>Valmistaudu!</v>
      </c>
      <c r="I41" s="5" t="str">
        <f>IFERROR(__xludf.DUMMYFUNCTION("GOOGLETRANSLATE(B41, ""en"", ""it"")"),"Preparati!")</f>
        <v>Preparati!</v>
      </c>
      <c r="J41" s="4" t="str">
        <f>IFERROR(__xludf.DUMMYFUNCTION("GOOGLETRANSLATE(B41, ""en"", ""zh"")"),"做好准备！")</f>
        <v>做好准备！</v>
      </c>
      <c r="K41" s="5" t="str">
        <f>IFERROR(__xludf.DUMMYFUNCTION("GOOGLETRANSLATE(B41, ""en"", ""ja"")"),"準備をしなさい！")</f>
        <v>準備をしなさい！</v>
      </c>
    </row>
    <row r="42">
      <c r="A42" s="3" t="s">
        <v>89</v>
      </c>
      <c r="B42" s="4" t="s">
        <v>90</v>
      </c>
      <c r="C42" s="4" t="str">
        <f>IFERROR(__xludf.DUMMYFUNCTION("GOOGLETRANSLATE(B42, ""en"", ""es"")"),"¿Ya tienes una cuenta?")</f>
        <v>¿Ya tienes una cuenta?</v>
      </c>
      <c r="D42" s="4" t="str">
        <f>IFERROR(__xludf.DUMMYFUNCTION("GOOGLETRANSLATE(B42, ""en"", ""fr"")"),"Vous avez déjà un compte?")</f>
        <v>Vous avez déjà un compte?</v>
      </c>
      <c r="E42" s="4" t="str">
        <f>IFERROR(__xludf.DUMMYFUNCTION("GOOGLETRANSLATE(B42, ""en"", ""de"")"),"Sie haben bereits ein Konto?")</f>
        <v>Sie haben bereits ein Konto?</v>
      </c>
      <c r="F42" s="5" t="str">
        <f>IFERROR(__xludf.DUMMYFUNCTION("GOOGLETRANSLATE(B42, ""en"", ""pl"")"),"Posiadasz już konto?")</f>
        <v>Posiadasz już konto?</v>
      </c>
      <c r="G42" s="4" t="str">
        <f>IFERROR(__xludf.DUMMYFUNCTION("GOOGLETRANSLATE(B42, ""en"", ""ru"")"),"Уже есть аккаунт?")</f>
        <v>Уже есть аккаунт?</v>
      </c>
      <c r="H42" s="5" t="str">
        <f>IFERROR(__xludf.DUMMYFUNCTION("GOOGLETRANSLATE(B42, ""en"", ""fi"")"),"Onko sinulla jo tili?")</f>
        <v>Onko sinulla jo tili?</v>
      </c>
      <c r="I42" s="5" t="str">
        <f>IFERROR(__xludf.DUMMYFUNCTION("GOOGLETRANSLATE(B42, ""en"", ""it"")"),"Hai già un account?")</f>
        <v>Hai già un account?</v>
      </c>
      <c r="J42" s="4" t="str">
        <f>IFERROR(__xludf.DUMMYFUNCTION("GOOGLETRANSLATE(B42, ""en"", ""zh"")"),"已经有一个帐户？")</f>
        <v>已经有一个帐户？</v>
      </c>
      <c r="K42" s="5" t="str">
        <f>IFERROR(__xludf.DUMMYFUNCTION("GOOGLETRANSLATE(B42, ""en"", ""ja"")"),"すでにアカウントをお持ちですか？")</f>
        <v>すでにアカウントをお持ちですか？</v>
      </c>
    </row>
    <row r="43">
      <c r="A43" s="3" t="s">
        <v>91</v>
      </c>
      <c r="B43" s="4" t="s">
        <v>92</v>
      </c>
      <c r="C43" s="4" t="str">
        <f>IFERROR(__xludf.DUMMYFUNCTION("GOOGLETRANSLATE(B43, ""en"", ""es"")"),"¡ACCESO!")</f>
        <v>¡ACCESO!</v>
      </c>
      <c r="D43" s="4" t="str">
        <f>IFERROR(__xludf.DUMMYFUNCTION("GOOGLETRANSLATE(B43, ""en"", ""fr"")"),"CONNEXION!")</f>
        <v>CONNEXION!</v>
      </c>
      <c r="E43" s="4" t="str">
        <f>IFERROR(__xludf.DUMMYFUNCTION("GOOGLETRANSLATE(B43, ""en"", ""de"")"),"ANMELDUNG!")</f>
        <v>ANMELDUNG!</v>
      </c>
      <c r="F43" s="5" t="str">
        <f>IFERROR(__xludf.DUMMYFUNCTION("GOOGLETRANSLATE(B43, ""en"", ""pl"")"),"ZALOGUJ SIE!")</f>
        <v>ZALOGUJ SIE!</v>
      </c>
      <c r="G43" s="4" t="str">
        <f>IFERROR(__xludf.DUMMYFUNCTION("GOOGLETRANSLATE(B43, ""en"", ""ru"")"),"АВТОРИЗОВАТЬСЯ!")</f>
        <v>АВТОРИЗОВАТЬСЯ!</v>
      </c>
      <c r="H43" s="5" t="str">
        <f>IFERROR(__xludf.DUMMYFUNCTION("GOOGLETRANSLATE(B43, ""en"", ""fi"")"),"KIRJAUDU SISÄÄN!")</f>
        <v>KIRJAUDU SISÄÄN!</v>
      </c>
      <c r="I43" s="5" t="str">
        <f>IFERROR(__xludf.DUMMYFUNCTION("GOOGLETRANSLATE(B43, ""en"", ""it"")"),"ACCEDERE!")</f>
        <v>ACCEDERE!</v>
      </c>
      <c r="J43" s="4" t="str">
        <f>IFERROR(__xludf.DUMMYFUNCTION("GOOGLETRANSLATE(B43, ""en"", ""zh"")"),"登录！")</f>
        <v>登录！</v>
      </c>
      <c r="K43" s="5" t="str">
        <f>IFERROR(__xludf.DUMMYFUNCTION("GOOGLETRANSLATE(B43, ""en"", ""ja"")"),"ログインする！")</f>
        <v>ログインする！</v>
      </c>
    </row>
    <row r="44">
      <c r="A44" s="3" t="s">
        <v>93</v>
      </c>
      <c r="B44" s="4" t="s">
        <v>94</v>
      </c>
      <c r="C44" s="4" t="str">
        <f>IFERROR(__xludf.DUMMYFUNCTION("GOOGLETRANSLATE(B44, ""en"", ""es"")"),"EMPEZAR")</f>
        <v>EMPEZAR</v>
      </c>
      <c r="D44" s="4" t="str">
        <f>IFERROR(__xludf.DUMMYFUNCTION("GOOGLETRANSLATE(B44, ""en"", ""fr"")"),"COMMENCER")</f>
        <v>COMMENCER</v>
      </c>
      <c r="E44" s="4" t="str">
        <f>IFERROR(__xludf.DUMMYFUNCTION("GOOGLETRANSLATE(B44, ""en"", ""de"")"),"LOSLEGEN")</f>
        <v>LOSLEGEN</v>
      </c>
      <c r="F44" s="5" t="str">
        <f>IFERROR(__xludf.DUMMYFUNCTION("GOOGLETRANSLATE(B44, ""en"", ""pl"")"),"ZACZYNAJ")</f>
        <v>ZACZYNAJ</v>
      </c>
      <c r="G44" s="4" t="str">
        <f>IFERROR(__xludf.DUMMYFUNCTION("GOOGLETRANSLATE(B44, ""en"", ""ru"")"),"НАЧАТЬ")</f>
        <v>НАЧАТЬ</v>
      </c>
      <c r="H44" s="5" t="str">
        <f>IFERROR(__xludf.DUMMYFUNCTION("GOOGLETRANSLATE(B44, ""en"", ""fi"")"),"ALOITTAA")</f>
        <v>ALOITTAA</v>
      </c>
      <c r="I44" s="5" t="str">
        <f>IFERROR(__xludf.DUMMYFUNCTION("GOOGLETRANSLATE(B44, ""en"", ""it"")"),"INIZIARE")</f>
        <v>INIZIARE</v>
      </c>
      <c r="J44" s="4" t="str">
        <f>IFERROR(__xludf.DUMMYFUNCTION("GOOGLETRANSLATE(B44, ""en"", ""zh"")"),"开始")</f>
        <v>开始</v>
      </c>
      <c r="K44" s="5" t="str">
        <f>IFERROR(__xludf.DUMMYFUNCTION("GOOGLETRANSLATE(B44, ""en"", ""ja"")"),"始まりました")</f>
        <v>始まりました</v>
      </c>
    </row>
    <row r="45">
      <c r="A45" s="3" t="s">
        <v>95</v>
      </c>
      <c r="B45" s="4" t="s">
        <v>96</v>
      </c>
      <c r="C45" s="4" t="str">
        <f>IFERROR(__xludf.DUMMYFUNCTION("GOOGLETRANSLATE(B45, ""en"", ""es"")"),"ACCESO")</f>
        <v>ACCESO</v>
      </c>
      <c r="D45" s="4" t="str">
        <f>IFERROR(__xludf.DUMMYFUNCTION("GOOGLETRANSLATE(B45, ""en"", ""fr"")"),"CONNEXION")</f>
        <v>CONNEXION</v>
      </c>
      <c r="E45" s="4" t="str">
        <f>IFERROR(__xludf.DUMMYFUNCTION("GOOGLETRANSLATE(B45, ""en"", ""de"")"),"ANMELDUNG")</f>
        <v>ANMELDUNG</v>
      </c>
      <c r="F45" s="5" t="str">
        <f>IFERROR(__xludf.DUMMYFUNCTION("GOOGLETRANSLATE(B45, ""en"", ""pl"")"),"ZALOGUJ SIE")</f>
        <v>ZALOGUJ SIE</v>
      </c>
      <c r="G45" s="4" t="str">
        <f>IFERROR(__xludf.DUMMYFUNCTION("GOOGLETRANSLATE(B45, ""en"", ""ru"")"),"АВТОРИЗОВАТЬСЯ")</f>
        <v>АВТОРИЗОВАТЬСЯ</v>
      </c>
      <c r="H45" s="5" t="str">
        <f>IFERROR(__xludf.DUMMYFUNCTION("GOOGLETRANSLATE(B45, ""en"", ""fi"")"),"KIRJAUDU SISÄÄN")</f>
        <v>KIRJAUDU SISÄÄN</v>
      </c>
      <c r="I45" s="5" t="str">
        <f>IFERROR(__xludf.DUMMYFUNCTION("GOOGLETRANSLATE(B45, ""en"", ""it"")"),"ACCEDERE")</f>
        <v>ACCEDERE</v>
      </c>
      <c r="J45" s="4" t="str">
        <f>IFERROR(__xludf.DUMMYFUNCTION("GOOGLETRANSLATE(B45, ""en"", ""zh"")"),"登录")</f>
        <v>登录</v>
      </c>
      <c r="K45" s="5" t="str">
        <f>IFERROR(__xludf.DUMMYFUNCTION("GOOGLETRANSLATE(B45, ""en"", ""ja"")"),"ログインする")</f>
        <v>ログインする</v>
      </c>
    </row>
    <row r="46">
      <c r="A46" s="3" t="s">
        <v>97</v>
      </c>
      <c r="B46" s="4" t="s">
        <v>98</v>
      </c>
      <c r="C46" s="4" t="str">
        <f>IFERROR(__xludf.DUMMYFUNCTION("GOOGLETRANSLATE(B46, ""en"", ""es"")"),"INSCRIBIRSE")</f>
        <v>INSCRIBIRSE</v>
      </c>
      <c r="D46" s="4" t="str">
        <f>IFERROR(__xludf.DUMMYFUNCTION("GOOGLETRANSLATE(B46, ""en"", ""fr"")"),"S'INSCRIRE")</f>
        <v>S'INSCRIRE</v>
      </c>
      <c r="E46" s="4" t="str">
        <f>IFERROR(__xludf.DUMMYFUNCTION("GOOGLETRANSLATE(B46, ""en"", ""de"")"),"ANMELDEN")</f>
        <v>ANMELDEN</v>
      </c>
      <c r="F46" s="5" t="str">
        <f>IFERROR(__xludf.DUMMYFUNCTION("GOOGLETRANSLATE(B46, ""en"", ""pl"")"),"ZAPISZ SIĘ")</f>
        <v>ZAPISZ SIĘ</v>
      </c>
      <c r="G46" s="4" t="str">
        <f>IFERROR(__xludf.DUMMYFUNCTION("GOOGLETRANSLATE(B46, ""en"", ""ru"")"),"ЗАРЕГИСТРИРОВАТЬСЯ")</f>
        <v>ЗАРЕГИСТРИРОВАТЬСЯ</v>
      </c>
      <c r="H46" s="5" t="str">
        <f>IFERROR(__xludf.DUMMYFUNCTION("GOOGLETRANSLATE(B46, ""en"", ""fi"")"),"KIRJAUDU")</f>
        <v>KIRJAUDU</v>
      </c>
      <c r="I46" s="5" t="str">
        <f>IFERROR(__xludf.DUMMYFUNCTION("GOOGLETRANSLATE(B46, ""en"", ""it"")"),"ISCRIVITI")</f>
        <v>ISCRIVITI</v>
      </c>
      <c r="J46" s="4" t="str">
        <f>IFERROR(__xludf.DUMMYFUNCTION("GOOGLETRANSLATE(B46, ""en"", ""zh"")"),"报名")</f>
        <v>报名</v>
      </c>
      <c r="K46" s="5" t="str">
        <f>IFERROR(__xludf.DUMMYFUNCTION("GOOGLETRANSLATE(B46, ""en"", ""ja"")"),"サインアップ")</f>
        <v>サインアップ</v>
      </c>
    </row>
    <row r="47">
      <c r="A47" s="3" t="s">
        <v>99</v>
      </c>
      <c r="B47" s="4" t="s">
        <v>100</v>
      </c>
      <c r="C47" s="4" t="str">
        <f>IFERROR(__xludf.DUMMYFUNCTION("GOOGLETRANSLATE(B47, ""en"", ""es"")"),"Nombre")</f>
        <v>Nombre</v>
      </c>
      <c r="D47" s="4" t="str">
        <f>IFERROR(__xludf.DUMMYFUNCTION("GOOGLETRANSLATE(B47, ""en"", ""fr"")"),"Nom")</f>
        <v>Nom</v>
      </c>
      <c r="E47" s="4" t="str">
        <f>IFERROR(__xludf.DUMMYFUNCTION("GOOGLETRANSLATE(B47, ""en"", ""de"")"),"Name")</f>
        <v>Name</v>
      </c>
      <c r="F47" s="5" t="str">
        <f>IFERROR(__xludf.DUMMYFUNCTION("GOOGLETRANSLATE(B47, ""en"", ""pl"")"),"Nazwa")</f>
        <v>Nazwa</v>
      </c>
      <c r="G47" s="4" t="str">
        <f>IFERROR(__xludf.DUMMYFUNCTION("GOOGLETRANSLATE(B47, ""en"", ""ru"")"),"Имя")</f>
        <v>Имя</v>
      </c>
      <c r="H47" s="5" t="str">
        <f>IFERROR(__xludf.DUMMYFUNCTION("GOOGLETRANSLATE(B47, ""en"", ""fi"")"),"Nimi")</f>
        <v>Nimi</v>
      </c>
      <c r="I47" s="5" t="str">
        <f>IFERROR(__xludf.DUMMYFUNCTION("GOOGLETRANSLATE(B47, ""en"", ""it"")"),"Nome")</f>
        <v>Nome</v>
      </c>
      <c r="J47" s="4" t="str">
        <f>IFERROR(__xludf.DUMMYFUNCTION("GOOGLETRANSLATE(B47, ""en"", ""zh"")"),"名称")</f>
        <v>名称</v>
      </c>
      <c r="K47" s="5" t="str">
        <f>IFERROR(__xludf.DUMMYFUNCTION("GOOGLETRANSLATE(B47, ""en"", ""ja"")"),"名前")</f>
        <v>名前</v>
      </c>
    </row>
    <row r="48">
      <c r="A48" s="3" t="s">
        <v>101</v>
      </c>
      <c r="B48" s="4" t="s">
        <v>102</v>
      </c>
      <c r="C48" s="4" t="str">
        <f>IFERROR(__xludf.DUMMYFUNCTION("GOOGLETRANSLATE(B48, ""en"", ""es"")"),"Correo electrónico")</f>
        <v>Correo electrónico</v>
      </c>
      <c r="D48" s="4" t="str">
        <f>IFERROR(__xludf.DUMMYFUNCTION("GOOGLETRANSLATE(B48, ""en"", ""fr"")"),"E-mail")</f>
        <v>E-mail</v>
      </c>
      <c r="E48" s="4" t="str">
        <f>IFERROR(__xludf.DUMMYFUNCTION("GOOGLETRANSLATE(B48, ""en"", ""de"")"),"Email")</f>
        <v>Email</v>
      </c>
      <c r="F48" s="5" t="str">
        <f>IFERROR(__xludf.DUMMYFUNCTION("GOOGLETRANSLATE(B48, ""en"", ""pl"")"),"E-mail")</f>
        <v>E-mail</v>
      </c>
      <c r="G48" s="4" t="str">
        <f>IFERROR(__xludf.DUMMYFUNCTION("GOOGLETRANSLATE(B48, ""en"", ""ru"")"),"Электронное письмо")</f>
        <v>Электронное письмо</v>
      </c>
      <c r="H48" s="5" t="str">
        <f>IFERROR(__xludf.DUMMYFUNCTION("GOOGLETRANSLATE(B48, ""en"", ""fi"")"),"Sähköposti")</f>
        <v>Sähköposti</v>
      </c>
      <c r="I48" s="5" t="str">
        <f>IFERROR(__xludf.DUMMYFUNCTION("GOOGLETRANSLATE(B48, ""en"", ""it"")"),"E-mail")</f>
        <v>E-mail</v>
      </c>
      <c r="J48" s="4" t="str">
        <f>IFERROR(__xludf.DUMMYFUNCTION("GOOGLETRANSLATE(B48, ""en"", ""zh"")"),"电子邮件")</f>
        <v>电子邮件</v>
      </c>
      <c r="K48" s="5" t="str">
        <f>IFERROR(__xludf.DUMMYFUNCTION("GOOGLETRANSLATE(B48, ""en"", ""ja"")"),"Eメール")</f>
        <v>Eメール</v>
      </c>
    </row>
    <row r="49">
      <c r="A49" s="3" t="s">
        <v>103</v>
      </c>
      <c r="B49" s="4" t="s">
        <v>104</v>
      </c>
      <c r="C49" s="4" t="str">
        <f>IFERROR(__xludf.DUMMYFUNCTION("GOOGLETRANSLATE(B49, ""en"", ""es"")"),"Contraseña")</f>
        <v>Contraseña</v>
      </c>
      <c r="D49" s="4" t="str">
        <f>IFERROR(__xludf.DUMMYFUNCTION("GOOGLETRANSLATE(B49, ""en"", ""fr"")"),"Mot de passe")</f>
        <v>Mot de passe</v>
      </c>
      <c r="E49" s="4" t="str">
        <f>IFERROR(__xludf.DUMMYFUNCTION("GOOGLETRANSLATE(B49, ""en"", ""de"")"),"Passwort")</f>
        <v>Passwort</v>
      </c>
      <c r="F49" s="5" t="str">
        <f>IFERROR(__xludf.DUMMYFUNCTION("GOOGLETRANSLATE(B49, ""en"", ""pl"")"),"Hasło")</f>
        <v>Hasło</v>
      </c>
      <c r="G49" s="4" t="str">
        <f>IFERROR(__xludf.DUMMYFUNCTION("GOOGLETRANSLATE(B49, ""en"", ""ru"")"),"Пароль")</f>
        <v>Пароль</v>
      </c>
      <c r="H49" s="5" t="str">
        <f>IFERROR(__xludf.DUMMYFUNCTION("GOOGLETRANSLATE(B49, ""en"", ""fi"")"),"Salasana")</f>
        <v>Salasana</v>
      </c>
      <c r="I49" s="5" t="str">
        <f>IFERROR(__xludf.DUMMYFUNCTION("GOOGLETRANSLATE(B49, ""en"", ""it"")"),"Parola d'ordine")</f>
        <v>Parola d'ordine</v>
      </c>
      <c r="J49" s="4" t="str">
        <f>IFERROR(__xludf.DUMMYFUNCTION("GOOGLETRANSLATE(B49, ""en"", ""zh"")"),"密码")</f>
        <v>密码</v>
      </c>
      <c r="K49" s="5" t="str">
        <f>IFERROR(__xludf.DUMMYFUNCTION("GOOGLETRANSLATE(B49, ""en"", ""ja"")"),"パスワード")</f>
        <v>パスワード</v>
      </c>
    </row>
    <row r="50">
      <c r="A50" s="3" t="s">
        <v>105</v>
      </c>
      <c r="B50" s="4" t="s">
        <v>106</v>
      </c>
      <c r="C50" s="4" t="str">
        <f>IFERROR(__xludf.DUMMYFUNCTION("GOOGLETRANSLATE(B50, ""en"", ""es"")"),"¿Has olvidado tu contraseña?")</f>
        <v>¿Has olvidado tu contraseña?</v>
      </c>
      <c r="D50" s="4" t="str">
        <f>IFERROR(__xludf.DUMMYFUNCTION("GOOGLETRANSLATE(B50, ""en"", ""fr"")"),"Mot de passe oublié?")</f>
        <v>Mot de passe oublié?</v>
      </c>
      <c r="E50" s="4" t="str">
        <f>IFERROR(__xludf.DUMMYFUNCTION("GOOGLETRANSLATE(B50, ""en"", ""de"")"),"Passwort vergessen?")</f>
        <v>Passwort vergessen?</v>
      </c>
      <c r="F50" s="5" t="str">
        <f>IFERROR(__xludf.DUMMYFUNCTION("GOOGLETRANSLATE(B50, ""en"", ""pl"")"),"Zapomniałeś hasła?")</f>
        <v>Zapomniałeś hasła?</v>
      </c>
      <c r="G50" s="4" t="str">
        <f>IFERROR(__xludf.DUMMYFUNCTION("GOOGLETRANSLATE(B50, ""en"", ""ru"")"),"Забыли пароль?")</f>
        <v>Забыли пароль?</v>
      </c>
      <c r="H50" s="5" t="str">
        <f>IFERROR(__xludf.DUMMYFUNCTION("GOOGLETRANSLATE(B50, ""en"", ""fi"")"),"Unohtuiko salasana?")</f>
        <v>Unohtuiko salasana?</v>
      </c>
      <c r="I50" s="5" t="str">
        <f>IFERROR(__xludf.DUMMYFUNCTION("GOOGLETRANSLATE(B50, ""en"", ""it"")"),"Ha dimenticato la password?")</f>
        <v>Ha dimenticato la password?</v>
      </c>
      <c r="J50" s="4" t="str">
        <f>IFERROR(__xludf.DUMMYFUNCTION("GOOGLETRANSLATE(B50, ""en"", ""zh"")"),"忘记密码？")</f>
        <v>忘记密码？</v>
      </c>
      <c r="K50" s="5" t="str">
        <f>IFERROR(__xludf.DUMMYFUNCTION("GOOGLETRANSLATE(B50, ""en"", ""ja"")"),"パスワードをお忘れですか？")</f>
        <v>パスワードをお忘れですか？</v>
      </c>
    </row>
    <row r="51">
      <c r="A51" s="3" t="s">
        <v>107</v>
      </c>
      <c r="B51" s="4" t="s">
        <v>90</v>
      </c>
      <c r="C51" s="4" t="str">
        <f>IFERROR(__xludf.DUMMYFUNCTION("GOOGLETRANSLATE(B51, ""en"", ""es"")"),"¿Ya tienes una cuenta?")</f>
        <v>¿Ya tienes una cuenta?</v>
      </c>
      <c r="D51" s="4" t="str">
        <f>IFERROR(__xludf.DUMMYFUNCTION("GOOGLETRANSLATE(B51, ""en"", ""fr"")"),"Vous avez déjà un compte?")</f>
        <v>Vous avez déjà un compte?</v>
      </c>
      <c r="E51" s="4" t="str">
        <f>IFERROR(__xludf.DUMMYFUNCTION("GOOGLETRANSLATE(B51, ""en"", ""de"")"),"Sie haben bereits ein Konto?")</f>
        <v>Sie haben bereits ein Konto?</v>
      </c>
      <c r="F51" s="5" t="str">
        <f>IFERROR(__xludf.DUMMYFUNCTION("GOOGLETRANSLATE(B51, ""en"", ""pl"")"),"Posiadasz już konto?")</f>
        <v>Posiadasz już konto?</v>
      </c>
      <c r="G51" s="4" t="str">
        <f>IFERROR(__xludf.DUMMYFUNCTION("GOOGLETRANSLATE(B51, ""en"", ""ru"")"),"Уже есть аккаунт?")</f>
        <v>Уже есть аккаунт?</v>
      </c>
      <c r="H51" s="5" t="str">
        <f>IFERROR(__xludf.DUMMYFUNCTION("GOOGLETRANSLATE(B51, ""en"", ""fi"")"),"Onko sinulla jo tili?")</f>
        <v>Onko sinulla jo tili?</v>
      </c>
      <c r="I51" s="5" t="str">
        <f>IFERROR(__xludf.DUMMYFUNCTION("GOOGLETRANSLATE(B51, ""en"", ""it"")"),"Hai già un account?")</f>
        <v>Hai già un account?</v>
      </c>
      <c r="J51" s="4" t="str">
        <f>IFERROR(__xludf.DUMMYFUNCTION("GOOGLETRANSLATE(B51, ""en"", ""zh"")"),"已经有一个帐户？")</f>
        <v>已经有一个帐户？</v>
      </c>
      <c r="K51" s="5" t="str">
        <f>IFERROR(__xludf.DUMMYFUNCTION("GOOGLETRANSLATE(B51, ""en"", ""ja"")"),"すでにアカウントをお持ちですか？")</f>
        <v>すでにアカウントをお持ちですか？</v>
      </c>
    </row>
    <row r="52">
      <c r="A52" s="3" t="s">
        <v>108</v>
      </c>
      <c r="B52" s="4" t="s">
        <v>109</v>
      </c>
      <c r="C52" s="4" t="str">
        <f>IFERROR(__xludf.DUMMYFUNCTION("GOOGLETRANSLATE(B52, ""en"", ""es"")"),"¿No tienes una cuenta?")</f>
        <v>¿No tienes una cuenta?</v>
      </c>
      <c r="D52" s="4" t="str">
        <f>IFERROR(__xludf.DUMMYFUNCTION("GOOGLETRANSLATE(B52, ""en"", ""fr"")"),"Vous n'avez pas de compte?")</f>
        <v>Vous n'avez pas de compte?</v>
      </c>
      <c r="E52" s="4" t="str">
        <f>IFERROR(__xludf.DUMMYFUNCTION("GOOGLETRANSLATE(B52, ""en"", ""de"")"),"Ich habe kein Konto?")</f>
        <v>Ich habe kein Konto?</v>
      </c>
      <c r="F52" s="5" t="str">
        <f>IFERROR(__xludf.DUMMYFUNCTION("GOOGLETRANSLATE(B52, ""en"", ""pl"")"),"Nie masz konta?")</f>
        <v>Nie masz konta?</v>
      </c>
      <c r="G52" s="4" t="str">
        <f>IFERROR(__xludf.DUMMYFUNCTION("GOOGLETRANSLATE(B52, ""en"", ""ru"")"),"У вас нет аккаунта?")</f>
        <v>У вас нет аккаунта?</v>
      </c>
      <c r="H52" s="5" t="str">
        <f>IFERROR(__xludf.DUMMYFUNCTION("GOOGLETRANSLATE(B52, ""en"", ""fi"")"),"Eikö sinulla ole tiliä?")</f>
        <v>Eikö sinulla ole tiliä?</v>
      </c>
      <c r="I52" s="5" t="str">
        <f>IFERROR(__xludf.DUMMYFUNCTION("GOOGLETRANSLATE(B52, ""en"", ""it"")"),"Non hai un account?")</f>
        <v>Non hai un account?</v>
      </c>
      <c r="J52" s="4" t="str">
        <f>IFERROR(__xludf.DUMMYFUNCTION("GOOGLETRANSLATE(B52, ""en"", ""zh"")"),"没有帐户？")</f>
        <v>没有帐户？</v>
      </c>
      <c r="K52" s="5" t="str">
        <f>IFERROR(__xludf.DUMMYFUNCTION("GOOGLETRANSLATE(B52, ""en"", ""ja"")"),"アカウントを持っていませんか？")</f>
        <v>アカウントを持っていませんか？</v>
      </c>
    </row>
    <row r="53">
      <c r="A53" s="3" t="s">
        <v>110</v>
      </c>
      <c r="B53" s="4" t="s">
        <v>92</v>
      </c>
      <c r="C53" s="4" t="str">
        <f>IFERROR(__xludf.DUMMYFUNCTION("GOOGLETRANSLATE(B53, ""en"", ""es"")"),"¡ACCESO!")</f>
        <v>¡ACCESO!</v>
      </c>
      <c r="D53" s="4" t="str">
        <f>IFERROR(__xludf.DUMMYFUNCTION("GOOGLETRANSLATE(B53, ""en"", ""fr"")"),"CONNEXION!")</f>
        <v>CONNEXION!</v>
      </c>
      <c r="E53" s="4" t="str">
        <f>IFERROR(__xludf.DUMMYFUNCTION("GOOGLETRANSLATE(B53, ""en"", ""de"")"),"ANMELDUNG!")</f>
        <v>ANMELDUNG!</v>
      </c>
      <c r="F53" s="5" t="str">
        <f>IFERROR(__xludf.DUMMYFUNCTION("GOOGLETRANSLATE(B53, ""en"", ""pl"")"),"ZALOGUJ SIE!")</f>
        <v>ZALOGUJ SIE!</v>
      </c>
      <c r="G53" s="4" t="str">
        <f>IFERROR(__xludf.DUMMYFUNCTION("GOOGLETRANSLATE(B53, ""en"", ""ru"")"),"АВТОРИЗОВАТЬСЯ!")</f>
        <v>АВТОРИЗОВАТЬСЯ!</v>
      </c>
      <c r="H53" s="5" t="str">
        <f>IFERROR(__xludf.DUMMYFUNCTION("GOOGLETRANSLATE(B53, ""en"", ""fi"")"),"KIRJAUDU SISÄÄN!")</f>
        <v>KIRJAUDU SISÄÄN!</v>
      </c>
      <c r="I53" s="5" t="str">
        <f>IFERROR(__xludf.DUMMYFUNCTION("GOOGLETRANSLATE(B53, ""en"", ""it"")"),"ACCEDERE!")</f>
        <v>ACCEDERE!</v>
      </c>
      <c r="J53" s="4" t="str">
        <f>IFERROR(__xludf.DUMMYFUNCTION("GOOGLETRANSLATE(B53, ""en"", ""zh"")"),"登录！")</f>
        <v>登录！</v>
      </c>
      <c r="K53" s="5" t="str">
        <f>IFERROR(__xludf.DUMMYFUNCTION("GOOGLETRANSLATE(B53, ""en"", ""ja"")"),"ログインする！")</f>
        <v>ログインする！</v>
      </c>
    </row>
    <row r="54">
      <c r="A54" s="3" t="s">
        <v>111</v>
      </c>
      <c r="B54" s="4" t="s">
        <v>112</v>
      </c>
      <c r="C54" s="4" t="str">
        <f>IFERROR(__xludf.DUMMYFUNCTION("GOOGLETRANSLATE(B54, ""en"", ""es"")"),"¡INSCRIBIRSE!")</f>
        <v>¡INSCRIBIRSE!</v>
      </c>
      <c r="D54" s="4" t="str">
        <f>IFERROR(__xludf.DUMMYFUNCTION("GOOGLETRANSLATE(B54, ""en"", ""fr"")"),"S'INSCRIRE!")</f>
        <v>S'INSCRIRE!</v>
      </c>
      <c r="E54" s="4" t="str">
        <f>IFERROR(__xludf.DUMMYFUNCTION("GOOGLETRANSLATE(B54, ""en"", ""de"")"),"ANMELDEN!")</f>
        <v>ANMELDEN!</v>
      </c>
      <c r="F54" s="5" t="str">
        <f>IFERROR(__xludf.DUMMYFUNCTION("GOOGLETRANSLATE(B54, ""en"", ""pl"")"),"ZAPISZ SIĘ!")</f>
        <v>ZAPISZ SIĘ!</v>
      </c>
      <c r="G54" s="4" t="str">
        <f>IFERROR(__xludf.DUMMYFUNCTION("GOOGLETRANSLATE(B54, ""en"", ""ru"")"),"ЗАРЕГИСТРИРОВАТЬСЯ!")</f>
        <v>ЗАРЕГИСТРИРОВАТЬСЯ!</v>
      </c>
      <c r="H54" s="5" t="str">
        <f>IFERROR(__xludf.DUMMYFUNCTION("GOOGLETRANSLATE(B54, ""en"", ""fi"")"),"KIRJAUDU!")</f>
        <v>KIRJAUDU!</v>
      </c>
      <c r="I54" s="5" t="str">
        <f>IFERROR(__xludf.DUMMYFUNCTION("GOOGLETRANSLATE(B54, ""en"", ""it"")"),"ISCRIVITI!")</f>
        <v>ISCRIVITI!</v>
      </c>
      <c r="J54" s="4" t="str">
        <f>IFERROR(__xludf.DUMMYFUNCTION("GOOGLETRANSLATE(B54, ""en"", ""zh"")"),"报名！")</f>
        <v>报名！</v>
      </c>
      <c r="K54" s="5" t="str">
        <f>IFERROR(__xludf.DUMMYFUNCTION("GOOGLETRANSLATE(B54, ""en"", ""ja"")"),"サインアップ！")</f>
        <v>サインアップ！</v>
      </c>
    </row>
    <row r="55">
      <c r="A55" s="3" t="s">
        <v>113</v>
      </c>
      <c r="B55" s="4" t="s">
        <v>114</v>
      </c>
      <c r="C55" s="4" t="str">
        <f>IFERROR(__xludf.DUMMYFUNCTION("GOOGLETRANSLATE(B55, ""en"", ""es"")"),"¿Olvidaste tu contraseña?")</f>
        <v>¿Olvidaste tu contraseña?</v>
      </c>
      <c r="D55" s="4" t="str">
        <f>IFERROR(__xludf.DUMMYFUNCTION("GOOGLETRANSLATE(B55, ""en"", ""fr"")"),"Mot de passe oublié?")</f>
        <v>Mot de passe oublié?</v>
      </c>
      <c r="E55" s="4" t="str">
        <f>IFERROR(__xludf.DUMMYFUNCTION("GOOGLETRANSLATE(B55, ""en"", ""de"")"),"Passwort vergessen?")</f>
        <v>Passwort vergessen?</v>
      </c>
      <c r="F55" s="5" t="str">
        <f>IFERROR(__xludf.DUMMYFUNCTION("GOOGLETRANSLATE(B55, ""en"", ""pl"")"),"Zapomniałeś hasła?")</f>
        <v>Zapomniałeś hasła?</v>
      </c>
      <c r="G55" s="4" t="str">
        <f>IFERROR(__xludf.DUMMYFUNCTION("GOOGLETRANSLATE(B55, ""en"", ""ru"")"),"Забыли Ваш пароль?")</f>
        <v>Забыли Ваш пароль?</v>
      </c>
      <c r="H55" s="5" t="str">
        <f>IFERROR(__xludf.DUMMYFUNCTION("GOOGLETRANSLATE(B55, ""en"", ""fi"")"),"Unohditko salasanasi?")</f>
        <v>Unohditko salasanasi?</v>
      </c>
      <c r="I55" s="5" t="str">
        <f>IFERROR(__xludf.DUMMYFUNCTION("GOOGLETRANSLATE(B55, ""en"", ""it"")"),"Hai dimenticato la password?")</f>
        <v>Hai dimenticato la password?</v>
      </c>
      <c r="J55" s="4" t="str">
        <f>IFERROR(__xludf.DUMMYFUNCTION("GOOGLETRANSLATE(B55, ""en"", ""zh"")"),"忘记密码了吗？")</f>
        <v>忘记密码了吗？</v>
      </c>
      <c r="K55" s="5" t="str">
        <f>IFERROR(__xludf.DUMMYFUNCTION("GOOGLETRANSLATE(B55, ""en"", ""ja"")"),"パスワードをお忘れですか？")</f>
        <v>パスワードをお忘れですか？</v>
      </c>
    </row>
    <row r="56">
      <c r="A56" s="3" t="s">
        <v>115</v>
      </c>
      <c r="B56" s="4" t="s">
        <v>116</v>
      </c>
      <c r="C56" s="4" t="str">
        <f>IFERROR(__xludf.DUMMYFUNCTION("GOOGLETRANSLATE(B56, ""en"", ""es"")"),"Ingrese su correo electrónico de usuario a continuación para
Reciba un mensaje de restablecimiento de contraseña.")</f>
        <v>Ingrese su correo electrónico de usuario a continuación para
Reciba un mensaje de restablecimiento de contraseña.</v>
      </c>
      <c r="D56" s="4" t="str">
        <f>IFERROR(__xludf.DUMMYFUNCTION("GOOGLETRANSLATE(B56, ""en"", ""fr"")"),"Entrez votre utilisateur-e-mail ci-dessous pour
Recevez un message de réinitialisation du mot de passe.")</f>
        <v>Entrez votre utilisateur-e-mail ci-dessous pour
Recevez un message de réinitialisation du mot de passe.</v>
      </c>
      <c r="E56" s="4" t="str">
        <f>IFERROR(__xludf.DUMMYFUNCTION("GOOGLETRANSLATE(B56, ""en"", ""de"")"),"Geben Sie unten Ihre Anwender-E-Mail an
erhalten Sie eine Kennwortrücksetzungsnachricht.")</f>
        <v>Geben Sie unten Ihre Anwender-E-Mail an
erhalten Sie eine Kennwortrücksetzungsnachricht.</v>
      </c>
      <c r="F56" s="5" t="str">
        <f>IFERROR(__xludf.DUMMYFUNCTION("GOOGLETRANSLATE(B56, ""en"", ""pl"")"),"Wpisz swój adres e-mail poniżej do
Otrzymaj wiadomość resetowania hasła.")</f>
        <v>Wpisz swój adres e-mail poniżej do
Otrzymaj wiadomość resetowania hasła.</v>
      </c>
      <c r="G56" s="4" t="str">
        <f>IFERROR(__xludf.DUMMYFUNCTION("GOOGLETRANSLATE(B56, ""en"", ""ru"")"),"Введите свой пользователь-адрес электронной почты ниже
Получите сообщение сброса пароля.")</f>
        <v>Введите свой пользователь-адрес электронной почты ниже
Получите сообщение сброса пароля.</v>
      </c>
      <c r="H56" s="5" t="str">
        <f>IFERROR(__xludf.DUMMYFUNCTION("GOOGLETRANSLATE(B56, ""en"", ""fi"")"),"Anna käyttäjän sähköposti alla
Vastaanota salasanan nollausviesti.")</f>
        <v>Anna käyttäjän sähköposti alla
Vastaanota salasanan nollausviesti.</v>
      </c>
      <c r="I56" s="5" t="str">
        <f>IFERROR(__xludf.DUMMYFUNCTION("GOOGLETRANSLATE(B56, ""en"", ""it"")"),"Inserisci la tua email utente qui sotto per
Ricevi un messaggio di reimpostazione della password.")</f>
        <v>Inserisci la tua email utente qui sotto per
Ricevi un messaggio di reimpostazione della password.</v>
      </c>
      <c r="J56" s="4" t="str">
        <f>IFERROR(__xludf.DUMMYFUNCTION("GOOGLETRANSLATE(B56, ""en"", ""zh"")"),"输入下面的用户电子邮件
收到密码重置消息。")</f>
        <v>输入下面的用户电子邮件
收到密码重置消息。</v>
      </c>
      <c r="K56" s="5" t="str">
        <f>IFERROR(__xludf.DUMMYFUNCTION("GOOGLETRANSLATE(B56, ""en"", ""ja"")"),"下のユーザー - 電子メールを入力してください
パスワードリセットメッセージを受信します。")</f>
        <v>下のユーザー - 電子メールを入力してください
パスワードリセットメッセージを受信します。</v>
      </c>
    </row>
    <row r="57">
      <c r="A57" s="3" t="s">
        <v>117</v>
      </c>
      <c r="B57" s="4" t="s">
        <v>118</v>
      </c>
      <c r="C57" s="4" t="str">
        <f>IFERROR(__xludf.DUMMYFUNCTION("GOOGLETRANSLATE(B57, ""en"", ""es"")"),"El correo electrónico no puede estar vacío")</f>
        <v>El correo electrónico no puede estar vacío</v>
      </c>
      <c r="D57" s="4" t="str">
        <f>IFERROR(__xludf.DUMMYFUNCTION("GOOGLETRANSLATE(B57, ""en"", ""fr"")"),"L'email ne peut pas être vide")</f>
        <v>L'email ne peut pas être vide</v>
      </c>
      <c r="E57" s="4" t="str">
        <f>IFERROR(__xludf.DUMMYFUNCTION("GOOGLETRANSLATE(B57, ""en"", ""de"")"),"E-Mail kann nicht leer sein")</f>
        <v>E-Mail kann nicht leer sein</v>
      </c>
      <c r="F57" s="5" t="str">
        <f>IFERROR(__xludf.DUMMYFUNCTION("GOOGLETRANSLATE(B57, ""en"", ""pl"")"),"E-mail nie może być pusty")</f>
        <v>E-mail nie może być pusty</v>
      </c>
      <c r="G57" s="4" t="str">
        <f>IFERROR(__xludf.DUMMYFUNCTION("GOOGLETRANSLATE(B57, ""en"", ""ru"")"),"Электронная почта не может быть пустым")</f>
        <v>Электронная почта не может быть пустым</v>
      </c>
      <c r="H57" s="5" t="str">
        <f>IFERROR(__xludf.DUMMYFUNCTION("GOOGLETRANSLATE(B57, ""en"", ""fi"")"),"Sähköposti ei voi olla tyhjä")</f>
        <v>Sähköposti ei voi olla tyhjä</v>
      </c>
      <c r="I57" s="5" t="str">
        <f>IFERROR(__xludf.DUMMYFUNCTION("GOOGLETRANSLATE(B57, ""en"", ""it"")"),"L'e-mail non può essere vuota")</f>
        <v>L'e-mail non può essere vuota</v>
      </c>
      <c r="J57" s="4" t="str">
        <f>IFERROR(__xludf.DUMMYFUNCTION("GOOGLETRANSLATE(B57, ""en"", ""zh"")"),"电子邮件不能为空")</f>
        <v>电子邮件不能为空</v>
      </c>
      <c r="K57" s="5" t="str">
        <f>IFERROR(__xludf.DUMMYFUNCTION("GOOGLETRANSLATE(B57, ""en"", ""ja"")"),"電子メールは空にすることはできません")</f>
        <v>電子メールは空にすることはできません</v>
      </c>
    </row>
    <row r="58">
      <c r="A58" s="3" t="s">
        <v>119</v>
      </c>
      <c r="B58" s="4" t="s">
        <v>102</v>
      </c>
      <c r="C58" s="4" t="str">
        <f>IFERROR(__xludf.DUMMYFUNCTION("GOOGLETRANSLATE(B58, ""en"", ""es"")"),"Correo electrónico")</f>
        <v>Correo electrónico</v>
      </c>
      <c r="D58" s="4" t="str">
        <f>IFERROR(__xludf.DUMMYFUNCTION("GOOGLETRANSLATE(B58, ""en"", ""fr"")"),"E-mail")</f>
        <v>E-mail</v>
      </c>
      <c r="E58" s="4" t="str">
        <f>IFERROR(__xludf.DUMMYFUNCTION("GOOGLETRANSLATE(B58, ""en"", ""de"")"),"Email")</f>
        <v>Email</v>
      </c>
      <c r="F58" s="5" t="str">
        <f>IFERROR(__xludf.DUMMYFUNCTION("GOOGLETRANSLATE(B58, ""en"", ""pl"")"),"E-mail")</f>
        <v>E-mail</v>
      </c>
      <c r="G58" s="4" t="str">
        <f>IFERROR(__xludf.DUMMYFUNCTION("GOOGLETRANSLATE(B58, ""en"", ""ru"")"),"Электронное письмо")</f>
        <v>Электронное письмо</v>
      </c>
      <c r="H58" s="5" t="str">
        <f>IFERROR(__xludf.DUMMYFUNCTION("GOOGLETRANSLATE(B58, ""en"", ""fi"")"),"Sähköposti")</f>
        <v>Sähköposti</v>
      </c>
      <c r="I58" s="5" t="str">
        <f>IFERROR(__xludf.DUMMYFUNCTION("GOOGLETRANSLATE(B58, ""en"", ""it"")"),"E-mail")</f>
        <v>E-mail</v>
      </c>
      <c r="J58" s="4" t="str">
        <f>IFERROR(__xludf.DUMMYFUNCTION("GOOGLETRANSLATE(B58, ""en"", ""zh"")"),"电子邮件")</f>
        <v>电子邮件</v>
      </c>
      <c r="K58" s="5" t="str">
        <f>IFERROR(__xludf.DUMMYFUNCTION("GOOGLETRANSLATE(B58, ""en"", ""ja"")"),"Eメール")</f>
        <v>Eメール</v>
      </c>
    </row>
    <row r="59">
      <c r="A59" s="3" t="s">
        <v>120</v>
      </c>
      <c r="B59" s="4" t="s">
        <v>121</v>
      </c>
      <c r="C59" s="4" t="str">
        <f>IFERROR(__xludf.DUMMYFUNCTION("GOOGLETRANSLATE(B59, ""en"", ""es"")"),"Enviar")</f>
        <v>Enviar</v>
      </c>
      <c r="D59" s="4" t="str">
        <f>IFERROR(__xludf.DUMMYFUNCTION("GOOGLETRANSLATE(B59, ""en"", ""fr"")"),"Envoyer")</f>
        <v>Envoyer</v>
      </c>
      <c r="E59" s="4" t="str">
        <f>IFERROR(__xludf.DUMMYFUNCTION("GOOGLETRANSLATE(B59, ""en"", ""de"")"),"Senden")</f>
        <v>Senden</v>
      </c>
      <c r="F59" s="5" t="str">
        <f>IFERROR(__xludf.DUMMYFUNCTION("GOOGLETRANSLATE(B59, ""en"", ""pl"")"),"Wysłać")</f>
        <v>Wysłać</v>
      </c>
      <c r="G59" s="4" t="str">
        <f>IFERROR(__xludf.DUMMYFUNCTION("GOOGLETRANSLATE(B59, ""en"", ""ru"")"),"Отправлять")</f>
        <v>Отправлять</v>
      </c>
      <c r="H59" s="5" t="str">
        <f>IFERROR(__xludf.DUMMYFUNCTION("GOOGLETRANSLATE(B59, ""en"", ""fi"")"),"Lähettää")</f>
        <v>Lähettää</v>
      </c>
      <c r="I59" s="5" t="str">
        <f>IFERROR(__xludf.DUMMYFUNCTION("GOOGLETRANSLATE(B59, ""en"", ""it"")"),"Spedire")</f>
        <v>Spedire</v>
      </c>
      <c r="J59" s="4" t="str">
        <f>IFERROR(__xludf.DUMMYFUNCTION("GOOGLETRANSLATE(B59, ""en"", ""zh"")"),"发送")</f>
        <v>发送</v>
      </c>
      <c r="K59" s="5" t="str">
        <f>IFERROR(__xludf.DUMMYFUNCTION("GOOGLETRANSLATE(B59, ""en"", ""ja"")"),"送信")</f>
        <v>送信</v>
      </c>
    </row>
    <row r="60">
      <c r="A60" s="3" t="s">
        <v>122</v>
      </c>
      <c r="B60" s="4" t="s">
        <v>123</v>
      </c>
      <c r="C60" s="4" t="str">
        <f>IFERROR(__xludf.DUMMYFUNCTION("GOOGLETRANSLATE(B60, ""en"", ""es"")"),"No lo entendí?")</f>
        <v>No lo entendí?</v>
      </c>
      <c r="D60" s="4" t="str">
        <f>IFERROR(__xludf.DUMMYFUNCTION("GOOGLETRANSLATE(B60, ""en"", ""fr"")"),"Ne l'a pas eu?")</f>
        <v>Ne l'a pas eu?</v>
      </c>
      <c r="E60" s="4" t="str">
        <f>IFERROR(__xludf.DUMMYFUNCTION("GOOGLETRANSLATE(B60, ""en"", ""de"")"),"Hast es nicht bekommen?")</f>
        <v>Hast es nicht bekommen?</v>
      </c>
      <c r="F60" s="5" t="str">
        <f>IFERROR(__xludf.DUMMYFUNCTION("GOOGLETRANSLATE(B60, ""en"", ""pl"")"),"Nie zrozumiałeś?")</f>
        <v>Nie zrozumiałeś?</v>
      </c>
      <c r="G60" s="4" t="str">
        <f>IFERROR(__xludf.DUMMYFUNCTION("GOOGLETRANSLATE(B60, ""en"", ""ru"")"),"Не понял?")</f>
        <v>Не понял?</v>
      </c>
      <c r="H60" s="5" t="str">
        <f>IFERROR(__xludf.DUMMYFUNCTION("GOOGLETRANSLATE(B60, ""en"", ""fi"")"),"Ei saanut sitä?")</f>
        <v>Ei saanut sitä?</v>
      </c>
      <c r="I60" s="5" t="str">
        <f>IFERROR(__xludf.DUMMYFUNCTION("GOOGLETRANSLATE(B60, ""en"", ""it"")"),"Non ho capito?")</f>
        <v>Non ho capito?</v>
      </c>
      <c r="J60" s="4" t="str">
        <f>IFERROR(__xludf.DUMMYFUNCTION("GOOGLETRANSLATE(B60, ""en"", ""zh"")"),"没有得到它？")</f>
        <v>没有得到它？</v>
      </c>
      <c r="K60" s="5" t="str">
        <f>IFERROR(__xludf.DUMMYFUNCTION("GOOGLETRANSLATE(B60, ""en"", ""ja"")"),"手に入れなかった？")</f>
        <v>手に入れなかった？</v>
      </c>
    </row>
    <row r="61">
      <c r="A61" s="3" t="s">
        <v>124</v>
      </c>
      <c r="B61" s="4" t="s">
        <v>125</v>
      </c>
      <c r="C61" s="4" t="str">
        <f>IFERROR(__xludf.DUMMYFUNCTION("GOOGLETRANSLATE(B61, ""en"", ""es"")"),"¡Resolver!")</f>
        <v>¡Resolver!</v>
      </c>
      <c r="D61" s="4" t="str">
        <f>IFERROR(__xludf.DUMMYFUNCTION("GOOGLETRANSLATE(B61, ""en"", ""fr"")"),"Renvoyez!")</f>
        <v>Renvoyez!</v>
      </c>
      <c r="E61" s="4" t="str">
        <f>IFERROR(__xludf.DUMMYFUNCTION("GOOGLETRANSLATE(B61, ""en"", ""de"")"),"Erneut senden!")</f>
        <v>Erneut senden!</v>
      </c>
      <c r="F61" s="5" t="str">
        <f>IFERROR(__xludf.DUMMYFUNCTION("GOOGLETRANSLATE(B61, ""en"", ""pl"")"),"Wysłać ponownie!")</f>
        <v>Wysłać ponownie!</v>
      </c>
      <c r="G61" s="4" t="str">
        <f>IFERROR(__xludf.DUMMYFUNCTION("GOOGLETRANSLATE(B61, ""en"", ""ru"")"),"Отправить!")</f>
        <v>Отправить!</v>
      </c>
      <c r="H61" s="5" t="str">
        <f>IFERROR(__xludf.DUMMYFUNCTION("GOOGLETRANSLATE(B61, ""en"", ""fi"")"),"Uudelleen lähettää!")</f>
        <v>Uudelleen lähettää!</v>
      </c>
      <c r="I61" s="5" t="str">
        <f>IFERROR(__xludf.DUMMYFUNCTION("GOOGLETRANSLATE(B61, ""en"", ""it"")"),"Resenda!")</f>
        <v>Resenda!</v>
      </c>
      <c r="J61" s="4" t="str">
        <f>IFERROR(__xludf.DUMMYFUNCTION("GOOGLETRANSLATE(B61, ""en"", ""zh"")"),"重发！")</f>
        <v>重发！</v>
      </c>
      <c r="K61" s="5" t="str">
        <f>IFERROR(__xludf.DUMMYFUNCTION("GOOGLETRANSLATE(B61, ""en"", ""ja"")"),"res！")</f>
        <v>res！</v>
      </c>
    </row>
    <row r="62">
      <c r="A62" s="3" t="s">
        <v>126</v>
      </c>
      <c r="B62" s="4" t="s">
        <v>127</v>
      </c>
      <c r="C62" s="4" t="str">
        <f>IFERROR(__xludf.DUMMYFUNCTION("GOOGLETRANSLATE(B62, ""en"", ""es"")"),"Ajustes")</f>
        <v>Ajustes</v>
      </c>
      <c r="D62" s="4" t="str">
        <f>IFERROR(__xludf.DUMMYFUNCTION("GOOGLETRANSLATE(B62, ""en"", ""fr"")"),"Réglages")</f>
        <v>Réglages</v>
      </c>
      <c r="E62" s="4" t="str">
        <f>IFERROR(__xludf.DUMMYFUNCTION("GOOGLETRANSLATE(B62, ""en"", ""de"")"),"Einstellungen")</f>
        <v>Einstellungen</v>
      </c>
      <c r="F62" s="5" t="str">
        <f>IFERROR(__xludf.DUMMYFUNCTION("GOOGLETRANSLATE(B62, ""en"", ""pl"")"),"Ustawienia")</f>
        <v>Ustawienia</v>
      </c>
      <c r="G62" s="4" t="str">
        <f>IFERROR(__xludf.DUMMYFUNCTION("GOOGLETRANSLATE(B62, ""en"", ""ru"")"),"Настройки")</f>
        <v>Настройки</v>
      </c>
      <c r="H62" s="5" t="str">
        <f>IFERROR(__xludf.DUMMYFUNCTION("GOOGLETRANSLATE(B62, ""en"", ""fi"")"),"asetukset")</f>
        <v>asetukset</v>
      </c>
      <c r="I62" s="5" t="str">
        <f>IFERROR(__xludf.DUMMYFUNCTION("GOOGLETRANSLATE(B62, ""en"", ""it"")"),"Impostazioni")</f>
        <v>Impostazioni</v>
      </c>
      <c r="J62" s="4" t="str">
        <f>IFERROR(__xludf.DUMMYFUNCTION("GOOGLETRANSLATE(B62, ""en"", ""zh"")"),"设置")</f>
        <v>设置</v>
      </c>
      <c r="K62" s="5" t="str">
        <f>IFERROR(__xludf.DUMMYFUNCTION("GOOGLETRANSLATE(B62, ""en"", ""ja"")"),"設定")</f>
        <v>設定</v>
      </c>
    </row>
    <row r="63">
      <c r="A63" s="3" t="s">
        <v>128</v>
      </c>
      <c r="B63" s="4" t="s">
        <v>129</v>
      </c>
      <c r="C63" s="4" t="str">
        <f>IFERROR(__xludf.DUMMYFUNCTION("GOOGLETRANSLATE(B63, ""en"", ""es"")"),"Restablecer la contraseña")</f>
        <v>Restablecer la contraseña</v>
      </c>
      <c r="D63" s="4" t="str">
        <f>IFERROR(__xludf.DUMMYFUNCTION("GOOGLETRANSLATE(B63, ""en"", ""fr"")"),"Réinitialiser le mot de passe")</f>
        <v>Réinitialiser le mot de passe</v>
      </c>
      <c r="E63" s="4" t="str">
        <f>IFERROR(__xludf.DUMMYFUNCTION("GOOGLETRANSLATE(B63, ""en"", ""de"")"),"Passwort zurücksetzen")</f>
        <v>Passwort zurücksetzen</v>
      </c>
      <c r="F63" s="5" t="str">
        <f>IFERROR(__xludf.DUMMYFUNCTION("GOOGLETRANSLATE(B63, ""en"", ""pl"")"),"Zresetuj hasło")</f>
        <v>Zresetuj hasło</v>
      </c>
      <c r="G63" s="4" t="str">
        <f>IFERROR(__xludf.DUMMYFUNCTION("GOOGLETRANSLATE(B63, ""en"", ""ru"")"),"Сброс пароля")</f>
        <v>Сброс пароля</v>
      </c>
      <c r="H63" s="5" t="str">
        <f>IFERROR(__xludf.DUMMYFUNCTION("GOOGLETRANSLATE(B63, ""en"", ""fi"")"),"Nollaa salasana")</f>
        <v>Nollaa salasana</v>
      </c>
      <c r="I63" s="5" t="str">
        <f>IFERROR(__xludf.DUMMYFUNCTION("GOOGLETRANSLATE(B63, ""en"", ""it"")"),"Resetta la password")</f>
        <v>Resetta la password</v>
      </c>
      <c r="J63" s="4" t="str">
        <f>IFERROR(__xludf.DUMMYFUNCTION("GOOGLETRANSLATE(B63, ""en"", ""zh"")"),"重设密码")</f>
        <v>重设密码</v>
      </c>
      <c r="K63" s="5" t="str">
        <f>IFERROR(__xludf.DUMMYFUNCTION("GOOGLETRANSLATE(B63, ""en"", ""ja"")"),"パスワードを再設定する")</f>
        <v>パスワードを再設定する</v>
      </c>
    </row>
    <row r="64">
      <c r="A64" s="3" t="s">
        <v>130</v>
      </c>
      <c r="B64" s="4" t="s">
        <v>131</v>
      </c>
      <c r="C64" s="4" t="str">
        <f>IFERROR(__xludf.DUMMYFUNCTION("GOOGLETRANSLATE(B64, ""en"", ""es"")"),"E-mail ha sido enviado")</f>
        <v>E-mail ha sido enviado</v>
      </c>
      <c r="D64" s="4" t="str">
        <f>IFERROR(__xludf.DUMMYFUNCTION("GOOGLETRANSLATE(B64, ""en"", ""fr"")"),"L'email a été envoyé")</f>
        <v>L'email a été envoyé</v>
      </c>
      <c r="E64" s="4" t="str">
        <f>IFERROR(__xludf.DUMMYFUNCTION("GOOGLETRANSLATE(B64, ""en"", ""de"")"),"Die Email wurde verschickt")</f>
        <v>Die Email wurde verschickt</v>
      </c>
      <c r="F64" s="5" t="str">
        <f>IFERROR(__xludf.DUMMYFUNCTION("GOOGLETRANSLATE(B64, ""en"", ""pl"")"),"Email został wysłany")</f>
        <v>Email został wysłany</v>
      </c>
      <c r="G64" s="4" t="str">
        <f>IFERROR(__xludf.DUMMYFUNCTION("GOOGLETRANSLATE(B64, ""en"", ""ru"")"),"Письмо было отправлено")</f>
        <v>Письмо было отправлено</v>
      </c>
      <c r="H64" s="5" t="str">
        <f>IFERROR(__xludf.DUMMYFUNCTION("GOOGLETRANSLATE(B64, ""en"", ""fi"")"),"Sähköposti on lähetetty")</f>
        <v>Sähköposti on lähetetty</v>
      </c>
      <c r="I64" s="5" t="str">
        <f>IFERROR(__xludf.DUMMYFUNCTION("GOOGLETRANSLATE(B64, ""en"", ""it"")"),"L'email è stata inviata")</f>
        <v>L'email è stata inviata</v>
      </c>
      <c r="J64" s="4" t="str">
        <f>IFERROR(__xludf.DUMMYFUNCTION("GOOGLETRANSLATE(B64, ""en"", ""zh"")"),"邮件已发送")</f>
        <v>邮件已发送</v>
      </c>
      <c r="K64" s="5" t="str">
        <f>IFERROR(__xludf.DUMMYFUNCTION("GOOGLETRANSLATE(B64, ""en"", ""ja"")"),"メールが送信されました")</f>
        <v>メールが送信されました</v>
      </c>
    </row>
    <row r="65">
      <c r="A65" s="3" t="s">
        <v>132</v>
      </c>
      <c r="B65" s="4" t="s">
        <v>133</v>
      </c>
      <c r="C65" s="4" t="str">
        <f>IFERROR(__xludf.DUMMYFUNCTION("GOOGLETRANSLATE(B65, ""en"", ""es"")"),"DESCONECTAR")</f>
        <v>DESCONECTAR</v>
      </c>
      <c r="D65" s="4" t="str">
        <f>IFERROR(__xludf.DUMMYFUNCTION("GOOGLETRANSLATE(B65, ""en"", ""fr"")"),"SE DÉCONNECTER")</f>
        <v>SE DÉCONNECTER</v>
      </c>
      <c r="E65" s="4" t="str">
        <f>IFERROR(__xludf.DUMMYFUNCTION("GOOGLETRANSLATE(B65, ""en"", ""de"")"),"AUSTRAGEN")</f>
        <v>AUSTRAGEN</v>
      </c>
      <c r="F65" s="5" t="str">
        <f>IFERROR(__xludf.DUMMYFUNCTION("GOOGLETRANSLATE(B65, ""en"", ""pl"")"),"WYLOGUJ SIĘ")</f>
        <v>WYLOGUJ SIĘ</v>
      </c>
      <c r="G65" s="4" t="str">
        <f>IFERROR(__xludf.DUMMYFUNCTION("GOOGLETRANSLATE(B65, ""en"", ""ru"")"),"ВЫХОД")</f>
        <v>ВЫХОД</v>
      </c>
      <c r="H65" s="5" t="str">
        <f>IFERROR(__xludf.DUMMYFUNCTION("GOOGLETRANSLATE(B65, ""en"", ""fi"")"),"KIRJAUDU ULOS")</f>
        <v>KIRJAUDU ULOS</v>
      </c>
      <c r="I65" s="5" t="str">
        <f>IFERROR(__xludf.DUMMYFUNCTION("GOOGLETRANSLATE(B65, ""en"", ""it"")"),"DISCONNESSIONE")</f>
        <v>DISCONNESSIONE</v>
      </c>
      <c r="J65" s="4" t="str">
        <f>IFERROR(__xludf.DUMMYFUNCTION("GOOGLETRANSLATE(B65, ""en"", ""zh"")"),"登出")</f>
        <v>登出</v>
      </c>
      <c r="K65" s="5" t="str">
        <f>IFERROR(__xludf.DUMMYFUNCTION("GOOGLETRANSLATE(B65, ""en"", ""ja"")"),"サインアウト")</f>
        <v>サインアウト</v>
      </c>
    </row>
    <row r="66">
      <c r="A66" s="7"/>
    </row>
    <row r="67" ht="16.5" customHeight="1">
      <c r="A67" s="3" t="s">
        <v>134</v>
      </c>
      <c r="B67" s="8" t="str">
        <f t="array" ref="B67">concatenate("{", join(", ", char(34)&amp;A2:A65&amp;char(34)&amp;char(58)&amp;char(32)&amp;char(34)&amp;B2:B65&amp;char(34)), "}")</f>
        <v>{"errorBlankField": "Can't have a blank field.", "errorInvalidName": "Name must be 3-10 characters.", "errorPasswordRequirements": "Password must be 8-16 characters and a number/symbol.",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"settingGroupHidden": "Hidden", "settingLocale": "Language", "settingLocaleChinese": "Chinese", "settingLocaleEnglish": "English", "settingLocaleFinnish": "Finnish", "settingLocaleFrench": "French", "settingLocaleGerman": "German", "settingLocaleItalian": "Italian", "settingLocaleJapanese": "Japanese", "settingLocalePolish": "Polish", "settingLocaleRussian": "Russian", "settingLocaleSpanish": "Spanish", "settingNotifications": "Notifications", "settingTheme": "Theme", "settingThemeLight": "Light", "settingThemeDark": "Dark", "settingThemeDefault": "Default", "settingIsDark": "isDark", "settingProfileURL": "profileURL", "mediaSelectionTitle": "Where do you want a photo from?", "mediaSelectionGallery": "Gallery", "mediaSelectionCamera": "Camera", "welcomeTitle": "Daily", "welcomeSubtitle": "Get Ready!", "welcomeAccountAlready": "Already have an account? ", "welcomeAccountAlreadyLogin": "LOGIN!", "welcomeGetStarted": "GET STARTED", "authSignIn": "LOGIN", "authSignUp": "SIGN UP", "authFormName": "Name", "authFormEmail": "Email", "authFormPass": "Password", "authForgotPassword": "Forgot Password?", "authSwitchSignInPrimary": "Already have an account? ", "authSwitchSignUpPrimary": "Don't have an account? ", "authSwitchSignInSecondary": "LOGIN!", "authSwitchSignUpSecondary": "SIGN UP!", "forgotPasswordTitle": "Forgot your password?", "forgotPasswordSubtitle": "Enter your user-email below to 
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"settingsResetPassword": "Reset password", "settingsResetPasswordSent": "Email has been sent", "settingsSignOut": "SIGN OUT"}</v>
      </c>
      <c r="C67" s="8" t="str">
        <f t="array" ref="C67">concatenate("{", join(", ", char(34)&amp;A2:A65&amp;char(34)&amp;char(58)&amp;char(32)&amp;char(34)&amp;C2:C65&amp;char(34)), "}")</f>
        <v>{"errorBlankField": "No puedo tener un campo en blanco.", "errorInvalidName": "El nombre debe tener 3-10 caracteres.", "errorPasswordRequirements": "La contraseña debe tener 8-16 caracteres y un número / símbolo.", "errorInvalidPassword": "Tu contraseña es muy débil.", "errorInvalidEmail": "Por favor introduzca una dirección de correo electrónico válida.", "errorWrongPassword": "El usuario no existe o la contraseña es incorrecta.", "errorUserNotFound": "El usuario no existe o la contraseña es incorrecta.", "errorUserDisabled": "El usuario ha sido deshabilitado.", "errorEmailAlreadyExists": "El correo electrónico ya está en uso en una cuenta diferente.", "errorInvalidCredential": "Por favor introduzca una dirección de correo electrónico válida.", "errorImage": "Error al obtener la imagen.", "errorShare": "Error al compartir.", "errorDefault": "Ocurrió un error indefinido.", "settingGroupAccount": "Cuenta", "settingGroupGeneral": "General", "settingGroupPrivacy": "Intimidad", "settingGroupHidden": "Oculto", "settingLocale": "Idioma", "settingLocaleChinese": "chino", "settingLocaleEnglish": "inglés", "settingLocaleFinnish": "finlandés", "settingLocaleFrench": "francés", "settingLocaleGerman": "alemán", "settingLocaleItalian": "italiano", "settingLocaleJapanese": "japonés", "settingLocalePolish": "polaco", "settingLocaleRussian": "ruso", "settingLocaleSpanish": "español", "settingNotifications": "Notificaciones", "settingTheme": "Tema", "settingThemeLight": "Ligero", "settingThemeDark": "Oscuro", "settingThemeDefault": "Defecto", "settingIsDark": "Es oscuro", "settingProfileURL": "URL del perfil", "mediaSelectionTitle": "¿De dónde quieres una foto?", "mediaSelectionGallery": "Galería", "mediaSelectionCamera": "Cámara", "welcomeTitle": "A diario", "welcomeSubtitle": "¡Prepararse!", "welcomeAccountAlready": "¿Ya tienes una cuenta?", "welcomeAccountAlreadyLogin": "¡ACCESO!", "welcomeGetStarted": "EMPEZAR", "authSignIn": "ACCESO", "authSignUp": "INSCRIBIRSE", "authFormName": "Nombre", "authFormEmail": "Correo electrónico", "authFormPass": "Contraseña", "authForgotPassword": "¿Has olvidado tu contraseña?", "authSwitchSignInPrimary": "¿Ya tienes una cuenta?", "authSwitchSignUpPrimary": "¿No tienes una cuenta?", "authSwitchSignInSecondary": "¡ACCESO!", "authSwitchSignUpSecondary": "¡INSCRIBIRSE!", "forgotPasswordTitle": "¿Olvidaste tu contraseña?", "forgotPasswordSubtitle": "Ingrese su correo electrónico de usuario a continuación para
Reciba un mensaje de restablecimiento de contraseña.", "forgotPasswordValidatorEmailFormat": "El correo electrónico no puede estar vacío", "forgotPasswordFormEmail": "Correo electrónico", "forgotPasswordSend": "Enviar", "forgotPasswordResendPrimary": "No lo entendí?", "forgotPasswordResendSecondary": "¡Resolver!", "settingsTitle": "Ajustes", "settingsResetPassword": "Restablecer la contraseña", "settingsResetPasswordSent": "E-mail ha sido enviado", "settingsSignOut": "DESCONECTAR"}</v>
      </c>
      <c r="D67" s="8" t="str">
        <f t="array" ref="D67">concatenate("{", join(", ", char(34)&amp;A2:A65&amp;char(34)&amp;char(58)&amp;char(32)&amp;char(34)&amp;D2:D65&amp;char(34)), "}")</f>
        <v>{"errorBlankField": "Ne peut pas avoir un champ vide.", "errorInvalidName": "Le nom doit être de 3 à 10 caractères.", "errorPasswordRequirements": "Le mot de passe doit comporter 8-16 caractères et un numéro / symbole.", "errorInvalidPassword": "Votre mot de passe est trop faible.", "errorInvalidEmail": "Veuillez entrer un email valide.", "errorWrongPassword": "L'utilisateur n'existe pas ou le mot de passe est faux.", "errorUserNotFound": "L'utilisateur n'existe pas ou le mot de passe est faux.", "errorUserDisabled": "L'utilisateur a été désactivé.", "errorEmailAlreadyExists": "Le courrier électronique est déjà utilisé sur un compte différent.", "errorInvalidCredential": "Veuillez entrer un email valide.", "errorImage": "Impossible d'obtenir une image.", "errorShare": "Échoué à partager.", "errorDefault": "Une erreur non définie s'est produite.", "settingGroupAccount": "Compte", "settingGroupGeneral": "Général", "settingGroupPrivacy": "Vie privée", "settingGroupHidden": "Caché", "settingLocale": "Langue", "settingLocaleChinese": "chinois", "settingLocaleEnglish": "Anglais", "settingLocaleFinnish": "finlandais", "settingLocaleFrench": "français", "settingLocaleGerman": "allemand", "settingLocaleItalian": "italien", "settingLocaleJapanese": "Japonais", "settingLocalePolish": "polonais", "settingLocaleRussian": "russe", "settingLocaleSpanish": "Espagnol", "settingNotifications": "Notifications", "settingTheme": "Thème", "settingThemeLight": "Lumière", "settingThemeDark": "Foncé", "settingThemeDefault": "Défaut", "settingIsDark": "est sombre", "settingProfileURL": "Profil URL", "mediaSelectionTitle": "Où voulez-vous une photo?", "mediaSelectionGallery": "Galerie", "mediaSelectionCamera": "Caméra", "welcomeTitle": "du quotidien", "welcomeSubtitle": "Sois prêt!", "welcomeAccountAlready": "Vous avez déjà un compte?", "welcomeAccountAlreadyLogin": "CONNEXION!", "welcomeGetStarted": "COMMENCER", "authSignIn": "CONNEXION", "authSignUp": "S'INSCRIRE", "authFormName": "Nom", "authFormEmail": "E-mail", "authFormPass": "Mot de passe", "authForgotPassword": "Mot de passe oublié?", "authSwitchSignInPrimary": "Vous avez déjà un compte?", "authSwitchSignUpPrimary": "Vous n'avez pas de compte?", "authSwitchSignInSecondary": "CONNEXION!", "authSwitchSignUpSecondary": "S'INSCRIRE!", "forgotPasswordTitle": "Mot de passe oublié?", "forgotPasswordSubtitle": "Entrez votre utilisateur-e-mail ci-dessous pour
Recevez un message de réinitialisation du mot de passe.", "forgotPasswordValidatorEmailFormat": "L'email ne peut pas être vide", "forgotPasswordFormEmail": "E-mail", "forgotPasswordSend": "Envoyer", "forgotPasswordResendPrimary": "Ne l'a pas eu?", "forgotPasswordResendSecondary": "Renvoyez!", "settingsTitle": "Réglages", "settingsResetPassword": "Réinitialiser le mot de passe", "settingsResetPasswordSent": "L'email a été envoyé", "settingsSignOut": "SE DÉCONNECTER"}</v>
      </c>
      <c r="E67" s="8" t="str">
        <f t="array" ref="E67">concatenate("{", join(", ", char(34)&amp;A2:A65&amp;char(34)&amp;char(58)&amp;char(32)&amp;char(34)&amp;E2:E65&amp;char(34)), "}")</f>
        <v>{"errorBlankField": "Ich kann kein leeres Feld haben.", "errorInvalidName": "Der Name muss 3-10 Zeichen sein.", "errorPasswordRequirements": "Das Passwort muss 8-16 Zeichen und ein Nummer / Symbol sein.", "errorInvalidPassword": "Ihr Passwort ist zu schwach.", "errorInvalidEmail": "Bitte geben Sie eine gültige Email-Adresse ein.", "errorWrongPassword": "Der Benutzer ist nicht vorhanden, oder das Passwort ist falsch.", "errorUserNotFound": "Der Benutzer ist nicht vorhanden, oder das Passwort ist falsch.", "errorUserDisabled": "Benutzer wurde deaktiviert.", "errorEmailAlreadyExists": "E-Mail ist bereits auf einem anderen Konto verwendet.", "errorInvalidCredential": "Bitte geben Sie eine gültige Email-Adresse ein.", "errorImage": "Image konnte nicht abgerufen werden.", "errorShare": "Nicht teilen.", "errorDefault": "Ein undefinierter Fehler ist passiert.", "settingGroupAccount": "Konto", "settingGroupGeneral": "Allgemein", "settingGroupPrivacy": "Privatsphäre", "settingGroupHidden": "Versteckt", "settingLocale": "Sprache", "settingLocaleChinese": "Chinesisch", "settingLocaleEnglish": "Englisch", "settingLocaleFinnish": "finnisch", "settingLocaleFrench": "Französisch", "settingLocaleGerman": "Deutsch", "settingLocaleItalian": "Italienisch", "settingLocaleJapanese": "japanisch", "settingLocalePolish": "Polieren", "settingLocaleRussian": "Russisch", "settingLocaleSpanish": "Spanisch", "settingNotifications": "Benachrichtigungen", "settingTheme": "Thema", "settingThemeLight": "Hell", "settingThemeDark": "Dunkel", "settingThemeDefault": "Standard", "settingIsDark": "ist dunkel", "settingProfileURL": "Profil-URL", "mediaSelectionTitle": "Wo willst du ein Foto von?", "mediaSelectionGallery": "Galerie", "mediaSelectionCamera": "Kamera", "welcomeTitle": "Täglich", "welcomeSubtitle": "Bereit machen!", "welcomeAccountAlready": "Sie haben bereits ein Konto?", "welcomeAccountAlreadyLogin": "ANMELDUNG!", "welcomeGetStarted": "LOSLEGEN", "authSignIn": "ANMELDUNG", "authSignUp": "ANMELDEN", "authFormName": "Name", "authFormEmail": "Email", "authFormPass": "Passwort", "authForgotPassword": "Passwort vergessen?", "authSwitchSignInPrimary": "Sie haben bereits ein Konto?", "authSwitchSignUpPrimary": "Ich habe kein Konto?", "authSwitchSignInSecondary": "ANMELDUNG!", "authSwitchSignUpSecondary": "ANMELDEN!", "forgotPasswordTitle": "Passwort vergessen?", "forgotPasswordSubtitle": "Geben Sie unten Ihre Anwender-E-Mail an
erhalten Sie eine Kennwortrücksetzungsnachricht.", "forgotPasswordValidatorEmailFormat": "E-Mail kann nicht leer sein", "forgotPasswordFormEmail": "Email", "forgotPasswordSend": "Senden", "forgotPasswordResendPrimary": "Hast es nicht bekommen?", "forgotPasswordResendSecondary": "Erneut senden!", "settingsTitle": "Einstellungen", "settingsResetPassword": "Passwort zurücksetzen", "settingsResetPasswordSent": "Die Email wurde verschickt", "settingsSignOut": "AUSTRAGEN"}</v>
      </c>
      <c r="F67" s="8" t="str">
        <f t="array" ref="F67">concatenate("{", join(", ", char(34)&amp;A2:A65&amp;char(34)&amp;char(58)&amp;char(32)&amp;char(34)&amp;F2:F65&amp;char(34)), "}")</f>
        <v>{"errorBlankField": "Nie mogę mieć pustego pola.", "errorInvalidName": "Nazwa musi wynosić 3-10 znaków.", "errorPasswordRequirements": "Hasło musi wynosić 8-16 znaków i numer / symbol.", "errorInvalidPassword": "Twoje hasło jest za słabe.", "errorInvalidEmail": "Proszę wpisać prawidłowy email.", "errorWrongPassword": "Użytkownik nie istnieje, czy hasło jest nieprawidłowe.", "errorUserNotFound": "Użytkownik nie istnieje, czy hasło jest nieprawidłowe.", "errorUserDisabled": "Użytkownik został wyłączony.", "errorEmailAlreadyExists": "E-mail jest już używany na różnych kontach.", "errorInvalidCredential": "Proszę wpisać prawidłowy email.", "errorImage": "Nie udało się uzyskać obrazu.", "errorShare": "Nie udało się udostępnić.", "errorDefault": "Zdarzyło się niezdefiniowany błąd.", "settingGroupAccount": "Rachunek", "settingGroupGeneral": "Ogólny", "settingGroupPrivacy": "Prywatność", "settingGroupHidden": "Ukryty", "settingLocale": "Język", "settingLocaleChinese": "chiński", "settingLocaleEnglish": "język angielski", "settingLocaleFinnish": "fiński", "settingLocaleFrench": "Francuski", "settingLocaleGerman": "Niemiecki", "settingLocaleItalian": "Włoski", "settingLocaleJapanese": "język japoński", "settingLocalePolish": "Polskie", "settingLocaleRussian": "Rosyjski", "settingLocaleSpanish": "hiszpański", "settingNotifications": "Powiadomienia", "settingTheme": "Temat", "settingThemeLight": "Światło", "settingThemeDark": "Ciemny", "settingThemeDefault": "Domyślna", "settingIsDark": "jest ciemno", "settingProfileURL": "URL profilu", "mediaSelectionTitle": "Skąd chcesz zdjęcie?", "mediaSelectionGallery": "Galeria", "mediaSelectionCamera": "Aparat fotograficzny", "welcomeTitle": "Codziennie", "welcomeSubtitle": "Przygotuj się!", "welcomeAccountAlready": "Posiadasz już konto?", "welcomeAccountAlreadyLogin": "ZALOGUJ SIE!", "welcomeGetStarted": "ZACZYNAJ", "authSignIn": "ZALOGUJ SIE", "authSignUp": "ZAPISZ SIĘ", "authFormName": "Nazwa", "authFormEmail": "E-mail", "authFormPass": "Hasło", "authForgotPassword": "Zapomniałeś hasła?", "authSwitchSignInPrimary": "Posiadasz już konto?", "authSwitchSignUpPrimary": "Nie masz konta?", "authSwitchSignInSecondary": "ZALOGUJ SIE!", "authSwitchSignUpSecondary": "ZAPISZ SIĘ!", "forgotPasswordTitle": "Zapomniałeś hasła?", "forgotPasswordSubtitle": "Wpisz swój adres e-mail poniżej do
Otrzymaj wiadomość resetowania hasła.", "forgotPasswordValidatorEmailFormat": "E-mail nie może być pusty", "forgotPasswordFormEmail": "E-mail", "forgotPasswordSend": "Wysłać", "forgotPasswordResendPrimary": "Nie zrozumiałeś?", "forgotPasswordResendSecondary": "Wysłać ponownie!", "settingsTitle": "Ustawienia", "settingsResetPassword": "Zresetuj hasło", "settingsResetPasswordSent": "Email został wysłany", "settingsSignOut": "WYLOGUJ SIĘ"}</v>
      </c>
      <c r="G67" s="8" t="str">
        <f t="array" ref="G67">concatenate("{", join(", ", char(34)&amp;A2:A65&amp;char(34)&amp;char(58)&amp;char(32)&amp;char(34)&amp;G2:G65&amp;char(34)), "}")</f>
        <v>{"errorBlankField": "Не может иметь пустое поле.", "errorInvalidName": "Имя должно быть 3-10 символов.", "errorPasswordRequirements": "Пароль должен быть 8-16 символов и число / символ.", "errorInvalidPassword": "Ваш пароль слишком слабый.", "errorInvalidEmail": "Введите, пожалуйста, действительный адрес электронной почты.", "errorWrongPassword": "Пользователь не существует или пароль не прав.", "errorUserNotFound": "Пользователь не существует или пароль не прав.", "errorUserDisabled": "Пользователь был отключен.", "errorEmailAlreadyExists": "Электронная почта уже используется на другой учетной записи.", "errorInvalidCredential": "Введите, пожалуйста, действительный адрес электронной почты.", "errorImage": "Не удалось получить изображение.", "errorShare": "Не удалось поделиться.", "errorDefault": "Произошла неопределенная ошибка.", "settingGroupAccount": "Счет", "settingGroupGeneral": "Общий", "settingGroupPrivacy": "Конфиденциальность", "settingGroupHidden": "Скрытый", "settingLocale": "Язык", "settingLocaleChinese": "китайский язык", "settingLocaleEnglish": "английский", "settingLocaleFinnish": "Финский", "settingLocaleFrench": "Французский", "settingLocaleGerman": "Немецкий", "settingLocaleItalian": "Итальянский", "settingLocaleJapanese": "японский язык", "settingLocalePolish": "Польский", "settingLocaleRussian": "русский", "settingLocaleSpanish": "испанский язык", "settingNotifications": "Уверенность", "settingTheme": "Тема", "settingThemeLight": "Светлый", "settingThemeDark": "Темно", "settingThemeDefault": "Дефолт", "settingIsDark": "Isdark.", "settingProfileURL": "URL профиля", "mediaSelectionTitle": "Откуда вы хотите фотографию?", "mediaSelectionGallery": "Галерея", "mediaSelectionCamera": "Камера", "welcomeTitle": "Ежедневно", "welcomeSubtitle": "Приготовься!", "welcomeAccountAlready": "Уже есть аккаунт?", "welcomeAccountAlreadyLogin": "АВТОРИЗОВАТЬСЯ!", "welcomeGetStarted": "НАЧАТЬ", "authSignIn": "АВТОРИЗОВАТЬСЯ", "authSignUp": "ЗАРЕГИСТРИРОВАТЬСЯ", "authFormName": "Имя", "authFormEmail": "Электронное письмо", "authFormPass": "Пароль", "authForgotPassword": "Забыли пароль?", "authSwitchSignInPrimary": "Уже есть аккаунт?", "authSwitchSignUpPrimary": "У вас нет аккаунта?", "authSwitchSignInSecondary": "АВТОРИЗОВАТЬСЯ!", "authSwitchSignUpSecondary": "ЗАРЕГИСТРИРОВАТЬСЯ!", "forgotPasswordTitle": "Забыли Ваш пароль?", "forgotPasswordSubtitle": "Введите свой пользователь-адрес электронной почты ниже
Получите сообщение сброса пароля.", "forgotPasswordValidatorEmailFormat": "Электронная почта не может быть пустым", "forgotPasswordFormEmail": "Электронное письмо", "forgotPasswordSend": "Отправлять", "forgotPasswordResendPrimary": "Не понял?", "forgotPasswordResendSecondary": "Отправить!", "settingsTitle": "Настройки", "settingsResetPassword": "Сброс пароля", "settingsResetPasswordSent": "Письмо было отправлено", "settingsSignOut": "ВЫХОД"}</v>
      </c>
      <c r="H67" s="8" t="str">
        <f t="array" ref="H67">concatenate("{", join(", ", char(34)&amp;A2:A65&amp;char(34)&amp;char(58)&amp;char(32)&amp;char(34)&amp;H2:H65&amp;char(34)), "}")</f>
        <v>{"errorBlankField": "Ei voi olla tyhjä kenttä.", "errorInvalidName": "Nimen on oltava 3-10 merkkiä.", "errorPasswordRequirements": "Salasanan on oltava 8-16 merkkiä ja numero / symboli.", "errorInvalidPassword": "Salasanasi on liian heikko.", "errorInvalidEmail": "Anna kelvollinen sähköposti.", "errorWrongPassword": "Käyttäjä ei ole olemassa tai salasana on väärä.", "errorUserNotFound": "Käyttäjä ei ole olemassa tai salasana on väärä.", "errorUserDisabled": "Käyttäjä on poistettu käytöstä.", "errorEmailAlreadyExists": "Sähköposti on jo käytössä eri tilillä.", "errorInvalidCredential": "Anna kelvollinen sähköposti.", "errorImage": "Kuvan saaminen epäonnistui.", "errorShare": "Jakaminen epäonnistui.", "errorDefault": "Määrittelemätön virhe tapahtui.", "settingGroupAccount": "Tili", "settingGroupGeneral": "Yleinen", "settingGroupPrivacy": "Yksityisyys", "settingGroupHidden": "Piilotettu", "settingLocale": "Kieli", "settingLocaleChinese": "Kiinalainen", "settingLocaleEnglish": "Englanti", "settingLocaleFinnish": "Suomalainen", "settingLocaleFrench": "Ranskan kieli", "settingLocaleGerman": "Saksan kieli", "settingLocaleItalian": "italialainen", "settingLocaleJapanese": "japanilainen", "settingLocalePolish": "Kiillottaa", "settingLocaleRussian": "Venäjän kieli", "settingLocaleSpanish": "Espanja", "settingNotifications": "Ilmoitukset", "settingTheme": "Teema", "settingThemeLight": "Kevyt", "settingThemeDark": "Tumma", "settingThemeDefault": "Oletusarvo", "settingIsDark": "isdark", "settingProfileURL": "profiili-URL", "mediaSelectionTitle": "Mistä haluat valokuvan?", "mediaSelectionGallery": "Galleria", "mediaSelectionCamera": "Kamera", "welcomeTitle": "Päivittäin", "welcomeSubtitle": "Valmistaudu!", "welcomeAccountAlready": "Onko sinulla jo tili?", "welcomeAccountAlreadyLogin": "KIRJAUDU SISÄÄN!", "welcomeGetStarted": "ALOITTAA", "authSignIn": "KIRJAUDU SISÄÄN", "authSignUp": "KIRJAUDU", "authFormName": "Nimi", "authFormEmail": "Sähköposti", "authFormPass": "Salasana", "authForgotPassword": "Unohtuiko salasana?", "authSwitchSignInPrimary": "Onko sinulla jo tili?", "authSwitchSignUpPrimary": "Eikö sinulla ole tiliä?", "authSwitchSignInSecondary": "KIRJAUDU SISÄÄN!", "authSwitchSignUpSecondary": "KIRJAUDU!", "forgotPasswordTitle": "Unohditko salasanasi?", "forgotPasswordSubtitle": "Anna käyttäjän sähköposti alla
Vastaanota salasanan nollausviesti.", "forgotPasswordValidatorEmailFormat": "Sähköposti ei voi olla tyhjä", "forgotPasswordFormEmail": "Sähköposti", "forgotPasswordSend": "Lähettää", "forgotPasswordResendPrimary": "Ei saanut sitä?", "forgotPasswordResendSecondary": "Uudelleen lähettää!", "settingsTitle": "asetukset", "settingsResetPassword": "Nollaa salasana", "settingsResetPasswordSent": "Sähköposti on lähetetty", "settingsSignOut": "KIRJAUDU ULOS"}</v>
      </c>
      <c r="I67" s="8" t="str">
        <f t="array" ref="I67">concatenate("{", join(", ", char(34)&amp;A2:A65&amp;char(34)&amp;char(58)&amp;char(32)&amp;char(34)&amp;I2:I65&amp;char(34)), "}")</f>
        <v>{"errorBlankField": "Non può avere un campo vuoto.", "errorInvalidName": "Il nome deve essere di 3-10 caratteri.", "errorPasswordRequirements": "La password deve essere di 8-16 caratteri e un numero / simbolo.", "errorInvalidPassword": "La tua password è troppo debole.", "errorInvalidEmail": "Inserisci una email valida.", "errorWrongPassword": "L'utente non esiste o la password è sbagliata.", "errorUserNotFound": "L'utente non esiste o la password è sbagliata.", "errorUserDisabled": "L'utente è stato disabilitato.", "errorEmailAlreadyExists": "L'e-mail è già in uso su un account diverso.", "errorInvalidCredential": "Inserisci una email valida.", "errorImage": "Impossibile ottenere un'immagine.", "errorShare": "Impossibile condividere.", "errorDefault": "È successo un errore indefinito.", "settingGroupAccount": "Account", "settingGroupGeneral": "Generale", "settingGroupPrivacy": "Privacy", "settingGroupHidden": "Nascosto", "settingLocale": "Lingua", "settingLocaleChinese": "Cinese", "settingLocaleEnglish": "inglese", "settingLocaleFinnish": "finlandese", "settingLocaleFrench": "francese", "settingLocaleGerman": "Tedesco", "settingLocaleItalian": "italiano", "settingLocaleJapanese": "giapponese", "settingLocalePolish": "polacco", "settingLocaleRussian": "russo", "settingLocaleSpanish": "spagnolo", "settingNotifications": "Notifiche", "settingTheme": "Tema", "settingThemeLight": "Luce", "settingThemeDark": "Buio", "settingThemeDefault": "Predefinito", "settingIsDark": "è scuro", "settingProfileURL": "Profilo URL", "mediaSelectionTitle": "Da dove vuoi una foto?", "mediaSelectionGallery": "Galleria", "mediaSelectionCamera": "Telecamera", "welcomeTitle": "Quotidiano", "welcomeSubtitle": "Preparati!", "welcomeAccountAlready": "Hai già un account?", "welcomeAccountAlreadyLogin": "ACCEDERE!", "welcomeGetStarted": "INIZIARE", "authSignIn": "ACCEDERE", "authSignUp": "ISCRIVITI", "authFormName": "Nome", "authFormEmail": "E-mail", "authFormPass": "Parola d'ordine", "authForgotPassword": "Ha dimenticato la password?", "authSwitchSignInPrimary": "Hai già un account?", "authSwitchSignUpPrimary": "Non hai un account?", "authSwitchSignInSecondary": "ACCEDERE!", "authSwitchSignUpSecondary": "ISCRIVITI!", "forgotPasswordTitle": "Hai dimenticato la password?", "forgotPasswordSubtitle": "Inserisci la tua email utente qui sotto per
Ricevi un messaggio di reimpostazione della password.", "forgotPasswordValidatorEmailFormat": "L'e-mail non può essere vuota", "forgotPasswordFormEmail": "E-mail", "forgotPasswordSend": "Spedire", "forgotPasswordResendPrimary": "Non ho capito?", "forgotPasswordResendSecondary": "Resenda!", "settingsTitle": "Impostazioni", "settingsResetPassword": "Resetta la password", "settingsResetPasswordSent": "L'email è stata inviata", "settingsSignOut": "DISCONNESSIONE"}</v>
      </c>
      <c r="J67" s="8" t="str">
        <f t="array" ref="J67">concatenate("{", join(", ", char(34)&amp;A2:A65&amp;char(34)&amp;char(58)&amp;char(32)&amp;char(34)&amp;J2:J65&amp;char(34)), "}")</f>
        <v>{"errorBlankField": "不能有一个空白字段。", "errorInvalidName": "名称必须是3-10个字符。", "errorPasswordRequirements": "密码必须为8-16个字符和数字/符号。", "errorInvalidPassword": "你的密码太简单了。", "errorInvalidEmail": "请输入有效电子邮件。", "errorWrongPassword": "用户不存在或密码错误。", "errorUserNotFound": "用户不存在或密码错误。", "errorUserDisabled": "用户已被禁用。", "errorEmailAlreadyExists": "电子邮件已在不同的帐户中使用。", "errorInvalidCredential": "请输入有效电子邮件。", "errorImage": "无法获得图像。", "errorShare": "未能分享。", "errorDefault": "发生了未定义的错误。", "settingGroupAccount": "帐户", "settingGroupGeneral": "一般的", "settingGroupPrivacy": "隐私", "settingGroupHidden": "隐", "settingLocale": "语", "settingLocaleChinese": "中国人", "settingLocaleEnglish": "英语", "settingLocaleFinnish": "芬兰", "settingLocaleFrench": "法语", "settingLocaleGerman": "德语", "settingLocaleItalian": "意大利人", "settingLocaleJapanese": "日本人", "settingLocalePolish": "抛光", "settingLocaleRussian": "俄语", "settingLocaleSpanish": "西班牙语", "settingNotifications": "通知", "settingTheme": "主题", "settingThemeLight": "光", "settingThemeDark": "黑暗的", "settingThemeDefault": "默认", "settingIsDark": "isdark.", "settingProfileURL": "个人资料网址", "mediaSelectionTitle": "你想要一张照片吗？", "mediaSelectionGallery": "画廊", "mediaSelectionCamera": "相机", "welcomeTitle": "日常", "welcomeSubtitle": "做好准备！", "welcomeAccountAlready": "已经有一个帐户？", "welcomeAccountAlreadyLogin": "登录！", "welcomeGetStarted": "开始", "authSignIn": "登录", "authSignUp": "报名", "authFormName": "名称", "authFormEmail": "电子邮件", "authFormPass": "密码", "authForgotPassword": "忘记密码？", "authSwitchSignInPrimary": "已经有一个帐户？", "authSwitchSignUpPrimary": "没有帐户？", "authSwitchSignInSecondary": "登录！", "authSwitchSignUpSecondary": "报名！", "forgotPasswordTitle": "忘记密码了吗？", "forgotPasswordSubtitle": "输入下面的用户电子邮件
收到密码重置消息。", "forgotPasswordValidatorEmailFormat": "电子邮件不能为空", "forgotPasswordFormEmail": "电子邮件", "forgotPasswordSend": "发送", "forgotPasswordResendPrimary": "没有得到它？", "forgotPasswordResendSecondary": "重发！", "settingsTitle": "设置", "settingsResetPassword": "重设密码", "settingsResetPasswordSent": "邮件已发送", "settingsSignOut": "登出"}</v>
      </c>
      <c r="K67" s="8" t="str">
        <f t="array" ref="K67">concatenate("{", join(", ", char(34)&amp;A2:A65&amp;char(34)&amp;char(58)&amp;char(32)&amp;char(34)&amp;K2:K65&amp;char(34)), "}")</f>
        <v>{"errorBlankField": "空白のフィールドを持つことはできません。", "errorInvalidName": "名前は3~10文字でなければなりません。", "errorPasswordRequirements": "パスワードは8-16文字と番号/記号でなければなりません。", "errorInvalidPassword": "あなたのパスワードは安全度が低いです。", "errorInvalidEmail": "正しいメールアドレスを入力してください。", "errorWrongPassword": "ユーザーが存在しないかパスワードが間違っています。", "errorUserNotFound": "ユーザーが存在しないかパスワードが間違っています。", "errorUserDisabled": "ユーザーが無効になっています。", "errorEmailAlreadyExists": "電子メールはすでに異なるアカウントで使用されています。", "errorInvalidCredential": "正しいメールアドレスを入力してください。", "errorImage": "画像を取得できませんでした。", "errorShare": "共有に失敗しました。", "errorDefault": "未定義のエラーが発生しました。", "settingGroupAccount": "アカウント", "settingGroupGeneral": "全般的", "settingGroupPrivacy": "プライバシー", "settingGroupHidden": "隠れた", "settingLocale": "言語", "settingLocaleChinese": "中国語", "settingLocaleEnglish": "英語", "settingLocaleFinnish": "フィンランド語", "settingLocaleFrench": "フランス語", "settingLocaleGerman": "ドイツ人", "settingLocaleItalian": "イタリア語", "settingLocaleJapanese": "日本", "settingLocalePolish": "研磨", "settingLocaleRussian": "ロシア", "settingLocaleSpanish": "スペイン語", "settingNotifications": "通知", "settingTheme": "テーマ", "settingThemeLight": "光", "settingThemeDark": "闇", "settingThemeDefault": "ディフォルト", "settingIsDark": "は暗い", "settingProfileURL": "プロフィールURL", "mediaSelectionTitle": "あなたはどこから写真を望みますか？", "mediaSelectionGallery": "ギャラリー", "mediaSelectionCamera": "カメラ", "welcomeTitle": "毎日", "welcomeSubtitle": "準備をしなさい！", "welcomeAccountAlready": "すでにアカウントをお持ちですか？", "welcomeAccountAlreadyLogin": "ログインする！", "welcomeGetStarted": "始まりました", "authSignIn": "ログインする", "authSignUp": "サインアップ", "authFormName": "名前", "authFormEmail": "Eメール", "authFormPass": "パスワード", "authForgotPassword": "パスワードをお忘れですか？", "authSwitchSignInPrimary": "すでにアカウントをお持ちですか？", "authSwitchSignUpPrimary": "アカウントを持っていませんか？", "authSwitchSignInSecondary": "ログインする！", "authSwitchSignUpSecondary": "サインアップ！", "forgotPasswordTitle": "パスワードをお忘れですか？", "forgotPasswordSubtitle": "下のユーザー - 電子メールを入力してください
パスワードリセットメッセージを受信します。", "forgotPasswordValidatorEmailFormat": "電子メールは空にすることはできません", "forgotPasswordFormEmail": "Eメール", "forgotPasswordSend": "送信", "forgotPasswordResendPrimary": "手に入れなかった？", "forgotPasswordResendSecondary": "res！", "settingsTitle": "設定", "settingsResetPassword": "パスワードを再設定する", "settingsResetPasswordSent": "メールが送信されました", "settingsSignOut": "サインアウト"}</v>
      </c>
    </row>
    <row r="68">
      <c r="A68" s="3" t="s">
        <v>134</v>
      </c>
      <c r="B68" s="4" t="s">
        <v>135</v>
      </c>
      <c r="C68" s="4" t="s">
        <v>136</v>
      </c>
      <c r="D68" s="4" t="s">
        <v>137</v>
      </c>
      <c r="E68" s="4" t="s">
        <v>138</v>
      </c>
      <c r="F68" s="4" t="s">
        <v>139</v>
      </c>
      <c r="G68" s="4" t="s">
        <v>140</v>
      </c>
      <c r="H68" s="4" t="s">
        <v>141</v>
      </c>
      <c r="I68" s="4" t="s">
        <v>142</v>
      </c>
      <c r="J68" s="4" t="s">
        <v>143</v>
      </c>
      <c r="K68" s="4" t="s">
        <v>144</v>
      </c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</sheetData>
  <drawing r:id="rId1"/>
</worksheet>
</file>